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BR 259- km 16_2\"/>
    </mc:Choice>
  </mc:AlternateContent>
  <bookViews>
    <workbookView xWindow="0" yWindow="0" windowWidth="28950" windowHeight="12000" tabRatio="868"/>
  </bookViews>
  <sheets>
    <sheet name="259" sheetId="1" r:id="rId1"/>
    <sheet name="SICRO set 2016 com desoneração" sheetId="2" state="hidden" r:id="rId2"/>
    <sheet name="Cronograma" sheetId="18" r:id="rId3"/>
    <sheet name="Curva - s - previsto x medido" sheetId="19" r:id="rId4"/>
    <sheet name="Plano Transporte" sheetId="17" r:id="rId5"/>
    <sheet name="AUXILIARES" sheetId="4" r:id="rId6"/>
    <sheet name="TERRAPLANAGEM" sheetId="3" r:id="rId7"/>
    <sheet name="DRENAGEM" sheetId="9" r:id="rId8"/>
    <sheet name="PAVIMENTAÇÃO" sheetId="5" r:id="rId9"/>
    <sheet name="OBRAS COMPLEMENTARE" sheetId="20" r:id="rId10"/>
    <sheet name="Material Betuminoso" sheetId="15" r:id="rId11"/>
    <sheet name="Mobilização" sheetId="12" r:id="rId12"/>
    <sheet name="Manut Cant" sheetId="13" r:id="rId13"/>
    <sheet name="Instalação" sheetId="14" r:id="rId14"/>
    <sheet name="Cotação Agregados" sheetId="11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\c" localSheetId="9">[1]PLMUSEU!#REF!</definedName>
    <definedName name="\c">[1]PLMUSEU!#REF!</definedName>
    <definedName name="\I" localSheetId="9">#REF!</definedName>
    <definedName name="\I">#REF!</definedName>
    <definedName name="\S" localSheetId="9">[2]COMPOS1!#REF!</definedName>
    <definedName name="\S">[2]COMPOS1!#REF!</definedName>
    <definedName name="\x" localSheetId="9">[1]PLMUSEU!#REF!</definedName>
    <definedName name="\x">[1]PLMUSEU!#REF!</definedName>
    <definedName name="\z" localSheetId="9">[1]PLMUSEU!#REF!</definedName>
    <definedName name="\z">[1]PLMUSEU!#REF!</definedName>
    <definedName name="_______________________PL1" localSheetId="9">#REF!</definedName>
    <definedName name="_______________________PL1">#REF!</definedName>
    <definedName name="______________________PL1" localSheetId="9">#REF!</definedName>
    <definedName name="______________________PL1">#REF!</definedName>
    <definedName name="_____________________PL1" localSheetId="9">#REF!</definedName>
    <definedName name="_____________________PL1">#REF!</definedName>
    <definedName name="____________________PL1" localSheetId="9">#REF!</definedName>
    <definedName name="____________________PL1">#REF!</definedName>
    <definedName name="___________________PL1" localSheetId="9">#REF!</definedName>
    <definedName name="___________________PL1">#REF!</definedName>
    <definedName name="__________________PL1" localSheetId="9">#REF!</definedName>
    <definedName name="__________________PL1">#REF!</definedName>
    <definedName name="_________________PL1" localSheetId="9">#REF!</definedName>
    <definedName name="_________________PL1">#REF!</definedName>
    <definedName name="________________PL1" localSheetId="9">#REF!</definedName>
    <definedName name="________________PL1">#REF!</definedName>
    <definedName name="_______________Ext2" localSheetId="9">'[3]P A T O 99 B'!#REF!</definedName>
    <definedName name="_______________Ext2">'[3]P A T O 99 B'!#REF!</definedName>
    <definedName name="_______________PL1" localSheetId="9">#REF!</definedName>
    <definedName name="_______________PL1">#REF!</definedName>
    <definedName name="______________Ext2" localSheetId="9">'[3]P A T O 99 B'!#REF!</definedName>
    <definedName name="______________Ext2">'[3]P A T O 99 B'!#REF!</definedName>
    <definedName name="______________PL1" localSheetId="9">#REF!</definedName>
    <definedName name="______________PL1">#REF!</definedName>
    <definedName name="______________r" localSheetId="9">#REF!</definedName>
    <definedName name="______________r">#REF!</definedName>
    <definedName name="_____________Ext2" localSheetId="9">'[3]P A T O 99 B'!#REF!</definedName>
    <definedName name="_____________Ext2">'[3]P A T O 99 B'!#REF!</definedName>
    <definedName name="_____________OUT98" localSheetId="2" hidden="1">{#N/A,#N/A,TRUE,"Serviços"}</definedName>
    <definedName name="_____________OUT98" localSheetId="3" hidden="1">{#N/A,#N/A,TRUE,"Serviços"}</definedName>
    <definedName name="_____________OUT98" localSheetId="13" hidden="1">{#N/A,#N/A,TRUE,"Serviços"}</definedName>
    <definedName name="_____________OUT98" localSheetId="12" hidden="1">{#N/A,#N/A,TRUE,"Serviços"}</definedName>
    <definedName name="_____________OUT98" localSheetId="10" hidden="1">{#N/A,#N/A,TRUE,"Serviços"}</definedName>
    <definedName name="_____________OUT98" localSheetId="11" hidden="1">{#N/A,#N/A,TRUE,"Serviços"}</definedName>
    <definedName name="_____________OUT98" hidden="1">{#N/A,#N/A,TRUE,"Serviços"}</definedName>
    <definedName name="_____________PL1" localSheetId="9">#REF!</definedName>
    <definedName name="_____________PL1">#REF!</definedName>
    <definedName name="_____________r" localSheetId="9">#REF!</definedName>
    <definedName name="_____________r">#REF!</definedName>
    <definedName name="_____________Rbv1">'[4]Página 16'!$C$3:$C$7</definedName>
    <definedName name="____________Ext2" localSheetId="9">'[3]P A T O 99 B'!#REF!</definedName>
    <definedName name="____________Ext2">'[3]P A T O 99 B'!#REF!</definedName>
    <definedName name="____________OUT98" localSheetId="2" hidden="1">{#N/A,#N/A,TRUE,"Serviços"}</definedName>
    <definedName name="____________OUT98" localSheetId="3" hidden="1">{#N/A,#N/A,TRUE,"Serviços"}</definedName>
    <definedName name="____________OUT98" localSheetId="13" hidden="1">{#N/A,#N/A,TRUE,"Serviços"}</definedName>
    <definedName name="____________OUT98" localSheetId="12" hidden="1">{#N/A,#N/A,TRUE,"Serviços"}</definedName>
    <definedName name="____________OUT98" localSheetId="10" hidden="1">{#N/A,#N/A,TRUE,"Serviços"}</definedName>
    <definedName name="____________OUT98" localSheetId="11" hidden="1">{#N/A,#N/A,TRUE,"Serviços"}</definedName>
    <definedName name="____________OUT98" hidden="1">{#N/A,#N/A,TRUE,"Serviços"}</definedName>
    <definedName name="____________PL1" localSheetId="9">#REF!</definedName>
    <definedName name="____________PL1">#REF!</definedName>
    <definedName name="____________r" localSheetId="9">#REF!</definedName>
    <definedName name="____________r">#REF!</definedName>
    <definedName name="____________Rbv1">'[4]Página 16'!$C$3:$C$7</definedName>
    <definedName name="___________Ext2" localSheetId="9">'[3]P A T O 99 B'!#REF!</definedName>
    <definedName name="___________Ext2">'[3]P A T O 99 B'!#REF!</definedName>
    <definedName name="___________OUT98" localSheetId="2" hidden="1">{#N/A,#N/A,TRUE,"Serviços"}</definedName>
    <definedName name="___________OUT98" localSheetId="3" hidden="1">{#N/A,#N/A,TRUE,"Serviços"}</definedName>
    <definedName name="___________OUT98" localSheetId="13" hidden="1">{#N/A,#N/A,TRUE,"Serviços"}</definedName>
    <definedName name="___________OUT98" localSheetId="12" hidden="1">{#N/A,#N/A,TRUE,"Serviços"}</definedName>
    <definedName name="___________OUT98" localSheetId="10" hidden="1">{#N/A,#N/A,TRUE,"Serviços"}</definedName>
    <definedName name="___________OUT98" localSheetId="11" hidden="1">{#N/A,#N/A,TRUE,"Serviços"}</definedName>
    <definedName name="___________OUT98" hidden="1">{#N/A,#N/A,TRUE,"Serviços"}</definedName>
    <definedName name="___________PL1" localSheetId="9">#REF!</definedName>
    <definedName name="___________PL1">#REF!</definedName>
    <definedName name="___________r" localSheetId="9">#REF!</definedName>
    <definedName name="___________r">#REF!</definedName>
    <definedName name="___________Rbv1">'[4]Página 16'!$C$3:$C$7</definedName>
    <definedName name="__________act2" localSheetId="9">#REF!</definedName>
    <definedName name="__________act2">#REF!</definedName>
    <definedName name="__________cab1" localSheetId="9">#REF!</definedName>
    <definedName name="__________cab1">#REF!</definedName>
    <definedName name="__________cab2" localSheetId="9">#REF!</definedName>
    <definedName name="__________cab2">#REF!</definedName>
    <definedName name="__________Ext2" localSheetId="9">'[3]P A T O 99 B'!#REF!</definedName>
    <definedName name="__________Ext2">'[3]P A T O 99 B'!#REF!</definedName>
    <definedName name="__________OUT98" localSheetId="2" hidden="1">{#N/A,#N/A,TRUE,"Serviços"}</definedName>
    <definedName name="__________OUT98" localSheetId="3" hidden="1">{#N/A,#N/A,TRUE,"Serviços"}</definedName>
    <definedName name="__________OUT98" localSheetId="13" hidden="1">{#N/A,#N/A,TRUE,"Serviços"}</definedName>
    <definedName name="__________OUT98" localSheetId="12" hidden="1">{#N/A,#N/A,TRUE,"Serviços"}</definedName>
    <definedName name="__________OUT98" localSheetId="10" hidden="1">{#N/A,#N/A,TRUE,"Serviços"}</definedName>
    <definedName name="__________OUT98" localSheetId="11" hidden="1">{#N/A,#N/A,TRUE,"Serviços"}</definedName>
    <definedName name="__________OUT98" hidden="1">{#N/A,#N/A,TRUE,"Serviços"}</definedName>
    <definedName name="__________PL1" localSheetId="9">#REF!</definedName>
    <definedName name="__________PL1">#REF!</definedName>
    <definedName name="__________r" localSheetId="9">#REF!</definedName>
    <definedName name="__________r">#REF!</definedName>
    <definedName name="__________Rbv1">'[4]Página 16'!$C$3:$C$7</definedName>
    <definedName name="__________TT1">[5]RELATÓRIO!$D$18</definedName>
    <definedName name="__________TT10">[5]RELATÓRIO!$D$64</definedName>
    <definedName name="__________TT100">[5]RELATÓRIO!$D$530</definedName>
    <definedName name="__________TT101">[5]RELATÓRIO!$D$535</definedName>
    <definedName name="__________TT102">[5]RELATÓRIO!$D$540</definedName>
    <definedName name="__________TT103">[5]RELATÓRIO!$D$545</definedName>
    <definedName name="__________TT104">[5]RELATÓRIO!$D$550</definedName>
    <definedName name="__________TT105">[5]RELATÓRIO!$D$555</definedName>
    <definedName name="__________TT106">[5]RELATÓRIO!$D$560</definedName>
    <definedName name="__________TT107">[5]RELATÓRIO!$D$567</definedName>
    <definedName name="__________TT108">[5]RELATÓRIO!$D$572</definedName>
    <definedName name="__________TT109">[5]RELATÓRIO!$D$577</definedName>
    <definedName name="__________TT11">[5]RELATÓRIO!$D$69</definedName>
    <definedName name="__________TT110">[5]RELATÓRIO!$D$582</definedName>
    <definedName name="__________TT111">[5]RELATÓRIO!$D$587</definedName>
    <definedName name="__________TT112">[5]RELATÓRIO!$D$592</definedName>
    <definedName name="__________TT113">[5]RELATÓRIO!$D$597</definedName>
    <definedName name="__________TT114">[5]RELATÓRIO!$D$602</definedName>
    <definedName name="__________TT115">[5]RELATÓRIO!$D$607</definedName>
    <definedName name="__________TT116">[5]RELATÓRIO!$D$612</definedName>
    <definedName name="__________TT117">[5]RELATÓRIO!$D$616</definedName>
    <definedName name="__________TT118">[5]RELATÓRIO!$D$621</definedName>
    <definedName name="__________TT119">[5]RELATÓRIO!$D$626</definedName>
    <definedName name="__________TT12">[5]RELATÓRIO!$D$74</definedName>
    <definedName name="__________TT120">[5]RELATÓRIO!$D$631</definedName>
    <definedName name="__________TT121">[5]RELATÓRIO!$D$636</definedName>
    <definedName name="__________TT122">[5]RELATÓRIO!$D$641</definedName>
    <definedName name="__________TT123">[5]RELATÓRIO!$D$646</definedName>
    <definedName name="__________TT124">[5]RELATÓRIO!$D$652</definedName>
    <definedName name="__________TT125">[5]RELATÓRIO!$D$657</definedName>
    <definedName name="__________TT126">[5]RELATÓRIO!$D$662</definedName>
    <definedName name="__________TT127">[5]RELATÓRIO!$D$667</definedName>
    <definedName name="__________TT128">[5]RELATÓRIO!$D$672</definedName>
    <definedName name="__________TT129">[5]RELATÓRIO!$D$677</definedName>
    <definedName name="__________TT13">[5]RELATÓRIO!$D$79</definedName>
    <definedName name="__________TT130">[5]RELATÓRIO!$D$682</definedName>
    <definedName name="__________TT131">[5]RELATÓRIO!$D$687</definedName>
    <definedName name="__________TT132">[5]RELATÓRIO!$D$692</definedName>
    <definedName name="__________TT133">[5]RELATÓRIO!$D$697</definedName>
    <definedName name="__________TT134">[5]RELATÓRIO!$D$702</definedName>
    <definedName name="__________TT135">[5]RELATÓRIO!$D$707</definedName>
    <definedName name="__________TT136">[5]RELATÓRIO!$D$712</definedName>
    <definedName name="__________TT137">[5]RELATÓRIO!$D$716</definedName>
    <definedName name="__________TT138">[5]RELATÓRIO!$D$721</definedName>
    <definedName name="__________TT139">[5]RELATÓRIO!$D$726</definedName>
    <definedName name="__________TT14">[5]RELATÓRIO!$D$84</definedName>
    <definedName name="__________TT140">[5]RELATÓRIO!$D$731</definedName>
    <definedName name="__________TT141">[5]RELATÓRIO!$D$736</definedName>
    <definedName name="__________TT142">[5]RELATÓRIO!$D$741</definedName>
    <definedName name="__________TT15">[5]RELATÓRIO!$D$89</definedName>
    <definedName name="__________TT16">[5]RELATÓRIO!$D$93</definedName>
    <definedName name="__________TT17">[5]RELATÓRIO!$D$98</definedName>
    <definedName name="__________TT18">[5]RELATÓRIO!$D$103</definedName>
    <definedName name="__________TT19">[5]RELATÓRIO!$D$108</definedName>
    <definedName name="__________TT2">[5]RELATÓRIO!$D$23</definedName>
    <definedName name="__________TT20">[5]RELATÓRIO!$D$113</definedName>
    <definedName name="__________TT21">[5]RELATÓRIO!$D$118</definedName>
    <definedName name="__________TT22">[5]RELATÓRIO!$D$123</definedName>
    <definedName name="__________tt23">[5]RELATÓRIO!$D$129</definedName>
    <definedName name="__________TT24">[5]RELATÓRIO!$D$134</definedName>
    <definedName name="__________TT25">[5]RELATÓRIO!$D$139</definedName>
    <definedName name="__________TT26">[5]RELATÓRIO!$D$144</definedName>
    <definedName name="__________TT27">[5]RELATÓRIO!$D$149</definedName>
    <definedName name="__________TT28">[5]RELATÓRIO!$D$154</definedName>
    <definedName name="__________tt288">[5]RELATÓRIO!$D$159</definedName>
    <definedName name="__________TT29">[5]RELATÓRIO!$D$164</definedName>
    <definedName name="__________TT3">[5]RELATÓRIO!$D$28</definedName>
    <definedName name="__________TT30">[5]RELATÓRIO!$D$169</definedName>
    <definedName name="__________tt300">[5]RELATÓRIO!$D$174</definedName>
    <definedName name="__________TT31">[5]RELATÓRIO!$D$179</definedName>
    <definedName name="__________TT32">[5]RELATÓRIO!$D$184</definedName>
    <definedName name="__________tt322">[5]RELATÓRIO!$D$189</definedName>
    <definedName name="__________TT33">[5]RELATÓRIO!$D$195</definedName>
    <definedName name="__________TT34">[5]RELATÓRIO!$D$200</definedName>
    <definedName name="__________TT35">[5]RELATÓRIO!$D$205</definedName>
    <definedName name="__________TT36">[5]RELATÓRIO!$D$210</definedName>
    <definedName name="__________TT37">[5]RELATÓRIO!$D$215</definedName>
    <definedName name="__________TT38">[5]RELATÓRIO!$D$220</definedName>
    <definedName name="__________TT39">[5]RELATÓRIO!$D$225</definedName>
    <definedName name="__________TT4">[5]RELATÓRIO!$D$33</definedName>
    <definedName name="__________TT40">[5]RELATÓRIO!$D$230</definedName>
    <definedName name="__________TT41">[5]RELATÓRIO!$D$235</definedName>
    <definedName name="__________TT42">[5]RELATÓRIO!$D$240</definedName>
    <definedName name="__________TT43">[5]RELATÓRIO!$D$245</definedName>
    <definedName name="__________TT44">[5]RELATÓRIO!$D$250</definedName>
    <definedName name="__________TT45">[5]RELATÓRIO!$D$255</definedName>
    <definedName name="__________TT46">[5]RELATÓRIO!$D$260</definedName>
    <definedName name="__________TT47">[5]RELATÓRIO!$D$265</definedName>
    <definedName name="__________TT48">[5]RELATÓRIO!$D$270</definedName>
    <definedName name="__________TT49">[5]RELATÓRIO!$D$275</definedName>
    <definedName name="__________TT5">[5]RELATÓRIO!$D$38</definedName>
    <definedName name="__________TT50">[5]RELATÓRIO!$D$280</definedName>
    <definedName name="__________TT51">[5]RELATÓRIO!$D$285</definedName>
    <definedName name="__________TT52">[5]RELATÓRIO!$D$290</definedName>
    <definedName name="__________TT53">[5]RELATÓRIO!$D$295</definedName>
    <definedName name="__________TT54">[5]RELATÓRIO!$D$300</definedName>
    <definedName name="__________TT55">[5]RELATÓRIO!$D$305</definedName>
    <definedName name="__________TT56">[5]RELATÓRIO!$D$310</definedName>
    <definedName name="__________TT57">[5]RELATÓRIO!$D$315</definedName>
    <definedName name="__________TT58">[5]RELATÓRIO!$D$320</definedName>
    <definedName name="__________TT59">[5]RELATÓRIO!$D$325</definedName>
    <definedName name="__________TT6">[5]RELATÓRIO!$D$43</definedName>
    <definedName name="__________TT60">[5]RELATÓRIO!$D$330</definedName>
    <definedName name="__________TT61">[5]RELATÓRIO!$D$335</definedName>
    <definedName name="__________TT62">[5]RELATÓRIO!$D$339</definedName>
    <definedName name="__________TT63">[5]RELATÓRIO!$D$344</definedName>
    <definedName name="__________TT64">[5]RELATÓRIO!$D$349</definedName>
    <definedName name="__________TT65">[5]RELATÓRIO!$D$354</definedName>
    <definedName name="__________TT66">[5]RELATÓRIO!$D$359</definedName>
    <definedName name="__________TT67">[5]RELATÓRIO!$D$365</definedName>
    <definedName name="__________TT68">[5]RELATÓRIO!$D$370</definedName>
    <definedName name="__________TT69">[5]RELATÓRIO!$D$375</definedName>
    <definedName name="__________TT7">[5]RELATÓRIO!$D$48</definedName>
    <definedName name="__________TT70">[5]RELATÓRIO!$D$380</definedName>
    <definedName name="__________TT71">[5]RELATÓRIO!$D$385</definedName>
    <definedName name="__________TT72">[5]RELATÓRIO!$D$390</definedName>
    <definedName name="__________TT73">[5]RELATÓRIO!$D$395</definedName>
    <definedName name="__________TT74">[5]RELATÓRIO!$D$400</definedName>
    <definedName name="__________TT75">[5]RELATÓRIO!$D$405</definedName>
    <definedName name="__________TT76">[5]RELATÓRIO!$D$410</definedName>
    <definedName name="__________TT77">[5]RELATÓRIO!$D$415</definedName>
    <definedName name="__________TT78">[5]RELATÓRIO!$D$420</definedName>
    <definedName name="__________TT79">[5]RELATÓRIO!$D$425</definedName>
    <definedName name="__________TT8">[5]RELATÓRIO!$D$53</definedName>
    <definedName name="__________TT80">[5]RELATÓRIO!$D$430</definedName>
    <definedName name="__________TT81">[5]RELATÓRIO!$D$434</definedName>
    <definedName name="__________TT82">[5]RELATÓRIO!$D$439</definedName>
    <definedName name="__________TT83">[5]RELATÓRIO!$D$444</definedName>
    <definedName name="__________TT84">[5]RELATÓRIO!$D$449</definedName>
    <definedName name="__________TT85">[5]RELATÓRIO!$D$454</definedName>
    <definedName name="__________TT86">[5]RELATÓRIO!$D$459</definedName>
    <definedName name="__________TT87">[5]RELATÓRIO!$D$464</definedName>
    <definedName name="__________TT88">[5]RELATÓRIO!$D$469</definedName>
    <definedName name="__________TT89">[5]RELATÓRIO!$D$474</definedName>
    <definedName name="__________TT9">[5]RELATÓRIO!$D$58</definedName>
    <definedName name="__________TT90">[5]RELATÓRIO!$D$479</definedName>
    <definedName name="__________TT91">[5]RELATÓRIO!$D$484</definedName>
    <definedName name="__________TT92">[5]RELATÓRIO!$D$490</definedName>
    <definedName name="__________TT93">[5]RELATÓRIO!$D$495</definedName>
    <definedName name="__________TT94">[5]RELATÓRIO!$D$500</definedName>
    <definedName name="__________TT95">[5]RELATÓRIO!$D$505</definedName>
    <definedName name="__________TT96">[5]RELATÓRIO!$D$510</definedName>
    <definedName name="__________TT97">[5]RELATÓRIO!$D$515</definedName>
    <definedName name="__________TT98">[5]RELATÓRIO!$D$520</definedName>
    <definedName name="__________TT99">[5]RELATÓRIO!$D$525</definedName>
    <definedName name="_________act2" localSheetId="9">#REF!</definedName>
    <definedName name="_________act2">#REF!</definedName>
    <definedName name="_________cab1" localSheetId="9">#REF!</definedName>
    <definedName name="_________cab1">#REF!</definedName>
    <definedName name="_________cab2" localSheetId="9">#REF!</definedName>
    <definedName name="_________cab2">#REF!</definedName>
    <definedName name="_________Ext2" localSheetId="9">'[3]P A T O 99 B'!#REF!</definedName>
    <definedName name="_________Ext2">'[3]P A T O 99 B'!#REF!</definedName>
    <definedName name="_________OUT98" localSheetId="2" hidden="1">{#N/A,#N/A,TRUE,"Serviços"}</definedName>
    <definedName name="_________OUT98" localSheetId="3" hidden="1">{#N/A,#N/A,TRUE,"Serviços"}</definedName>
    <definedName name="_________OUT98" localSheetId="13" hidden="1">{#N/A,#N/A,TRUE,"Serviços"}</definedName>
    <definedName name="_________OUT98" localSheetId="12" hidden="1">{#N/A,#N/A,TRUE,"Serviços"}</definedName>
    <definedName name="_________OUT98" localSheetId="10" hidden="1">{#N/A,#N/A,TRUE,"Serviços"}</definedName>
    <definedName name="_________OUT98" localSheetId="11" hidden="1">{#N/A,#N/A,TRUE,"Serviços"}</definedName>
    <definedName name="_________OUT98" hidden="1">{#N/A,#N/A,TRUE,"Serviços"}</definedName>
    <definedName name="_________PL1" localSheetId="9">#REF!</definedName>
    <definedName name="_________PL1">#REF!</definedName>
    <definedName name="_________r" localSheetId="9">#REF!</definedName>
    <definedName name="_________r">#REF!</definedName>
    <definedName name="_________Rbv1">'[4]Página 16'!$C$3:$C$7</definedName>
    <definedName name="_________TT1">[5]RELATÓRIO!$D$18</definedName>
    <definedName name="_________TT10">[5]RELATÓRIO!$D$64</definedName>
    <definedName name="_________TT100">[5]RELATÓRIO!$D$530</definedName>
    <definedName name="_________TT101">[5]RELATÓRIO!$D$535</definedName>
    <definedName name="_________TT102">[5]RELATÓRIO!$D$540</definedName>
    <definedName name="_________TT103">[5]RELATÓRIO!$D$545</definedName>
    <definedName name="_________TT104">[5]RELATÓRIO!$D$550</definedName>
    <definedName name="_________TT105">[5]RELATÓRIO!$D$555</definedName>
    <definedName name="_________TT106">[5]RELATÓRIO!$D$560</definedName>
    <definedName name="_________TT107">[5]RELATÓRIO!$D$567</definedName>
    <definedName name="_________TT108">[5]RELATÓRIO!$D$572</definedName>
    <definedName name="_________TT109">[5]RELATÓRIO!$D$577</definedName>
    <definedName name="_________TT11">[5]RELATÓRIO!$D$69</definedName>
    <definedName name="_________TT110">[5]RELATÓRIO!$D$582</definedName>
    <definedName name="_________TT111">[5]RELATÓRIO!$D$587</definedName>
    <definedName name="_________TT112">[5]RELATÓRIO!$D$592</definedName>
    <definedName name="_________TT113">[5]RELATÓRIO!$D$597</definedName>
    <definedName name="_________TT114">[5]RELATÓRIO!$D$602</definedName>
    <definedName name="_________TT115">[5]RELATÓRIO!$D$607</definedName>
    <definedName name="_________TT116">[5]RELATÓRIO!$D$612</definedName>
    <definedName name="_________TT117">[5]RELATÓRIO!$D$616</definedName>
    <definedName name="_________TT118">[5]RELATÓRIO!$D$621</definedName>
    <definedName name="_________TT119">[5]RELATÓRIO!$D$626</definedName>
    <definedName name="_________TT12">[5]RELATÓRIO!$D$74</definedName>
    <definedName name="_________TT120">[5]RELATÓRIO!$D$631</definedName>
    <definedName name="_________TT121">[5]RELATÓRIO!$D$636</definedName>
    <definedName name="_________TT122">[5]RELATÓRIO!$D$641</definedName>
    <definedName name="_________TT123">[5]RELATÓRIO!$D$646</definedName>
    <definedName name="_________TT124">[5]RELATÓRIO!$D$652</definedName>
    <definedName name="_________TT125">[5]RELATÓRIO!$D$657</definedName>
    <definedName name="_________TT126">[5]RELATÓRIO!$D$662</definedName>
    <definedName name="_________TT127">[5]RELATÓRIO!$D$667</definedName>
    <definedName name="_________TT128">[5]RELATÓRIO!$D$672</definedName>
    <definedName name="_________TT129">[5]RELATÓRIO!$D$677</definedName>
    <definedName name="_________TT13">[5]RELATÓRIO!$D$79</definedName>
    <definedName name="_________TT130">[5]RELATÓRIO!$D$682</definedName>
    <definedName name="_________TT131">[5]RELATÓRIO!$D$687</definedName>
    <definedName name="_________TT132">[5]RELATÓRIO!$D$692</definedName>
    <definedName name="_________TT133">[5]RELATÓRIO!$D$697</definedName>
    <definedName name="_________TT134">[5]RELATÓRIO!$D$702</definedName>
    <definedName name="_________TT135">[5]RELATÓRIO!$D$707</definedName>
    <definedName name="_________TT136">[5]RELATÓRIO!$D$712</definedName>
    <definedName name="_________TT137">[5]RELATÓRIO!$D$716</definedName>
    <definedName name="_________TT138">[5]RELATÓRIO!$D$721</definedName>
    <definedName name="_________TT139">[5]RELATÓRIO!$D$726</definedName>
    <definedName name="_________TT14">[5]RELATÓRIO!$D$84</definedName>
    <definedName name="_________TT140">[5]RELATÓRIO!$D$731</definedName>
    <definedName name="_________TT141">[5]RELATÓRIO!$D$736</definedName>
    <definedName name="_________TT142">[5]RELATÓRIO!$D$741</definedName>
    <definedName name="_________TT15">[5]RELATÓRIO!$D$89</definedName>
    <definedName name="_________TT16">[5]RELATÓRIO!$D$93</definedName>
    <definedName name="_________TT17">[5]RELATÓRIO!$D$98</definedName>
    <definedName name="_________TT18">[5]RELATÓRIO!$D$103</definedName>
    <definedName name="_________TT19">[5]RELATÓRIO!$D$108</definedName>
    <definedName name="_________TT2">[5]RELATÓRIO!$D$23</definedName>
    <definedName name="_________TT20">[5]RELATÓRIO!$D$113</definedName>
    <definedName name="_________TT21">[5]RELATÓRIO!$D$118</definedName>
    <definedName name="_________TT22">[5]RELATÓRIO!$D$123</definedName>
    <definedName name="_________tt23">[5]RELATÓRIO!$D$129</definedName>
    <definedName name="_________TT24">[5]RELATÓRIO!$D$134</definedName>
    <definedName name="_________TT25">[5]RELATÓRIO!$D$139</definedName>
    <definedName name="_________TT26">[5]RELATÓRIO!$D$144</definedName>
    <definedName name="_________TT27">[5]RELATÓRIO!$D$149</definedName>
    <definedName name="_________TT28">[5]RELATÓRIO!$D$154</definedName>
    <definedName name="_________tt288">[5]RELATÓRIO!$D$159</definedName>
    <definedName name="_________TT29">[5]RELATÓRIO!$D$164</definedName>
    <definedName name="_________TT3">[5]RELATÓRIO!$D$28</definedName>
    <definedName name="_________TT30">[5]RELATÓRIO!$D$169</definedName>
    <definedName name="_________tt300">[5]RELATÓRIO!$D$174</definedName>
    <definedName name="_________TT31">[5]RELATÓRIO!$D$179</definedName>
    <definedName name="_________TT32">[5]RELATÓRIO!$D$184</definedName>
    <definedName name="_________tt322">[5]RELATÓRIO!$D$189</definedName>
    <definedName name="_________TT33">[5]RELATÓRIO!$D$195</definedName>
    <definedName name="_________TT34">[5]RELATÓRIO!$D$200</definedName>
    <definedName name="_________TT35">[5]RELATÓRIO!$D$205</definedName>
    <definedName name="_________TT36">[5]RELATÓRIO!$D$210</definedName>
    <definedName name="_________TT37">[5]RELATÓRIO!$D$215</definedName>
    <definedName name="_________TT38">[5]RELATÓRIO!$D$220</definedName>
    <definedName name="_________TT39">[5]RELATÓRIO!$D$225</definedName>
    <definedName name="_________TT4">[5]RELATÓRIO!$D$33</definedName>
    <definedName name="_________TT40">[5]RELATÓRIO!$D$230</definedName>
    <definedName name="_________TT41">[5]RELATÓRIO!$D$235</definedName>
    <definedName name="_________TT42">[5]RELATÓRIO!$D$240</definedName>
    <definedName name="_________TT43">[5]RELATÓRIO!$D$245</definedName>
    <definedName name="_________TT44">[5]RELATÓRIO!$D$250</definedName>
    <definedName name="_________TT45">[5]RELATÓRIO!$D$255</definedName>
    <definedName name="_________TT46">[5]RELATÓRIO!$D$260</definedName>
    <definedName name="_________TT47">[5]RELATÓRIO!$D$265</definedName>
    <definedName name="_________TT48">[5]RELATÓRIO!$D$270</definedName>
    <definedName name="_________TT49">[5]RELATÓRIO!$D$275</definedName>
    <definedName name="_________TT5">[5]RELATÓRIO!$D$38</definedName>
    <definedName name="_________TT50">[5]RELATÓRIO!$D$280</definedName>
    <definedName name="_________TT51">[5]RELATÓRIO!$D$285</definedName>
    <definedName name="_________TT52">[5]RELATÓRIO!$D$290</definedName>
    <definedName name="_________TT53">[5]RELATÓRIO!$D$295</definedName>
    <definedName name="_________TT54">[5]RELATÓRIO!$D$300</definedName>
    <definedName name="_________TT55">[5]RELATÓRIO!$D$305</definedName>
    <definedName name="_________TT56">[5]RELATÓRIO!$D$310</definedName>
    <definedName name="_________TT57">[5]RELATÓRIO!$D$315</definedName>
    <definedName name="_________TT58">[5]RELATÓRIO!$D$320</definedName>
    <definedName name="_________TT59">[5]RELATÓRIO!$D$325</definedName>
    <definedName name="_________TT6">[5]RELATÓRIO!$D$43</definedName>
    <definedName name="_________TT60">[5]RELATÓRIO!$D$330</definedName>
    <definedName name="_________TT61">[5]RELATÓRIO!$D$335</definedName>
    <definedName name="_________TT62">[5]RELATÓRIO!$D$339</definedName>
    <definedName name="_________TT63">[5]RELATÓRIO!$D$344</definedName>
    <definedName name="_________TT64">[5]RELATÓRIO!$D$349</definedName>
    <definedName name="_________TT65">[5]RELATÓRIO!$D$354</definedName>
    <definedName name="_________TT66">[5]RELATÓRIO!$D$359</definedName>
    <definedName name="_________TT67">[5]RELATÓRIO!$D$365</definedName>
    <definedName name="_________TT68">[5]RELATÓRIO!$D$370</definedName>
    <definedName name="_________TT69">[5]RELATÓRIO!$D$375</definedName>
    <definedName name="_________TT7">[5]RELATÓRIO!$D$48</definedName>
    <definedName name="_________TT70">[5]RELATÓRIO!$D$380</definedName>
    <definedName name="_________TT71">[5]RELATÓRIO!$D$385</definedName>
    <definedName name="_________TT72">[5]RELATÓRIO!$D$390</definedName>
    <definedName name="_________TT73">[5]RELATÓRIO!$D$395</definedName>
    <definedName name="_________TT74">[5]RELATÓRIO!$D$400</definedName>
    <definedName name="_________TT75">[5]RELATÓRIO!$D$405</definedName>
    <definedName name="_________TT76">[5]RELATÓRIO!$D$410</definedName>
    <definedName name="_________TT77">[5]RELATÓRIO!$D$415</definedName>
    <definedName name="_________TT78">[5]RELATÓRIO!$D$420</definedName>
    <definedName name="_________TT79">[5]RELATÓRIO!$D$425</definedName>
    <definedName name="_________TT8">[5]RELATÓRIO!$D$53</definedName>
    <definedName name="_________TT80">[5]RELATÓRIO!$D$430</definedName>
    <definedName name="_________TT81">[5]RELATÓRIO!$D$434</definedName>
    <definedName name="_________TT82">[5]RELATÓRIO!$D$439</definedName>
    <definedName name="_________TT83">[5]RELATÓRIO!$D$444</definedName>
    <definedName name="_________TT84">[5]RELATÓRIO!$D$449</definedName>
    <definedName name="_________TT85">[5]RELATÓRIO!$D$454</definedName>
    <definedName name="_________TT86">[5]RELATÓRIO!$D$459</definedName>
    <definedName name="_________TT87">[5]RELATÓRIO!$D$464</definedName>
    <definedName name="_________TT88">[5]RELATÓRIO!$D$469</definedName>
    <definedName name="_________TT89">[5]RELATÓRIO!$D$474</definedName>
    <definedName name="_________TT9">[5]RELATÓRIO!$D$58</definedName>
    <definedName name="_________TT90">[5]RELATÓRIO!$D$479</definedName>
    <definedName name="_________TT91">[5]RELATÓRIO!$D$484</definedName>
    <definedName name="_________TT92">[5]RELATÓRIO!$D$490</definedName>
    <definedName name="_________TT93">[5]RELATÓRIO!$D$495</definedName>
    <definedName name="_________TT94">[5]RELATÓRIO!$D$500</definedName>
    <definedName name="_________TT95">[5]RELATÓRIO!$D$505</definedName>
    <definedName name="_________TT96">[5]RELATÓRIO!$D$510</definedName>
    <definedName name="_________TT97">[5]RELATÓRIO!$D$515</definedName>
    <definedName name="_________TT98">[5]RELATÓRIO!$D$520</definedName>
    <definedName name="_________TT99">[5]RELATÓRIO!$D$525</definedName>
    <definedName name="________act2" localSheetId="9">#REF!</definedName>
    <definedName name="________act2">#REF!</definedName>
    <definedName name="________cab1" localSheetId="9">#REF!</definedName>
    <definedName name="________cab1">#REF!</definedName>
    <definedName name="________cab2" localSheetId="9">#REF!</definedName>
    <definedName name="________cab2">#REF!</definedName>
    <definedName name="________Ext2" localSheetId="9">'[3]P A T O 99 B'!#REF!</definedName>
    <definedName name="________Ext2">'[3]P A T O 99 B'!#REF!</definedName>
    <definedName name="________OUT98" localSheetId="2" hidden="1">{#N/A,#N/A,TRUE,"Serviços"}</definedName>
    <definedName name="________OUT98" localSheetId="3" hidden="1">{#N/A,#N/A,TRUE,"Serviços"}</definedName>
    <definedName name="________OUT98" localSheetId="13" hidden="1">{#N/A,#N/A,TRUE,"Serviços"}</definedName>
    <definedName name="________OUT98" localSheetId="12" hidden="1">{#N/A,#N/A,TRUE,"Serviços"}</definedName>
    <definedName name="________OUT98" localSheetId="10" hidden="1">{#N/A,#N/A,TRUE,"Serviços"}</definedName>
    <definedName name="________OUT98" localSheetId="11" hidden="1">{#N/A,#N/A,TRUE,"Serviços"}</definedName>
    <definedName name="________OUT98" hidden="1">{#N/A,#N/A,TRUE,"Serviços"}</definedName>
    <definedName name="________PL1" localSheetId="9">#REF!</definedName>
    <definedName name="________PL1">#REF!</definedName>
    <definedName name="________r" localSheetId="9">#REF!</definedName>
    <definedName name="________r">#REF!</definedName>
    <definedName name="________Rbv1">'[4]Página 16'!$C$3:$C$7</definedName>
    <definedName name="________TT1">[5]RELATÓRIO!$D$18</definedName>
    <definedName name="________TT10">[5]RELATÓRIO!$D$64</definedName>
    <definedName name="________TT100">[5]RELATÓRIO!$D$530</definedName>
    <definedName name="________TT101">[5]RELATÓRIO!$D$535</definedName>
    <definedName name="________TT102">[5]RELATÓRIO!$D$540</definedName>
    <definedName name="________TT103">[5]RELATÓRIO!$D$545</definedName>
    <definedName name="________TT104">[5]RELATÓRIO!$D$550</definedName>
    <definedName name="________TT105">[5]RELATÓRIO!$D$555</definedName>
    <definedName name="________TT106">[5]RELATÓRIO!$D$560</definedName>
    <definedName name="________TT107">[5]RELATÓRIO!$D$567</definedName>
    <definedName name="________TT108">[5]RELATÓRIO!$D$572</definedName>
    <definedName name="________TT109">[5]RELATÓRIO!$D$577</definedName>
    <definedName name="________TT11">[5]RELATÓRIO!$D$69</definedName>
    <definedName name="________TT110">[5]RELATÓRIO!$D$582</definedName>
    <definedName name="________TT111">[5]RELATÓRIO!$D$587</definedName>
    <definedName name="________TT112">[5]RELATÓRIO!$D$592</definedName>
    <definedName name="________TT113">[5]RELATÓRIO!$D$597</definedName>
    <definedName name="________TT114">[5]RELATÓRIO!$D$602</definedName>
    <definedName name="________TT115">[5]RELATÓRIO!$D$607</definedName>
    <definedName name="________TT116">[5]RELATÓRIO!$D$612</definedName>
    <definedName name="________TT117">[5]RELATÓRIO!$D$616</definedName>
    <definedName name="________TT118">[5]RELATÓRIO!$D$621</definedName>
    <definedName name="________TT119">[5]RELATÓRIO!$D$626</definedName>
    <definedName name="________TT12">[5]RELATÓRIO!$D$74</definedName>
    <definedName name="________TT120">[5]RELATÓRIO!$D$631</definedName>
    <definedName name="________TT121">[5]RELATÓRIO!$D$636</definedName>
    <definedName name="________TT122">[5]RELATÓRIO!$D$641</definedName>
    <definedName name="________TT123">[5]RELATÓRIO!$D$646</definedName>
    <definedName name="________TT124">[5]RELATÓRIO!$D$652</definedName>
    <definedName name="________TT125">[5]RELATÓRIO!$D$657</definedName>
    <definedName name="________TT126">[5]RELATÓRIO!$D$662</definedName>
    <definedName name="________TT127">[5]RELATÓRIO!$D$667</definedName>
    <definedName name="________TT128">[5]RELATÓRIO!$D$672</definedName>
    <definedName name="________TT129">[5]RELATÓRIO!$D$677</definedName>
    <definedName name="________TT13">[5]RELATÓRIO!$D$79</definedName>
    <definedName name="________TT130">[5]RELATÓRIO!$D$682</definedName>
    <definedName name="________TT131">[5]RELATÓRIO!$D$687</definedName>
    <definedName name="________TT132">[5]RELATÓRIO!$D$692</definedName>
    <definedName name="________TT133">[5]RELATÓRIO!$D$697</definedName>
    <definedName name="________TT134">[5]RELATÓRIO!$D$702</definedName>
    <definedName name="________TT135">[5]RELATÓRIO!$D$707</definedName>
    <definedName name="________TT136">[5]RELATÓRIO!$D$712</definedName>
    <definedName name="________TT137">[5]RELATÓRIO!$D$716</definedName>
    <definedName name="________TT138">[5]RELATÓRIO!$D$721</definedName>
    <definedName name="________TT139">[5]RELATÓRIO!$D$726</definedName>
    <definedName name="________TT14">[5]RELATÓRIO!$D$84</definedName>
    <definedName name="________TT140">[5]RELATÓRIO!$D$731</definedName>
    <definedName name="________TT141">[5]RELATÓRIO!$D$736</definedName>
    <definedName name="________TT142">[5]RELATÓRIO!$D$741</definedName>
    <definedName name="________TT15">[5]RELATÓRIO!$D$89</definedName>
    <definedName name="________TT16">[5]RELATÓRIO!$D$93</definedName>
    <definedName name="________TT17">[5]RELATÓRIO!$D$98</definedName>
    <definedName name="________TT18">[5]RELATÓRIO!$D$103</definedName>
    <definedName name="________TT19">[5]RELATÓRIO!$D$108</definedName>
    <definedName name="________TT2">[5]RELATÓRIO!$D$23</definedName>
    <definedName name="________TT20">[5]RELATÓRIO!$D$113</definedName>
    <definedName name="________TT21">[5]RELATÓRIO!$D$118</definedName>
    <definedName name="________TT22">[5]RELATÓRIO!$D$123</definedName>
    <definedName name="________tt23">[5]RELATÓRIO!$D$129</definedName>
    <definedName name="________TT24">[5]RELATÓRIO!$D$134</definedName>
    <definedName name="________TT25">[5]RELATÓRIO!$D$139</definedName>
    <definedName name="________TT26">[5]RELATÓRIO!$D$144</definedName>
    <definedName name="________TT27">[5]RELATÓRIO!$D$149</definedName>
    <definedName name="________TT28">[5]RELATÓRIO!$D$154</definedName>
    <definedName name="________tt288">[5]RELATÓRIO!$D$159</definedName>
    <definedName name="________TT29">[5]RELATÓRIO!$D$164</definedName>
    <definedName name="________TT3">[5]RELATÓRIO!$D$28</definedName>
    <definedName name="________TT30">[5]RELATÓRIO!$D$169</definedName>
    <definedName name="________tt300">[5]RELATÓRIO!$D$174</definedName>
    <definedName name="________TT31">[5]RELATÓRIO!$D$179</definedName>
    <definedName name="________TT32">[5]RELATÓRIO!$D$184</definedName>
    <definedName name="________tt322">[5]RELATÓRIO!$D$189</definedName>
    <definedName name="________TT33">[5]RELATÓRIO!$D$195</definedName>
    <definedName name="________TT34">[5]RELATÓRIO!$D$200</definedName>
    <definedName name="________TT35">[5]RELATÓRIO!$D$205</definedName>
    <definedName name="________TT36">[5]RELATÓRIO!$D$210</definedName>
    <definedName name="________TT37">[5]RELATÓRIO!$D$215</definedName>
    <definedName name="________TT38">[5]RELATÓRIO!$D$220</definedName>
    <definedName name="________TT39">[5]RELATÓRIO!$D$225</definedName>
    <definedName name="________TT4">[5]RELATÓRIO!$D$33</definedName>
    <definedName name="________TT40">[5]RELATÓRIO!$D$230</definedName>
    <definedName name="________TT41">[5]RELATÓRIO!$D$235</definedName>
    <definedName name="________TT42">[5]RELATÓRIO!$D$240</definedName>
    <definedName name="________TT43">[5]RELATÓRIO!$D$245</definedName>
    <definedName name="________TT44">[5]RELATÓRIO!$D$250</definedName>
    <definedName name="________TT45">[5]RELATÓRIO!$D$255</definedName>
    <definedName name="________TT46">[5]RELATÓRIO!$D$260</definedName>
    <definedName name="________TT47">[5]RELATÓRIO!$D$265</definedName>
    <definedName name="________TT48">[5]RELATÓRIO!$D$270</definedName>
    <definedName name="________TT49">[5]RELATÓRIO!$D$275</definedName>
    <definedName name="________TT5">[5]RELATÓRIO!$D$38</definedName>
    <definedName name="________TT50">[5]RELATÓRIO!$D$280</definedName>
    <definedName name="________TT51">[5]RELATÓRIO!$D$285</definedName>
    <definedName name="________TT52">[5]RELATÓRIO!$D$290</definedName>
    <definedName name="________TT53">[5]RELATÓRIO!$D$295</definedName>
    <definedName name="________TT54">[5]RELATÓRIO!$D$300</definedName>
    <definedName name="________TT55">[5]RELATÓRIO!$D$305</definedName>
    <definedName name="________TT56">[5]RELATÓRIO!$D$310</definedName>
    <definedName name="________TT57">[5]RELATÓRIO!$D$315</definedName>
    <definedName name="________TT58">[5]RELATÓRIO!$D$320</definedName>
    <definedName name="________TT59">[5]RELATÓRIO!$D$325</definedName>
    <definedName name="________TT6">[5]RELATÓRIO!$D$43</definedName>
    <definedName name="________TT60">[5]RELATÓRIO!$D$330</definedName>
    <definedName name="________TT61">[5]RELATÓRIO!$D$335</definedName>
    <definedName name="________TT62">[5]RELATÓRIO!$D$339</definedName>
    <definedName name="________TT63">[5]RELATÓRIO!$D$344</definedName>
    <definedName name="________TT64">[5]RELATÓRIO!$D$349</definedName>
    <definedName name="________TT65">[5]RELATÓRIO!$D$354</definedName>
    <definedName name="________TT66">[5]RELATÓRIO!$D$359</definedName>
    <definedName name="________TT67">[5]RELATÓRIO!$D$365</definedName>
    <definedName name="________TT68">[5]RELATÓRIO!$D$370</definedName>
    <definedName name="________TT69">[5]RELATÓRIO!$D$375</definedName>
    <definedName name="________TT7">[5]RELATÓRIO!$D$48</definedName>
    <definedName name="________TT70">[5]RELATÓRIO!$D$380</definedName>
    <definedName name="________TT71">[5]RELATÓRIO!$D$385</definedName>
    <definedName name="________TT72">[5]RELATÓRIO!$D$390</definedName>
    <definedName name="________TT73">[5]RELATÓRIO!$D$395</definedName>
    <definedName name="________TT74">[5]RELATÓRIO!$D$400</definedName>
    <definedName name="________TT75">[5]RELATÓRIO!$D$405</definedName>
    <definedName name="________TT76">[5]RELATÓRIO!$D$410</definedName>
    <definedName name="________TT77">[5]RELATÓRIO!$D$415</definedName>
    <definedName name="________TT78">[5]RELATÓRIO!$D$420</definedName>
    <definedName name="________TT79">[5]RELATÓRIO!$D$425</definedName>
    <definedName name="________TT8">[5]RELATÓRIO!$D$53</definedName>
    <definedName name="________TT80">[5]RELATÓRIO!$D$430</definedName>
    <definedName name="________TT81">[5]RELATÓRIO!$D$434</definedName>
    <definedName name="________TT82">[5]RELATÓRIO!$D$439</definedName>
    <definedName name="________TT83">[5]RELATÓRIO!$D$444</definedName>
    <definedName name="________TT84">[5]RELATÓRIO!$D$449</definedName>
    <definedName name="________TT85">[5]RELATÓRIO!$D$454</definedName>
    <definedName name="________TT86">[5]RELATÓRIO!$D$459</definedName>
    <definedName name="________TT87">[5]RELATÓRIO!$D$464</definedName>
    <definedName name="________TT88">[5]RELATÓRIO!$D$469</definedName>
    <definedName name="________TT89">[5]RELATÓRIO!$D$474</definedName>
    <definedName name="________TT9">[5]RELATÓRIO!$D$58</definedName>
    <definedName name="________TT90">[5]RELATÓRIO!$D$479</definedName>
    <definedName name="________TT91">[5]RELATÓRIO!$D$484</definedName>
    <definedName name="________TT92">[5]RELATÓRIO!$D$490</definedName>
    <definedName name="________TT93">[5]RELATÓRIO!$D$495</definedName>
    <definedName name="________TT94">[5]RELATÓRIO!$D$500</definedName>
    <definedName name="________TT95">[5]RELATÓRIO!$D$505</definedName>
    <definedName name="________TT96">[5]RELATÓRIO!$D$510</definedName>
    <definedName name="________TT97">[5]RELATÓRIO!$D$515</definedName>
    <definedName name="________TT98">[5]RELATÓRIO!$D$520</definedName>
    <definedName name="________TT99">[5]RELATÓRIO!$D$525</definedName>
    <definedName name="_______act2" localSheetId="9">#REF!</definedName>
    <definedName name="_______act2">#REF!</definedName>
    <definedName name="_______cab1" localSheetId="9">#REF!</definedName>
    <definedName name="_______cab1">#REF!</definedName>
    <definedName name="_______cab2" localSheetId="9">#REF!</definedName>
    <definedName name="_______cab2">#REF!</definedName>
    <definedName name="_______Ext2" localSheetId="9">'[3]P A T O 99 B'!#REF!</definedName>
    <definedName name="_______Ext2">'[3]P A T O 99 B'!#REF!</definedName>
    <definedName name="_______OUT98" localSheetId="2" hidden="1">{#N/A,#N/A,TRUE,"Serviços"}</definedName>
    <definedName name="_______OUT98" localSheetId="3" hidden="1">{#N/A,#N/A,TRUE,"Serviços"}</definedName>
    <definedName name="_______OUT98" localSheetId="13" hidden="1">{#N/A,#N/A,TRUE,"Serviços"}</definedName>
    <definedName name="_______OUT98" localSheetId="12" hidden="1">{#N/A,#N/A,TRUE,"Serviços"}</definedName>
    <definedName name="_______OUT98" localSheetId="10" hidden="1">{#N/A,#N/A,TRUE,"Serviços"}</definedName>
    <definedName name="_______OUT98" localSheetId="11" hidden="1">{#N/A,#N/A,TRUE,"Serviços"}</definedName>
    <definedName name="_______OUT98" hidden="1">{#N/A,#N/A,TRUE,"Serviços"}</definedName>
    <definedName name="_______PL1" localSheetId="9">#REF!</definedName>
    <definedName name="_______PL1">#REF!</definedName>
    <definedName name="_______r" localSheetId="9">#REF!</definedName>
    <definedName name="_______r">#REF!</definedName>
    <definedName name="_______Rbv1">'[4]Página 16'!$C$3:$C$7</definedName>
    <definedName name="_______TT1">[5]RELATÓRIO!$D$18</definedName>
    <definedName name="_______TT10">[5]RELATÓRIO!$D$64</definedName>
    <definedName name="_______TT100">[5]RELATÓRIO!$D$530</definedName>
    <definedName name="_______TT101">[5]RELATÓRIO!$D$535</definedName>
    <definedName name="_______TT102">[5]RELATÓRIO!$D$540</definedName>
    <definedName name="_______TT103">[5]RELATÓRIO!$D$545</definedName>
    <definedName name="_______TT104">[5]RELATÓRIO!$D$550</definedName>
    <definedName name="_______TT105">[5]RELATÓRIO!$D$555</definedName>
    <definedName name="_______TT106">[5]RELATÓRIO!$D$560</definedName>
    <definedName name="_______TT107">[5]RELATÓRIO!$D$567</definedName>
    <definedName name="_______TT108">[5]RELATÓRIO!$D$572</definedName>
    <definedName name="_______TT109">[5]RELATÓRIO!$D$577</definedName>
    <definedName name="_______TT11">[5]RELATÓRIO!$D$69</definedName>
    <definedName name="_______TT110">[5]RELATÓRIO!$D$582</definedName>
    <definedName name="_______TT111">[5]RELATÓRIO!$D$587</definedName>
    <definedName name="_______TT112">[5]RELATÓRIO!$D$592</definedName>
    <definedName name="_______TT113">[5]RELATÓRIO!$D$597</definedName>
    <definedName name="_______TT114">[5]RELATÓRIO!$D$602</definedName>
    <definedName name="_______TT115">[5]RELATÓRIO!$D$607</definedName>
    <definedName name="_______TT116">[5]RELATÓRIO!$D$612</definedName>
    <definedName name="_______TT117">[5]RELATÓRIO!$D$616</definedName>
    <definedName name="_______TT118">[5]RELATÓRIO!$D$621</definedName>
    <definedName name="_______TT119">[5]RELATÓRIO!$D$626</definedName>
    <definedName name="_______TT12">[5]RELATÓRIO!$D$74</definedName>
    <definedName name="_______TT120">[5]RELATÓRIO!$D$631</definedName>
    <definedName name="_______TT121">[5]RELATÓRIO!$D$636</definedName>
    <definedName name="_______TT122">[5]RELATÓRIO!$D$641</definedName>
    <definedName name="_______TT123">[5]RELATÓRIO!$D$646</definedName>
    <definedName name="_______TT124">[5]RELATÓRIO!$D$652</definedName>
    <definedName name="_______TT125">[5]RELATÓRIO!$D$657</definedName>
    <definedName name="_______TT126">[5]RELATÓRIO!$D$662</definedName>
    <definedName name="_______TT127">[5]RELATÓRIO!$D$667</definedName>
    <definedName name="_______TT128">[5]RELATÓRIO!$D$672</definedName>
    <definedName name="_______TT129">[5]RELATÓRIO!$D$677</definedName>
    <definedName name="_______TT13">[5]RELATÓRIO!$D$79</definedName>
    <definedName name="_______TT130">[5]RELATÓRIO!$D$682</definedName>
    <definedName name="_______TT131">[5]RELATÓRIO!$D$687</definedName>
    <definedName name="_______TT132">[5]RELATÓRIO!$D$692</definedName>
    <definedName name="_______TT133">[5]RELATÓRIO!$D$697</definedName>
    <definedName name="_______TT134">[5]RELATÓRIO!$D$702</definedName>
    <definedName name="_______TT135">[5]RELATÓRIO!$D$707</definedName>
    <definedName name="_______TT136">[5]RELATÓRIO!$D$712</definedName>
    <definedName name="_______TT137">[5]RELATÓRIO!$D$716</definedName>
    <definedName name="_______TT138">[5]RELATÓRIO!$D$721</definedName>
    <definedName name="_______TT139">[5]RELATÓRIO!$D$726</definedName>
    <definedName name="_______TT14">[5]RELATÓRIO!$D$84</definedName>
    <definedName name="_______TT140">[5]RELATÓRIO!$D$731</definedName>
    <definedName name="_______TT141">[5]RELATÓRIO!$D$736</definedName>
    <definedName name="_______TT142">[5]RELATÓRIO!$D$741</definedName>
    <definedName name="_______TT15">[5]RELATÓRIO!$D$89</definedName>
    <definedName name="_______TT16">[5]RELATÓRIO!$D$93</definedName>
    <definedName name="_______TT17">[5]RELATÓRIO!$D$98</definedName>
    <definedName name="_______TT18">[5]RELATÓRIO!$D$103</definedName>
    <definedName name="_______TT19">[5]RELATÓRIO!$D$108</definedName>
    <definedName name="_______TT2">[5]RELATÓRIO!$D$23</definedName>
    <definedName name="_______TT20">[5]RELATÓRIO!$D$113</definedName>
    <definedName name="_______TT21">[5]RELATÓRIO!$D$118</definedName>
    <definedName name="_______TT22">[5]RELATÓRIO!$D$123</definedName>
    <definedName name="_______tt23">[5]RELATÓRIO!$D$129</definedName>
    <definedName name="_______TT24">[5]RELATÓRIO!$D$134</definedName>
    <definedName name="_______TT25">[5]RELATÓRIO!$D$139</definedName>
    <definedName name="_______TT26">[5]RELATÓRIO!$D$144</definedName>
    <definedName name="_______TT27">[5]RELATÓRIO!$D$149</definedName>
    <definedName name="_______TT28">[5]RELATÓRIO!$D$154</definedName>
    <definedName name="_______tt288">[5]RELATÓRIO!$D$159</definedName>
    <definedName name="_______TT29">[5]RELATÓRIO!$D$164</definedName>
    <definedName name="_______TT3">[5]RELATÓRIO!$D$28</definedName>
    <definedName name="_______TT30">[5]RELATÓRIO!$D$169</definedName>
    <definedName name="_______tt300">[5]RELATÓRIO!$D$174</definedName>
    <definedName name="_______TT31">[5]RELATÓRIO!$D$179</definedName>
    <definedName name="_______TT32">[5]RELATÓRIO!$D$184</definedName>
    <definedName name="_______tt322">[5]RELATÓRIO!$D$189</definedName>
    <definedName name="_______TT33">[5]RELATÓRIO!$D$195</definedName>
    <definedName name="_______TT34">[5]RELATÓRIO!$D$200</definedName>
    <definedName name="_______TT35">[5]RELATÓRIO!$D$205</definedName>
    <definedName name="_______TT36">[5]RELATÓRIO!$D$210</definedName>
    <definedName name="_______TT37">[5]RELATÓRIO!$D$215</definedName>
    <definedName name="_______TT38">[5]RELATÓRIO!$D$220</definedName>
    <definedName name="_______TT39">[5]RELATÓRIO!$D$225</definedName>
    <definedName name="_______TT4">[5]RELATÓRIO!$D$33</definedName>
    <definedName name="_______TT40">[5]RELATÓRIO!$D$230</definedName>
    <definedName name="_______TT41">[5]RELATÓRIO!$D$235</definedName>
    <definedName name="_______TT42">[5]RELATÓRIO!$D$240</definedName>
    <definedName name="_______TT43">[5]RELATÓRIO!$D$245</definedName>
    <definedName name="_______TT44">[5]RELATÓRIO!$D$250</definedName>
    <definedName name="_______TT45">[5]RELATÓRIO!$D$255</definedName>
    <definedName name="_______TT46">[5]RELATÓRIO!$D$260</definedName>
    <definedName name="_______TT47">[5]RELATÓRIO!$D$265</definedName>
    <definedName name="_______TT48">[5]RELATÓRIO!$D$270</definedName>
    <definedName name="_______TT49">[5]RELATÓRIO!$D$275</definedName>
    <definedName name="_______TT5">[5]RELATÓRIO!$D$38</definedName>
    <definedName name="_______TT50">[5]RELATÓRIO!$D$280</definedName>
    <definedName name="_______TT51">[5]RELATÓRIO!$D$285</definedName>
    <definedName name="_______TT52">[5]RELATÓRIO!$D$290</definedName>
    <definedName name="_______TT53">[5]RELATÓRIO!$D$295</definedName>
    <definedName name="_______TT54">[5]RELATÓRIO!$D$300</definedName>
    <definedName name="_______TT55">[5]RELATÓRIO!$D$305</definedName>
    <definedName name="_______TT56">[5]RELATÓRIO!$D$310</definedName>
    <definedName name="_______TT57">[5]RELATÓRIO!$D$315</definedName>
    <definedName name="_______TT58">[5]RELATÓRIO!$D$320</definedName>
    <definedName name="_______TT59">[5]RELATÓRIO!$D$325</definedName>
    <definedName name="_______TT6">[5]RELATÓRIO!$D$43</definedName>
    <definedName name="_______TT60">[5]RELATÓRIO!$D$330</definedName>
    <definedName name="_______TT61">[5]RELATÓRIO!$D$335</definedName>
    <definedName name="_______TT62">[5]RELATÓRIO!$D$339</definedName>
    <definedName name="_______TT63">[5]RELATÓRIO!$D$344</definedName>
    <definedName name="_______TT64">[5]RELATÓRIO!$D$349</definedName>
    <definedName name="_______TT65">[5]RELATÓRIO!$D$354</definedName>
    <definedName name="_______TT66">[5]RELATÓRIO!$D$359</definedName>
    <definedName name="_______TT67">[5]RELATÓRIO!$D$365</definedName>
    <definedName name="_______TT68">[5]RELATÓRIO!$D$370</definedName>
    <definedName name="_______TT69">[5]RELATÓRIO!$D$375</definedName>
    <definedName name="_______TT7">[5]RELATÓRIO!$D$48</definedName>
    <definedName name="_______TT70">[5]RELATÓRIO!$D$380</definedName>
    <definedName name="_______TT71">[5]RELATÓRIO!$D$385</definedName>
    <definedName name="_______TT72">[5]RELATÓRIO!$D$390</definedName>
    <definedName name="_______TT73">[5]RELATÓRIO!$D$395</definedName>
    <definedName name="_______TT74">[5]RELATÓRIO!$D$400</definedName>
    <definedName name="_______TT75">[5]RELATÓRIO!$D$405</definedName>
    <definedName name="_______TT76">[5]RELATÓRIO!$D$410</definedName>
    <definedName name="_______TT77">[5]RELATÓRIO!$D$415</definedName>
    <definedName name="_______TT78">[5]RELATÓRIO!$D$420</definedName>
    <definedName name="_______TT79">[5]RELATÓRIO!$D$425</definedName>
    <definedName name="_______TT8">[5]RELATÓRIO!$D$53</definedName>
    <definedName name="_______TT80">[5]RELATÓRIO!$D$430</definedName>
    <definedName name="_______TT81">[5]RELATÓRIO!$D$434</definedName>
    <definedName name="_______TT82">[5]RELATÓRIO!$D$439</definedName>
    <definedName name="_______TT83">[5]RELATÓRIO!$D$444</definedName>
    <definedName name="_______TT84">[5]RELATÓRIO!$D$449</definedName>
    <definedName name="_______TT85">[5]RELATÓRIO!$D$454</definedName>
    <definedName name="_______TT86">[5]RELATÓRIO!$D$459</definedName>
    <definedName name="_______TT87">[5]RELATÓRIO!$D$464</definedName>
    <definedName name="_______TT88">[5]RELATÓRIO!$D$469</definedName>
    <definedName name="_______TT89">[5]RELATÓRIO!$D$474</definedName>
    <definedName name="_______TT9">[5]RELATÓRIO!$D$58</definedName>
    <definedName name="_______TT90">[5]RELATÓRIO!$D$479</definedName>
    <definedName name="_______TT91">[5]RELATÓRIO!$D$484</definedName>
    <definedName name="_______TT92">[5]RELATÓRIO!$D$490</definedName>
    <definedName name="_______TT93">[5]RELATÓRIO!$D$495</definedName>
    <definedName name="_______TT94">[5]RELATÓRIO!$D$500</definedName>
    <definedName name="_______TT95">[5]RELATÓRIO!$D$505</definedName>
    <definedName name="_______TT96">[5]RELATÓRIO!$D$510</definedName>
    <definedName name="_______TT97">[5]RELATÓRIO!$D$515</definedName>
    <definedName name="_______TT98">[5]RELATÓRIO!$D$520</definedName>
    <definedName name="_______TT99">[5]RELATÓRIO!$D$525</definedName>
    <definedName name="______act2" localSheetId="9">#REF!</definedName>
    <definedName name="______act2">#REF!</definedName>
    <definedName name="______cab1" localSheetId="9">#REF!</definedName>
    <definedName name="______cab1">#REF!</definedName>
    <definedName name="______cab2" localSheetId="9">#REF!</definedName>
    <definedName name="______cab2">#REF!</definedName>
    <definedName name="______Ext2" localSheetId="9">'[3]P A T O 99 B'!#REF!</definedName>
    <definedName name="______Ext2">'[3]P A T O 99 B'!#REF!</definedName>
    <definedName name="______OUT98" localSheetId="2" hidden="1">{#N/A,#N/A,TRUE,"Serviços"}</definedName>
    <definedName name="______OUT98" localSheetId="3" hidden="1">{#N/A,#N/A,TRUE,"Serviços"}</definedName>
    <definedName name="______OUT98" localSheetId="13" hidden="1">{#N/A,#N/A,TRUE,"Serviços"}</definedName>
    <definedName name="______OUT98" localSheetId="12" hidden="1">{#N/A,#N/A,TRUE,"Serviços"}</definedName>
    <definedName name="______OUT98" localSheetId="10" hidden="1">{#N/A,#N/A,TRUE,"Serviços"}</definedName>
    <definedName name="______OUT98" localSheetId="11" hidden="1">{#N/A,#N/A,TRUE,"Serviços"}</definedName>
    <definedName name="______OUT98" hidden="1">{#N/A,#N/A,TRUE,"Serviços"}</definedName>
    <definedName name="______PL1" localSheetId="9">#REF!</definedName>
    <definedName name="______PL1">#REF!</definedName>
    <definedName name="______r" localSheetId="9">#REF!</definedName>
    <definedName name="______r">#REF!</definedName>
    <definedName name="______Rbv1">'[4]Página 16'!$C$3:$C$7</definedName>
    <definedName name="______TT1">[5]RELATÓRIO!$D$18</definedName>
    <definedName name="______TT10">[5]RELATÓRIO!$D$64</definedName>
    <definedName name="______TT100">[5]RELATÓRIO!$D$530</definedName>
    <definedName name="______TT101">[5]RELATÓRIO!$D$535</definedName>
    <definedName name="______TT102">[5]RELATÓRIO!$D$540</definedName>
    <definedName name="______TT103">[5]RELATÓRIO!$D$545</definedName>
    <definedName name="______TT104">[5]RELATÓRIO!$D$550</definedName>
    <definedName name="______TT105">[5]RELATÓRIO!$D$555</definedName>
    <definedName name="______TT106">[5]RELATÓRIO!$D$560</definedName>
    <definedName name="______TT107">[5]RELATÓRIO!$D$567</definedName>
    <definedName name="______TT108">[5]RELATÓRIO!$D$572</definedName>
    <definedName name="______TT109">[5]RELATÓRIO!$D$577</definedName>
    <definedName name="______TT11">[5]RELATÓRIO!$D$69</definedName>
    <definedName name="______TT110">[5]RELATÓRIO!$D$582</definedName>
    <definedName name="______TT111">[5]RELATÓRIO!$D$587</definedName>
    <definedName name="______TT112">[5]RELATÓRIO!$D$592</definedName>
    <definedName name="______TT113">[5]RELATÓRIO!$D$597</definedName>
    <definedName name="______TT114">[5]RELATÓRIO!$D$602</definedName>
    <definedName name="______TT115">[5]RELATÓRIO!$D$607</definedName>
    <definedName name="______TT116">[5]RELATÓRIO!$D$612</definedName>
    <definedName name="______TT117">[5]RELATÓRIO!$D$616</definedName>
    <definedName name="______TT118">[5]RELATÓRIO!$D$621</definedName>
    <definedName name="______TT119">[5]RELATÓRIO!$D$626</definedName>
    <definedName name="______TT12">[5]RELATÓRIO!$D$74</definedName>
    <definedName name="______TT120">[5]RELATÓRIO!$D$631</definedName>
    <definedName name="______TT121">[5]RELATÓRIO!$D$636</definedName>
    <definedName name="______TT122">[5]RELATÓRIO!$D$641</definedName>
    <definedName name="______TT123">[5]RELATÓRIO!$D$646</definedName>
    <definedName name="______TT124">[5]RELATÓRIO!$D$652</definedName>
    <definedName name="______TT125">[5]RELATÓRIO!$D$657</definedName>
    <definedName name="______TT126">[5]RELATÓRIO!$D$662</definedName>
    <definedName name="______TT127">[5]RELATÓRIO!$D$667</definedName>
    <definedName name="______TT128">[5]RELATÓRIO!$D$672</definedName>
    <definedName name="______TT129">[5]RELATÓRIO!$D$677</definedName>
    <definedName name="______TT13">[5]RELATÓRIO!$D$79</definedName>
    <definedName name="______TT130">[5]RELATÓRIO!$D$682</definedName>
    <definedName name="______TT131">[5]RELATÓRIO!$D$687</definedName>
    <definedName name="______TT132">[5]RELATÓRIO!$D$692</definedName>
    <definedName name="______TT133">[5]RELATÓRIO!$D$697</definedName>
    <definedName name="______TT134">[5]RELATÓRIO!$D$702</definedName>
    <definedName name="______TT135">[5]RELATÓRIO!$D$707</definedName>
    <definedName name="______TT136">[5]RELATÓRIO!$D$712</definedName>
    <definedName name="______TT137">[5]RELATÓRIO!$D$716</definedName>
    <definedName name="______TT138">[5]RELATÓRIO!$D$721</definedName>
    <definedName name="______TT139">[5]RELATÓRIO!$D$726</definedName>
    <definedName name="______TT14">[5]RELATÓRIO!$D$84</definedName>
    <definedName name="______TT140">[5]RELATÓRIO!$D$731</definedName>
    <definedName name="______TT141">[5]RELATÓRIO!$D$736</definedName>
    <definedName name="______TT142">[5]RELATÓRIO!$D$741</definedName>
    <definedName name="______TT15">[5]RELATÓRIO!$D$89</definedName>
    <definedName name="______TT16">[5]RELATÓRIO!$D$93</definedName>
    <definedName name="______TT17">[5]RELATÓRIO!$D$98</definedName>
    <definedName name="______TT18">[5]RELATÓRIO!$D$103</definedName>
    <definedName name="______TT19">[5]RELATÓRIO!$D$108</definedName>
    <definedName name="______TT2">[5]RELATÓRIO!$D$23</definedName>
    <definedName name="______TT20">[5]RELATÓRIO!$D$113</definedName>
    <definedName name="______TT21">[5]RELATÓRIO!$D$118</definedName>
    <definedName name="______TT22">[5]RELATÓRIO!$D$123</definedName>
    <definedName name="______tt23">[5]RELATÓRIO!$D$129</definedName>
    <definedName name="______TT24">[5]RELATÓRIO!$D$134</definedName>
    <definedName name="______TT25">[5]RELATÓRIO!$D$139</definedName>
    <definedName name="______TT26">[5]RELATÓRIO!$D$144</definedName>
    <definedName name="______TT27">[5]RELATÓRIO!$D$149</definedName>
    <definedName name="______TT28">[5]RELATÓRIO!$D$154</definedName>
    <definedName name="______tt288">[5]RELATÓRIO!$D$159</definedName>
    <definedName name="______TT29">[5]RELATÓRIO!$D$164</definedName>
    <definedName name="______TT3">[5]RELATÓRIO!$D$28</definedName>
    <definedName name="______TT30">[5]RELATÓRIO!$D$169</definedName>
    <definedName name="______tt300">[5]RELATÓRIO!$D$174</definedName>
    <definedName name="______TT31">[5]RELATÓRIO!$D$179</definedName>
    <definedName name="______TT32">[5]RELATÓRIO!$D$184</definedName>
    <definedName name="______tt322">[5]RELATÓRIO!$D$189</definedName>
    <definedName name="______TT33">[5]RELATÓRIO!$D$195</definedName>
    <definedName name="______TT34">[5]RELATÓRIO!$D$200</definedName>
    <definedName name="______TT35">[5]RELATÓRIO!$D$205</definedName>
    <definedName name="______TT36">[5]RELATÓRIO!$D$210</definedName>
    <definedName name="______TT37">[5]RELATÓRIO!$D$215</definedName>
    <definedName name="______TT38">[5]RELATÓRIO!$D$220</definedName>
    <definedName name="______TT39">[5]RELATÓRIO!$D$225</definedName>
    <definedName name="______TT4">[5]RELATÓRIO!$D$33</definedName>
    <definedName name="______TT40">[5]RELATÓRIO!$D$230</definedName>
    <definedName name="______TT41">[5]RELATÓRIO!$D$235</definedName>
    <definedName name="______TT42">[5]RELATÓRIO!$D$240</definedName>
    <definedName name="______TT43">[5]RELATÓRIO!$D$245</definedName>
    <definedName name="______TT44">[5]RELATÓRIO!$D$250</definedName>
    <definedName name="______TT45">[5]RELATÓRIO!$D$255</definedName>
    <definedName name="______TT46">[5]RELATÓRIO!$D$260</definedName>
    <definedName name="______TT47">[5]RELATÓRIO!$D$265</definedName>
    <definedName name="______TT48">[5]RELATÓRIO!$D$270</definedName>
    <definedName name="______TT49">[5]RELATÓRIO!$D$275</definedName>
    <definedName name="______TT5">[5]RELATÓRIO!$D$38</definedName>
    <definedName name="______TT50">[5]RELATÓRIO!$D$280</definedName>
    <definedName name="______TT51">[5]RELATÓRIO!$D$285</definedName>
    <definedName name="______TT52">[5]RELATÓRIO!$D$290</definedName>
    <definedName name="______TT53">[5]RELATÓRIO!$D$295</definedName>
    <definedName name="______TT54">[5]RELATÓRIO!$D$300</definedName>
    <definedName name="______TT55">[5]RELATÓRIO!$D$305</definedName>
    <definedName name="______TT56">[5]RELATÓRIO!$D$310</definedName>
    <definedName name="______TT57">[5]RELATÓRIO!$D$315</definedName>
    <definedName name="______TT58">[5]RELATÓRIO!$D$320</definedName>
    <definedName name="______TT59">[5]RELATÓRIO!$D$325</definedName>
    <definedName name="______TT6">[5]RELATÓRIO!$D$43</definedName>
    <definedName name="______TT60">[5]RELATÓRIO!$D$330</definedName>
    <definedName name="______TT61">[5]RELATÓRIO!$D$335</definedName>
    <definedName name="______TT62">[5]RELATÓRIO!$D$339</definedName>
    <definedName name="______TT63">[5]RELATÓRIO!$D$344</definedName>
    <definedName name="______TT64">[5]RELATÓRIO!$D$349</definedName>
    <definedName name="______TT65">[5]RELATÓRIO!$D$354</definedName>
    <definedName name="______TT66">[5]RELATÓRIO!$D$359</definedName>
    <definedName name="______TT67">[5]RELATÓRIO!$D$365</definedName>
    <definedName name="______TT68">[5]RELATÓRIO!$D$370</definedName>
    <definedName name="______TT69">[5]RELATÓRIO!$D$375</definedName>
    <definedName name="______TT7">[5]RELATÓRIO!$D$48</definedName>
    <definedName name="______TT70">[5]RELATÓRIO!$D$380</definedName>
    <definedName name="______TT71">[5]RELATÓRIO!$D$385</definedName>
    <definedName name="______TT72">[5]RELATÓRIO!$D$390</definedName>
    <definedName name="______TT73">[5]RELATÓRIO!$D$395</definedName>
    <definedName name="______TT74">[5]RELATÓRIO!$D$400</definedName>
    <definedName name="______TT75">[5]RELATÓRIO!$D$405</definedName>
    <definedName name="______TT76">[5]RELATÓRIO!$D$410</definedName>
    <definedName name="______TT77">[5]RELATÓRIO!$D$415</definedName>
    <definedName name="______TT78">[5]RELATÓRIO!$D$420</definedName>
    <definedName name="______TT79">[5]RELATÓRIO!$D$425</definedName>
    <definedName name="______TT8">[5]RELATÓRIO!$D$53</definedName>
    <definedName name="______TT80">[5]RELATÓRIO!$D$430</definedName>
    <definedName name="______TT81">[5]RELATÓRIO!$D$434</definedName>
    <definedName name="______TT82">[5]RELATÓRIO!$D$439</definedName>
    <definedName name="______TT83">[5]RELATÓRIO!$D$444</definedName>
    <definedName name="______TT84">[5]RELATÓRIO!$D$449</definedName>
    <definedName name="______TT85">[5]RELATÓRIO!$D$454</definedName>
    <definedName name="______TT86">[5]RELATÓRIO!$D$459</definedName>
    <definedName name="______TT87">[5]RELATÓRIO!$D$464</definedName>
    <definedName name="______TT88">[5]RELATÓRIO!$D$469</definedName>
    <definedName name="______TT89">[5]RELATÓRIO!$D$474</definedName>
    <definedName name="______TT9">[5]RELATÓRIO!$D$58</definedName>
    <definedName name="______TT90">[5]RELATÓRIO!$D$479</definedName>
    <definedName name="______TT91">[5]RELATÓRIO!$D$484</definedName>
    <definedName name="______TT92">[5]RELATÓRIO!$D$490</definedName>
    <definedName name="______TT93">[5]RELATÓRIO!$D$495</definedName>
    <definedName name="______TT94">[5]RELATÓRIO!$D$500</definedName>
    <definedName name="______TT95">[5]RELATÓRIO!$D$505</definedName>
    <definedName name="______TT96">[5]RELATÓRIO!$D$510</definedName>
    <definedName name="______TT97">[5]RELATÓRIO!$D$515</definedName>
    <definedName name="______TT98">[5]RELATÓRIO!$D$520</definedName>
    <definedName name="______TT99">[5]RELATÓRIO!$D$525</definedName>
    <definedName name="_____act2" localSheetId="9">#REF!</definedName>
    <definedName name="_____act2">#REF!</definedName>
    <definedName name="_____cab1" localSheetId="9">#REF!</definedName>
    <definedName name="_____cab1">#REF!</definedName>
    <definedName name="_____cab2" localSheetId="9">#REF!</definedName>
    <definedName name="_____cab2">#REF!</definedName>
    <definedName name="_____Ext2" localSheetId="9">'[3]P A T O 99 B'!#REF!</definedName>
    <definedName name="_____Ext2">'[3]P A T O 99 B'!#REF!</definedName>
    <definedName name="_____OUT98" localSheetId="2" hidden="1">{#N/A,#N/A,TRUE,"Serviços"}</definedName>
    <definedName name="_____OUT98" localSheetId="3" hidden="1">{#N/A,#N/A,TRUE,"Serviços"}</definedName>
    <definedName name="_____OUT98" localSheetId="13" hidden="1">{#N/A,#N/A,TRUE,"Serviços"}</definedName>
    <definedName name="_____OUT98" localSheetId="12" hidden="1">{#N/A,#N/A,TRUE,"Serviços"}</definedName>
    <definedName name="_____OUT98" localSheetId="10" hidden="1">{#N/A,#N/A,TRUE,"Serviços"}</definedName>
    <definedName name="_____OUT98" localSheetId="11" hidden="1">{#N/A,#N/A,TRUE,"Serviços"}</definedName>
    <definedName name="_____OUT98" hidden="1">{#N/A,#N/A,TRUE,"Serviços"}</definedName>
    <definedName name="_____PL1" localSheetId="9">#REF!</definedName>
    <definedName name="_____PL1">#REF!</definedName>
    <definedName name="_____r" localSheetId="9">#REF!</definedName>
    <definedName name="_____r">#REF!</definedName>
    <definedName name="_____Rbv1">'[4]Página 16'!$C$3:$C$7</definedName>
    <definedName name="_____TT1">[5]RELATÓRIO!$D$18</definedName>
    <definedName name="_____TT10">[5]RELATÓRIO!$D$64</definedName>
    <definedName name="_____TT100">[5]RELATÓRIO!$D$530</definedName>
    <definedName name="_____TT101">[5]RELATÓRIO!$D$535</definedName>
    <definedName name="_____TT102">[5]RELATÓRIO!$D$540</definedName>
    <definedName name="_____TT103">[5]RELATÓRIO!$D$545</definedName>
    <definedName name="_____TT104">[5]RELATÓRIO!$D$550</definedName>
    <definedName name="_____TT105">[5]RELATÓRIO!$D$555</definedName>
    <definedName name="_____TT106">[5]RELATÓRIO!$D$560</definedName>
    <definedName name="_____TT107">[5]RELATÓRIO!$D$567</definedName>
    <definedName name="_____TT108">[5]RELATÓRIO!$D$572</definedName>
    <definedName name="_____TT109">[5]RELATÓRIO!$D$577</definedName>
    <definedName name="_____TT11">[5]RELATÓRIO!$D$69</definedName>
    <definedName name="_____TT110">[5]RELATÓRIO!$D$582</definedName>
    <definedName name="_____TT111">[5]RELATÓRIO!$D$587</definedName>
    <definedName name="_____TT112">[5]RELATÓRIO!$D$592</definedName>
    <definedName name="_____TT113">[5]RELATÓRIO!$D$597</definedName>
    <definedName name="_____TT114">[5]RELATÓRIO!$D$602</definedName>
    <definedName name="_____TT115">[5]RELATÓRIO!$D$607</definedName>
    <definedName name="_____TT116">[5]RELATÓRIO!$D$612</definedName>
    <definedName name="_____TT117">[5]RELATÓRIO!$D$616</definedName>
    <definedName name="_____TT118">[5]RELATÓRIO!$D$621</definedName>
    <definedName name="_____TT119">[5]RELATÓRIO!$D$626</definedName>
    <definedName name="_____TT12">[5]RELATÓRIO!$D$74</definedName>
    <definedName name="_____TT120">[5]RELATÓRIO!$D$631</definedName>
    <definedName name="_____TT121">[5]RELATÓRIO!$D$636</definedName>
    <definedName name="_____TT122">[5]RELATÓRIO!$D$641</definedName>
    <definedName name="_____TT123">[5]RELATÓRIO!$D$646</definedName>
    <definedName name="_____TT124">[5]RELATÓRIO!$D$652</definedName>
    <definedName name="_____TT125">[5]RELATÓRIO!$D$657</definedName>
    <definedName name="_____TT126">[5]RELATÓRIO!$D$662</definedName>
    <definedName name="_____TT127">[5]RELATÓRIO!$D$667</definedName>
    <definedName name="_____TT128">[5]RELATÓRIO!$D$672</definedName>
    <definedName name="_____TT129">[5]RELATÓRIO!$D$677</definedName>
    <definedName name="_____TT13">[5]RELATÓRIO!$D$79</definedName>
    <definedName name="_____TT130">[5]RELATÓRIO!$D$682</definedName>
    <definedName name="_____TT131">[5]RELATÓRIO!$D$687</definedName>
    <definedName name="_____TT132">[5]RELATÓRIO!$D$692</definedName>
    <definedName name="_____TT133">[5]RELATÓRIO!$D$697</definedName>
    <definedName name="_____TT134">[5]RELATÓRIO!$D$702</definedName>
    <definedName name="_____TT135">[5]RELATÓRIO!$D$707</definedName>
    <definedName name="_____TT136">[5]RELATÓRIO!$D$712</definedName>
    <definedName name="_____TT137">[5]RELATÓRIO!$D$716</definedName>
    <definedName name="_____TT138">[5]RELATÓRIO!$D$721</definedName>
    <definedName name="_____TT139">[5]RELATÓRIO!$D$726</definedName>
    <definedName name="_____TT14">[5]RELATÓRIO!$D$84</definedName>
    <definedName name="_____TT140">[5]RELATÓRIO!$D$731</definedName>
    <definedName name="_____TT141">[5]RELATÓRIO!$D$736</definedName>
    <definedName name="_____TT142">[5]RELATÓRIO!$D$741</definedName>
    <definedName name="_____TT15">[5]RELATÓRIO!$D$89</definedName>
    <definedName name="_____TT16">[5]RELATÓRIO!$D$93</definedName>
    <definedName name="_____TT17">[5]RELATÓRIO!$D$98</definedName>
    <definedName name="_____TT18">[5]RELATÓRIO!$D$103</definedName>
    <definedName name="_____TT19">[5]RELATÓRIO!$D$108</definedName>
    <definedName name="_____TT2">[5]RELATÓRIO!$D$23</definedName>
    <definedName name="_____TT20">[5]RELATÓRIO!$D$113</definedName>
    <definedName name="_____TT21">[5]RELATÓRIO!$D$118</definedName>
    <definedName name="_____TT22">[5]RELATÓRIO!$D$123</definedName>
    <definedName name="_____tt23">[5]RELATÓRIO!$D$129</definedName>
    <definedName name="_____TT24">[5]RELATÓRIO!$D$134</definedName>
    <definedName name="_____TT25">[5]RELATÓRIO!$D$139</definedName>
    <definedName name="_____TT26">[5]RELATÓRIO!$D$144</definedName>
    <definedName name="_____TT27">[5]RELATÓRIO!$D$149</definedName>
    <definedName name="_____TT28">[5]RELATÓRIO!$D$154</definedName>
    <definedName name="_____tt288">[5]RELATÓRIO!$D$159</definedName>
    <definedName name="_____TT29">[5]RELATÓRIO!$D$164</definedName>
    <definedName name="_____TT3">[5]RELATÓRIO!$D$28</definedName>
    <definedName name="_____TT30">[5]RELATÓRIO!$D$169</definedName>
    <definedName name="_____tt300">[5]RELATÓRIO!$D$174</definedName>
    <definedName name="_____TT31">[5]RELATÓRIO!$D$179</definedName>
    <definedName name="_____TT32">[5]RELATÓRIO!$D$184</definedName>
    <definedName name="_____tt322">[5]RELATÓRIO!$D$189</definedName>
    <definedName name="_____TT33">[5]RELATÓRIO!$D$195</definedName>
    <definedName name="_____TT34">[5]RELATÓRIO!$D$200</definedName>
    <definedName name="_____TT35">[5]RELATÓRIO!$D$205</definedName>
    <definedName name="_____TT36">[5]RELATÓRIO!$D$210</definedName>
    <definedName name="_____TT37">[5]RELATÓRIO!$D$215</definedName>
    <definedName name="_____TT38">[5]RELATÓRIO!$D$220</definedName>
    <definedName name="_____TT39">[5]RELATÓRIO!$D$225</definedName>
    <definedName name="_____TT4">[5]RELATÓRIO!$D$33</definedName>
    <definedName name="_____TT40">[5]RELATÓRIO!$D$230</definedName>
    <definedName name="_____TT41">[5]RELATÓRIO!$D$235</definedName>
    <definedName name="_____TT42">[5]RELATÓRIO!$D$240</definedName>
    <definedName name="_____TT43">[5]RELATÓRIO!$D$245</definedName>
    <definedName name="_____TT44">[5]RELATÓRIO!$D$250</definedName>
    <definedName name="_____TT45">[5]RELATÓRIO!$D$255</definedName>
    <definedName name="_____TT46">[5]RELATÓRIO!$D$260</definedName>
    <definedName name="_____TT47">[5]RELATÓRIO!$D$265</definedName>
    <definedName name="_____TT48">[5]RELATÓRIO!$D$270</definedName>
    <definedName name="_____TT49">[5]RELATÓRIO!$D$275</definedName>
    <definedName name="_____TT5">[5]RELATÓRIO!$D$38</definedName>
    <definedName name="_____TT50">[5]RELATÓRIO!$D$280</definedName>
    <definedName name="_____TT51">[5]RELATÓRIO!$D$285</definedName>
    <definedName name="_____TT52">[5]RELATÓRIO!$D$290</definedName>
    <definedName name="_____TT53">[5]RELATÓRIO!$D$295</definedName>
    <definedName name="_____TT54">[5]RELATÓRIO!$D$300</definedName>
    <definedName name="_____TT55">[5]RELATÓRIO!$D$305</definedName>
    <definedName name="_____TT56">[5]RELATÓRIO!$D$310</definedName>
    <definedName name="_____TT57">[5]RELATÓRIO!$D$315</definedName>
    <definedName name="_____TT58">[5]RELATÓRIO!$D$320</definedName>
    <definedName name="_____TT59">[5]RELATÓRIO!$D$325</definedName>
    <definedName name="_____TT6">[5]RELATÓRIO!$D$43</definedName>
    <definedName name="_____TT60">[5]RELATÓRIO!$D$330</definedName>
    <definedName name="_____TT61">[5]RELATÓRIO!$D$335</definedName>
    <definedName name="_____TT62">[5]RELATÓRIO!$D$339</definedName>
    <definedName name="_____TT63">[5]RELATÓRIO!$D$344</definedName>
    <definedName name="_____TT64">[5]RELATÓRIO!$D$349</definedName>
    <definedName name="_____TT65">[5]RELATÓRIO!$D$354</definedName>
    <definedName name="_____TT66">[5]RELATÓRIO!$D$359</definedName>
    <definedName name="_____TT67">[5]RELATÓRIO!$D$365</definedName>
    <definedName name="_____TT68">[5]RELATÓRIO!$D$370</definedName>
    <definedName name="_____TT69">[5]RELATÓRIO!$D$375</definedName>
    <definedName name="_____TT7">[5]RELATÓRIO!$D$48</definedName>
    <definedName name="_____TT70">[5]RELATÓRIO!$D$380</definedName>
    <definedName name="_____TT71">[5]RELATÓRIO!$D$385</definedName>
    <definedName name="_____TT72">[5]RELATÓRIO!$D$390</definedName>
    <definedName name="_____TT73">[5]RELATÓRIO!$D$395</definedName>
    <definedName name="_____TT74">[5]RELATÓRIO!$D$400</definedName>
    <definedName name="_____TT75">[5]RELATÓRIO!$D$405</definedName>
    <definedName name="_____TT76">[5]RELATÓRIO!$D$410</definedName>
    <definedName name="_____TT77">[5]RELATÓRIO!$D$415</definedName>
    <definedName name="_____TT78">[5]RELATÓRIO!$D$420</definedName>
    <definedName name="_____TT79">[5]RELATÓRIO!$D$425</definedName>
    <definedName name="_____TT8">[5]RELATÓRIO!$D$53</definedName>
    <definedName name="_____TT80">[5]RELATÓRIO!$D$430</definedName>
    <definedName name="_____TT81">[5]RELATÓRIO!$D$434</definedName>
    <definedName name="_____TT82">[5]RELATÓRIO!$D$439</definedName>
    <definedName name="_____TT83">[5]RELATÓRIO!$D$444</definedName>
    <definedName name="_____TT84">[5]RELATÓRIO!$D$449</definedName>
    <definedName name="_____TT85">[5]RELATÓRIO!$D$454</definedName>
    <definedName name="_____TT86">[5]RELATÓRIO!$D$459</definedName>
    <definedName name="_____TT87">[5]RELATÓRIO!$D$464</definedName>
    <definedName name="_____TT88">[5]RELATÓRIO!$D$469</definedName>
    <definedName name="_____TT89">[5]RELATÓRIO!$D$474</definedName>
    <definedName name="_____TT9">[5]RELATÓRIO!$D$58</definedName>
    <definedName name="_____TT90">[5]RELATÓRIO!$D$479</definedName>
    <definedName name="_____TT91">[5]RELATÓRIO!$D$484</definedName>
    <definedName name="_____TT92">[5]RELATÓRIO!$D$490</definedName>
    <definedName name="_____TT93">[5]RELATÓRIO!$D$495</definedName>
    <definedName name="_____TT94">[5]RELATÓRIO!$D$500</definedName>
    <definedName name="_____TT95">[5]RELATÓRIO!$D$505</definedName>
    <definedName name="_____TT96">[5]RELATÓRIO!$D$510</definedName>
    <definedName name="_____TT97">[5]RELATÓRIO!$D$515</definedName>
    <definedName name="_____TT98">[5]RELATÓRIO!$D$520</definedName>
    <definedName name="_____TT99">[5]RELATÓRIO!$D$525</definedName>
    <definedName name="____act2" localSheetId="9">#REF!</definedName>
    <definedName name="____act2">#REF!</definedName>
    <definedName name="____cab1" localSheetId="9">#REF!</definedName>
    <definedName name="____cab1">#REF!</definedName>
    <definedName name="____cab2" localSheetId="9">#REF!</definedName>
    <definedName name="____cab2">#REF!</definedName>
    <definedName name="____OUT98" localSheetId="2" hidden="1">{#N/A,#N/A,TRUE,"Serviços"}</definedName>
    <definedName name="____OUT98" localSheetId="3" hidden="1">{#N/A,#N/A,TRUE,"Serviços"}</definedName>
    <definedName name="____OUT98" localSheetId="13" hidden="1">{#N/A,#N/A,TRUE,"Serviços"}</definedName>
    <definedName name="____OUT98" localSheetId="12" hidden="1">{#N/A,#N/A,TRUE,"Serviços"}</definedName>
    <definedName name="____OUT98" localSheetId="10" hidden="1">{#N/A,#N/A,TRUE,"Serviços"}</definedName>
    <definedName name="____OUT98" localSheetId="11" hidden="1">{#N/A,#N/A,TRUE,"Serviços"}</definedName>
    <definedName name="____OUT98" hidden="1">{#N/A,#N/A,TRUE,"Serviços"}</definedName>
    <definedName name="____PL1" localSheetId="9">#REF!</definedName>
    <definedName name="____PL1">#REF!</definedName>
    <definedName name="____r" localSheetId="9">#REF!</definedName>
    <definedName name="____r">#REF!</definedName>
    <definedName name="____Rbv1">'[4]Página 16'!$C$3:$C$7</definedName>
    <definedName name="____TT1">[5]RELATÓRIO!$D$18</definedName>
    <definedName name="____TT10">[5]RELATÓRIO!$D$64</definedName>
    <definedName name="____TT100">[5]RELATÓRIO!$D$530</definedName>
    <definedName name="____TT101">[5]RELATÓRIO!$D$535</definedName>
    <definedName name="____TT102">[5]RELATÓRIO!$D$540</definedName>
    <definedName name="____TT103">[5]RELATÓRIO!$D$545</definedName>
    <definedName name="____TT104">[5]RELATÓRIO!$D$550</definedName>
    <definedName name="____TT105">[5]RELATÓRIO!$D$555</definedName>
    <definedName name="____TT106">[5]RELATÓRIO!$D$560</definedName>
    <definedName name="____TT107">[5]RELATÓRIO!$D$567</definedName>
    <definedName name="____TT108">[5]RELATÓRIO!$D$572</definedName>
    <definedName name="____TT109">[5]RELATÓRIO!$D$577</definedName>
    <definedName name="____TT11">[5]RELATÓRIO!$D$69</definedName>
    <definedName name="____TT110">[5]RELATÓRIO!$D$582</definedName>
    <definedName name="____TT111">[5]RELATÓRIO!$D$587</definedName>
    <definedName name="____TT112">[5]RELATÓRIO!$D$592</definedName>
    <definedName name="____TT113">[5]RELATÓRIO!$D$597</definedName>
    <definedName name="____TT114">[5]RELATÓRIO!$D$602</definedName>
    <definedName name="____TT115">[5]RELATÓRIO!$D$607</definedName>
    <definedName name="____TT116">[5]RELATÓRIO!$D$612</definedName>
    <definedName name="____TT117">[5]RELATÓRIO!$D$616</definedName>
    <definedName name="____TT118">[5]RELATÓRIO!$D$621</definedName>
    <definedName name="____TT119">[5]RELATÓRIO!$D$626</definedName>
    <definedName name="____TT12">[5]RELATÓRIO!$D$74</definedName>
    <definedName name="____TT120">[5]RELATÓRIO!$D$631</definedName>
    <definedName name="____TT121">[5]RELATÓRIO!$D$636</definedName>
    <definedName name="____TT122">[5]RELATÓRIO!$D$641</definedName>
    <definedName name="____TT123">[5]RELATÓRIO!$D$646</definedName>
    <definedName name="____TT124">[5]RELATÓRIO!$D$652</definedName>
    <definedName name="____TT125">[5]RELATÓRIO!$D$657</definedName>
    <definedName name="____TT126">[5]RELATÓRIO!$D$662</definedName>
    <definedName name="____TT127">[5]RELATÓRIO!$D$667</definedName>
    <definedName name="____TT128">[5]RELATÓRIO!$D$672</definedName>
    <definedName name="____TT129">[5]RELATÓRIO!$D$677</definedName>
    <definedName name="____TT13">[5]RELATÓRIO!$D$79</definedName>
    <definedName name="____TT130">[5]RELATÓRIO!$D$682</definedName>
    <definedName name="____TT131">[5]RELATÓRIO!$D$687</definedName>
    <definedName name="____TT132">[5]RELATÓRIO!$D$692</definedName>
    <definedName name="____TT133">[5]RELATÓRIO!$D$697</definedName>
    <definedName name="____TT134">[5]RELATÓRIO!$D$702</definedName>
    <definedName name="____TT135">[5]RELATÓRIO!$D$707</definedName>
    <definedName name="____TT136">[5]RELATÓRIO!$D$712</definedName>
    <definedName name="____TT137">[5]RELATÓRIO!$D$716</definedName>
    <definedName name="____TT138">[5]RELATÓRIO!$D$721</definedName>
    <definedName name="____TT139">[5]RELATÓRIO!$D$726</definedName>
    <definedName name="____TT14">[5]RELATÓRIO!$D$84</definedName>
    <definedName name="____TT140">[5]RELATÓRIO!$D$731</definedName>
    <definedName name="____TT141">[5]RELATÓRIO!$D$736</definedName>
    <definedName name="____TT142">[5]RELATÓRIO!$D$741</definedName>
    <definedName name="____TT15">[5]RELATÓRIO!$D$89</definedName>
    <definedName name="____TT16">[5]RELATÓRIO!$D$93</definedName>
    <definedName name="____TT17">[5]RELATÓRIO!$D$98</definedName>
    <definedName name="____TT18">[5]RELATÓRIO!$D$103</definedName>
    <definedName name="____TT19">[5]RELATÓRIO!$D$108</definedName>
    <definedName name="____TT2">[5]RELATÓRIO!$D$23</definedName>
    <definedName name="____TT20">[5]RELATÓRIO!$D$113</definedName>
    <definedName name="____TT21">[5]RELATÓRIO!$D$118</definedName>
    <definedName name="____TT22">[5]RELATÓRIO!$D$123</definedName>
    <definedName name="____tt23">[5]RELATÓRIO!$D$129</definedName>
    <definedName name="____TT24">[5]RELATÓRIO!$D$134</definedName>
    <definedName name="____TT25">[5]RELATÓRIO!$D$139</definedName>
    <definedName name="____TT26">[5]RELATÓRIO!$D$144</definedName>
    <definedName name="____TT27">[5]RELATÓRIO!$D$149</definedName>
    <definedName name="____TT28">[5]RELATÓRIO!$D$154</definedName>
    <definedName name="____tt288">[5]RELATÓRIO!$D$159</definedName>
    <definedName name="____TT29">[5]RELATÓRIO!$D$164</definedName>
    <definedName name="____TT3">[5]RELATÓRIO!$D$28</definedName>
    <definedName name="____TT30">[5]RELATÓRIO!$D$169</definedName>
    <definedName name="____tt300">[5]RELATÓRIO!$D$174</definedName>
    <definedName name="____TT31">[5]RELATÓRIO!$D$179</definedName>
    <definedName name="____TT32">[5]RELATÓRIO!$D$184</definedName>
    <definedName name="____tt322">[5]RELATÓRIO!$D$189</definedName>
    <definedName name="____TT33">[5]RELATÓRIO!$D$195</definedName>
    <definedName name="____TT34">[5]RELATÓRIO!$D$200</definedName>
    <definedName name="____TT35">[5]RELATÓRIO!$D$205</definedName>
    <definedName name="____TT36">[5]RELATÓRIO!$D$210</definedName>
    <definedName name="____TT37">[5]RELATÓRIO!$D$215</definedName>
    <definedName name="____TT38">[5]RELATÓRIO!$D$220</definedName>
    <definedName name="____TT39">[5]RELATÓRIO!$D$225</definedName>
    <definedName name="____TT4">[5]RELATÓRIO!$D$33</definedName>
    <definedName name="____TT40">[5]RELATÓRIO!$D$230</definedName>
    <definedName name="____TT41">[5]RELATÓRIO!$D$235</definedName>
    <definedName name="____TT42">[5]RELATÓRIO!$D$240</definedName>
    <definedName name="____TT43">[5]RELATÓRIO!$D$245</definedName>
    <definedName name="____TT44">[5]RELATÓRIO!$D$250</definedName>
    <definedName name="____TT45">[5]RELATÓRIO!$D$255</definedName>
    <definedName name="____TT46">[5]RELATÓRIO!$D$260</definedName>
    <definedName name="____TT47">[5]RELATÓRIO!$D$265</definedName>
    <definedName name="____TT48">[5]RELATÓRIO!$D$270</definedName>
    <definedName name="____TT49">[5]RELATÓRIO!$D$275</definedName>
    <definedName name="____TT5">[5]RELATÓRIO!$D$38</definedName>
    <definedName name="____TT50">[5]RELATÓRIO!$D$280</definedName>
    <definedName name="____TT51">[5]RELATÓRIO!$D$285</definedName>
    <definedName name="____TT52">[5]RELATÓRIO!$D$290</definedName>
    <definedName name="____TT53">[5]RELATÓRIO!$D$295</definedName>
    <definedName name="____TT54">[5]RELATÓRIO!$D$300</definedName>
    <definedName name="____TT55">[5]RELATÓRIO!$D$305</definedName>
    <definedName name="____TT56">[5]RELATÓRIO!$D$310</definedName>
    <definedName name="____TT57">[5]RELATÓRIO!$D$315</definedName>
    <definedName name="____TT58">[5]RELATÓRIO!$D$320</definedName>
    <definedName name="____TT59">[5]RELATÓRIO!$D$325</definedName>
    <definedName name="____TT6">[5]RELATÓRIO!$D$43</definedName>
    <definedName name="____TT60">[5]RELATÓRIO!$D$330</definedName>
    <definedName name="____TT61">[5]RELATÓRIO!$D$335</definedName>
    <definedName name="____TT62">[5]RELATÓRIO!$D$339</definedName>
    <definedName name="____TT63">[5]RELATÓRIO!$D$344</definedName>
    <definedName name="____TT64">[5]RELATÓRIO!$D$349</definedName>
    <definedName name="____TT65">[5]RELATÓRIO!$D$354</definedName>
    <definedName name="____TT66">[5]RELATÓRIO!$D$359</definedName>
    <definedName name="____TT67">[5]RELATÓRIO!$D$365</definedName>
    <definedName name="____TT68">[5]RELATÓRIO!$D$370</definedName>
    <definedName name="____TT69">[5]RELATÓRIO!$D$375</definedName>
    <definedName name="____TT7">[5]RELATÓRIO!$D$48</definedName>
    <definedName name="____TT70">[5]RELATÓRIO!$D$380</definedName>
    <definedName name="____TT71">[5]RELATÓRIO!$D$385</definedName>
    <definedName name="____TT72">[5]RELATÓRIO!$D$390</definedName>
    <definedName name="____TT73">[5]RELATÓRIO!$D$395</definedName>
    <definedName name="____TT74">[5]RELATÓRIO!$D$400</definedName>
    <definedName name="____TT75">[5]RELATÓRIO!$D$405</definedName>
    <definedName name="____TT76">[5]RELATÓRIO!$D$410</definedName>
    <definedName name="____TT77">[5]RELATÓRIO!$D$415</definedName>
    <definedName name="____TT78">[5]RELATÓRIO!$D$420</definedName>
    <definedName name="____TT79">[5]RELATÓRIO!$D$425</definedName>
    <definedName name="____TT8">[5]RELATÓRIO!$D$53</definedName>
    <definedName name="____TT80">[5]RELATÓRIO!$D$430</definedName>
    <definedName name="____TT81">[5]RELATÓRIO!$D$434</definedName>
    <definedName name="____TT82">[5]RELATÓRIO!$D$439</definedName>
    <definedName name="____TT83">[5]RELATÓRIO!$D$444</definedName>
    <definedName name="____TT84">[5]RELATÓRIO!$D$449</definedName>
    <definedName name="____TT85">[5]RELATÓRIO!$D$454</definedName>
    <definedName name="____TT86">[5]RELATÓRIO!$D$459</definedName>
    <definedName name="____TT87">[5]RELATÓRIO!$D$464</definedName>
    <definedName name="____TT88">[5]RELATÓRIO!$D$469</definedName>
    <definedName name="____TT89">[5]RELATÓRIO!$D$474</definedName>
    <definedName name="____TT9">[5]RELATÓRIO!$D$58</definedName>
    <definedName name="____TT90">[5]RELATÓRIO!$D$479</definedName>
    <definedName name="____TT91">[5]RELATÓRIO!$D$484</definedName>
    <definedName name="____TT92">[5]RELATÓRIO!$D$490</definedName>
    <definedName name="____TT93">[5]RELATÓRIO!$D$495</definedName>
    <definedName name="____TT94">[5]RELATÓRIO!$D$500</definedName>
    <definedName name="____TT95">[5]RELATÓRIO!$D$505</definedName>
    <definedName name="____TT96">[5]RELATÓRIO!$D$510</definedName>
    <definedName name="____TT97">[5]RELATÓRIO!$D$515</definedName>
    <definedName name="____TT98">[5]RELATÓRIO!$D$520</definedName>
    <definedName name="____TT99">[5]RELATÓRIO!$D$525</definedName>
    <definedName name="___act2" localSheetId="9">#REF!</definedName>
    <definedName name="___act2">#REF!</definedName>
    <definedName name="___cab1" localSheetId="9">#REF!</definedName>
    <definedName name="___cab1">#REF!</definedName>
    <definedName name="___cab2" localSheetId="9">#REF!</definedName>
    <definedName name="___cab2">#REF!</definedName>
    <definedName name="___Ext2" localSheetId="9">'[3]P A T O 99 B'!#REF!</definedName>
    <definedName name="___Ext2">'[3]P A T O 99 B'!#REF!</definedName>
    <definedName name="___PL1" localSheetId="9">#REF!</definedName>
    <definedName name="___PL1">#REF!</definedName>
    <definedName name="___r" localSheetId="9">#REF!</definedName>
    <definedName name="___r">#REF!</definedName>
    <definedName name="___Rbv1">'[4]Página 16'!$C$3:$C$7</definedName>
    <definedName name="___TT1">[5]RELATÓRIO!$D$18</definedName>
    <definedName name="___TT10">[5]RELATÓRIO!$D$64</definedName>
    <definedName name="___TT100">[5]RELATÓRIO!$D$530</definedName>
    <definedName name="___TT101">[5]RELATÓRIO!$D$535</definedName>
    <definedName name="___TT102">[5]RELATÓRIO!$D$540</definedName>
    <definedName name="___TT103">[5]RELATÓRIO!$D$545</definedName>
    <definedName name="___TT104">[5]RELATÓRIO!$D$550</definedName>
    <definedName name="___TT105">[5]RELATÓRIO!$D$555</definedName>
    <definedName name="___TT106">[5]RELATÓRIO!$D$560</definedName>
    <definedName name="___TT107">[5]RELATÓRIO!$D$567</definedName>
    <definedName name="___TT108">[5]RELATÓRIO!$D$572</definedName>
    <definedName name="___TT109">[5]RELATÓRIO!$D$577</definedName>
    <definedName name="___TT11">[5]RELATÓRIO!$D$69</definedName>
    <definedName name="___TT110">[5]RELATÓRIO!$D$582</definedName>
    <definedName name="___TT111">[5]RELATÓRIO!$D$587</definedName>
    <definedName name="___TT112">[5]RELATÓRIO!$D$592</definedName>
    <definedName name="___TT113">[5]RELATÓRIO!$D$597</definedName>
    <definedName name="___TT114">[5]RELATÓRIO!$D$602</definedName>
    <definedName name="___TT115">[5]RELATÓRIO!$D$607</definedName>
    <definedName name="___TT116">[5]RELATÓRIO!$D$612</definedName>
    <definedName name="___TT117">[5]RELATÓRIO!$D$616</definedName>
    <definedName name="___TT118">[5]RELATÓRIO!$D$621</definedName>
    <definedName name="___TT119">[5]RELATÓRIO!$D$626</definedName>
    <definedName name="___TT12">[5]RELATÓRIO!$D$74</definedName>
    <definedName name="___TT120">[5]RELATÓRIO!$D$631</definedName>
    <definedName name="___TT121">[5]RELATÓRIO!$D$636</definedName>
    <definedName name="___TT122">[5]RELATÓRIO!$D$641</definedName>
    <definedName name="___TT123">[5]RELATÓRIO!$D$646</definedName>
    <definedName name="___TT124">[5]RELATÓRIO!$D$652</definedName>
    <definedName name="___TT125">[5]RELATÓRIO!$D$657</definedName>
    <definedName name="___TT126">[5]RELATÓRIO!$D$662</definedName>
    <definedName name="___TT127">[5]RELATÓRIO!$D$667</definedName>
    <definedName name="___TT128">[5]RELATÓRIO!$D$672</definedName>
    <definedName name="___TT129">[5]RELATÓRIO!$D$677</definedName>
    <definedName name="___TT13">[5]RELATÓRIO!$D$79</definedName>
    <definedName name="___TT130">[5]RELATÓRIO!$D$682</definedName>
    <definedName name="___TT131">[5]RELATÓRIO!$D$687</definedName>
    <definedName name="___TT132">[5]RELATÓRIO!$D$692</definedName>
    <definedName name="___TT133">[5]RELATÓRIO!$D$697</definedName>
    <definedName name="___TT134">[5]RELATÓRIO!$D$702</definedName>
    <definedName name="___TT135">[5]RELATÓRIO!$D$707</definedName>
    <definedName name="___TT136">[5]RELATÓRIO!$D$712</definedName>
    <definedName name="___TT137">[5]RELATÓRIO!$D$716</definedName>
    <definedName name="___TT138">[5]RELATÓRIO!$D$721</definedName>
    <definedName name="___TT139">[5]RELATÓRIO!$D$726</definedName>
    <definedName name="___TT14">[5]RELATÓRIO!$D$84</definedName>
    <definedName name="___TT140">[5]RELATÓRIO!$D$731</definedName>
    <definedName name="___TT141">[5]RELATÓRIO!$D$736</definedName>
    <definedName name="___TT142">[5]RELATÓRIO!$D$741</definedName>
    <definedName name="___TT15">[5]RELATÓRIO!$D$89</definedName>
    <definedName name="___TT16">[5]RELATÓRIO!$D$93</definedName>
    <definedName name="___TT17">[5]RELATÓRIO!$D$98</definedName>
    <definedName name="___TT18">[5]RELATÓRIO!$D$103</definedName>
    <definedName name="___TT19">[5]RELATÓRIO!$D$108</definedName>
    <definedName name="___TT2">[5]RELATÓRIO!$D$23</definedName>
    <definedName name="___TT20">[5]RELATÓRIO!$D$113</definedName>
    <definedName name="___TT21">[5]RELATÓRIO!$D$118</definedName>
    <definedName name="___TT22">[5]RELATÓRIO!$D$123</definedName>
    <definedName name="___tt23">[5]RELATÓRIO!$D$129</definedName>
    <definedName name="___TT24">[5]RELATÓRIO!$D$134</definedName>
    <definedName name="___TT25">[5]RELATÓRIO!$D$139</definedName>
    <definedName name="___TT26">[5]RELATÓRIO!$D$144</definedName>
    <definedName name="___TT27">[5]RELATÓRIO!$D$149</definedName>
    <definedName name="___TT28">[5]RELATÓRIO!$D$154</definedName>
    <definedName name="___tt288">[5]RELATÓRIO!$D$159</definedName>
    <definedName name="___TT29">[5]RELATÓRIO!$D$164</definedName>
    <definedName name="___TT3">[5]RELATÓRIO!$D$28</definedName>
    <definedName name="___TT30">[5]RELATÓRIO!$D$169</definedName>
    <definedName name="___tt300">[5]RELATÓRIO!$D$174</definedName>
    <definedName name="___TT31">[5]RELATÓRIO!$D$179</definedName>
    <definedName name="___TT32">[5]RELATÓRIO!$D$184</definedName>
    <definedName name="___tt322">[5]RELATÓRIO!$D$189</definedName>
    <definedName name="___TT33">[5]RELATÓRIO!$D$195</definedName>
    <definedName name="___TT34">[5]RELATÓRIO!$D$200</definedName>
    <definedName name="___TT35">[5]RELATÓRIO!$D$205</definedName>
    <definedName name="___TT36">[5]RELATÓRIO!$D$210</definedName>
    <definedName name="___TT37">[5]RELATÓRIO!$D$215</definedName>
    <definedName name="___TT38">[5]RELATÓRIO!$D$220</definedName>
    <definedName name="___TT39">[5]RELATÓRIO!$D$225</definedName>
    <definedName name="___TT4">[5]RELATÓRIO!$D$33</definedName>
    <definedName name="___TT40">[5]RELATÓRIO!$D$230</definedName>
    <definedName name="___TT41">[5]RELATÓRIO!$D$235</definedName>
    <definedName name="___TT42">[5]RELATÓRIO!$D$240</definedName>
    <definedName name="___TT43">[5]RELATÓRIO!$D$245</definedName>
    <definedName name="___TT44">[5]RELATÓRIO!$D$250</definedName>
    <definedName name="___TT45">[5]RELATÓRIO!$D$255</definedName>
    <definedName name="___TT46">[5]RELATÓRIO!$D$260</definedName>
    <definedName name="___TT47">[5]RELATÓRIO!$D$265</definedName>
    <definedName name="___TT48">[5]RELATÓRIO!$D$270</definedName>
    <definedName name="___TT49">[5]RELATÓRIO!$D$275</definedName>
    <definedName name="___TT5">[5]RELATÓRIO!$D$38</definedName>
    <definedName name="___TT50">[5]RELATÓRIO!$D$280</definedName>
    <definedName name="___TT51">[5]RELATÓRIO!$D$285</definedName>
    <definedName name="___TT52">[5]RELATÓRIO!$D$290</definedName>
    <definedName name="___TT53">[5]RELATÓRIO!$D$295</definedName>
    <definedName name="___TT54">[5]RELATÓRIO!$D$300</definedName>
    <definedName name="___TT55">[5]RELATÓRIO!$D$305</definedName>
    <definedName name="___TT56">[5]RELATÓRIO!$D$310</definedName>
    <definedName name="___TT57">[5]RELATÓRIO!$D$315</definedName>
    <definedName name="___TT58">[5]RELATÓRIO!$D$320</definedName>
    <definedName name="___TT59">[5]RELATÓRIO!$D$325</definedName>
    <definedName name="___TT6">[5]RELATÓRIO!$D$43</definedName>
    <definedName name="___TT60">[5]RELATÓRIO!$D$330</definedName>
    <definedName name="___TT61">[5]RELATÓRIO!$D$335</definedName>
    <definedName name="___TT62">[5]RELATÓRIO!$D$339</definedName>
    <definedName name="___TT63">[5]RELATÓRIO!$D$344</definedName>
    <definedName name="___TT64">[5]RELATÓRIO!$D$349</definedName>
    <definedName name="___TT65">[5]RELATÓRIO!$D$354</definedName>
    <definedName name="___TT66">[5]RELATÓRIO!$D$359</definedName>
    <definedName name="___TT67">[5]RELATÓRIO!$D$365</definedName>
    <definedName name="___TT68">[5]RELATÓRIO!$D$370</definedName>
    <definedName name="___TT69">[5]RELATÓRIO!$D$375</definedName>
    <definedName name="___TT7">[5]RELATÓRIO!$D$48</definedName>
    <definedName name="___TT70">[5]RELATÓRIO!$D$380</definedName>
    <definedName name="___TT71">[5]RELATÓRIO!$D$385</definedName>
    <definedName name="___TT72">[5]RELATÓRIO!$D$390</definedName>
    <definedName name="___TT73">[5]RELATÓRIO!$D$395</definedName>
    <definedName name="___TT74">[5]RELATÓRIO!$D$400</definedName>
    <definedName name="___TT75">[5]RELATÓRIO!$D$405</definedName>
    <definedName name="___TT76">[5]RELATÓRIO!$D$410</definedName>
    <definedName name="___TT77">[5]RELATÓRIO!$D$415</definedName>
    <definedName name="___TT78">[5]RELATÓRIO!$D$420</definedName>
    <definedName name="___TT79">[5]RELATÓRIO!$D$425</definedName>
    <definedName name="___TT8">[5]RELATÓRIO!$D$53</definedName>
    <definedName name="___TT80">[5]RELATÓRIO!$D$430</definedName>
    <definedName name="___TT81">[5]RELATÓRIO!$D$434</definedName>
    <definedName name="___TT82">[5]RELATÓRIO!$D$439</definedName>
    <definedName name="___TT83">[5]RELATÓRIO!$D$444</definedName>
    <definedName name="___TT84">[5]RELATÓRIO!$D$449</definedName>
    <definedName name="___TT85">[5]RELATÓRIO!$D$454</definedName>
    <definedName name="___TT86">[5]RELATÓRIO!$D$459</definedName>
    <definedName name="___TT87">[5]RELATÓRIO!$D$464</definedName>
    <definedName name="___TT88">[5]RELATÓRIO!$D$469</definedName>
    <definedName name="___TT89">[5]RELATÓRIO!$D$474</definedName>
    <definedName name="___TT9">[5]RELATÓRIO!$D$58</definedName>
    <definedName name="___TT90">[5]RELATÓRIO!$D$479</definedName>
    <definedName name="___TT91">[5]RELATÓRIO!$D$484</definedName>
    <definedName name="___TT92">[5]RELATÓRIO!$D$490</definedName>
    <definedName name="___TT93">[5]RELATÓRIO!$D$495</definedName>
    <definedName name="___TT94">[5]RELATÓRIO!$D$500</definedName>
    <definedName name="___TT95">[5]RELATÓRIO!$D$505</definedName>
    <definedName name="___TT96">[5]RELATÓRIO!$D$510</definedName>
    <definedName name="___TT97">[5]RELATÓRIO!$D$515</definedName>
    <definedName name="___TT98">[5]RELATÓRIO!$D$520</definedName>
    <definedName name="___TT99">[5]RELATÓRIO!$D$525</definedName>
    <definedName name="__act2" localSheetId="9">#REF!</definedName>
    <definedName name="__act2">#REF!</definedName>
    <definedName name="__cab1" localSheetId="9">#REF!</definedName>
    <definedName name="__cab1">#REF!</definedName>
    <definedName name="__cab2" localSheetId="9">#REF!</definedName>
    <definedName name="__cab2">#REF!</definedName>
    <definedName name="__EXT1" localSheetId="3">#REF!</definedName>
    <definedName name="__EXT1" localSheetId="9">#REF!</definedName>
    <definedName name="__EXT1">#REF!</definedName>
    <definedName name="__OR1">'[6]orcID nº1'!$A$14:$G$1025</definedName>
    <definedName name="__OR12">'[6]orc ID nº12'!$A$16:$G$181</definedName>
    <definedName name="__OR13">'[6]orc ID nº13'!$A$13:$G$34</definedName>
    <definedName name="__OR14">'[6]orc ID nº 14'!$A$14:$G$16</definedName>
    <definedName name="__OR15">'[6]orc ID nº 15'!$A$14:$G$104</definedName>
    <definedName name="__OR16">'[6]orc ID nº16'!$A$14:$G$33</definedName>
    <definedName name="__OR17">'[6]orc ID nº17'!$A$16:$G$80</definedName>
    <definedName name="__OR18">'[6]orc ID nº 18'!$A$14:$G$123</definedName>
    <definedName name="__OR19">'[6]orc ID nº19'!$A$14:$G$96</definedName>
    <definedName name="__OR2">'[6]orc ID nº2 '!$A$14:$G$70</definedName>
    <definedName name="__OR3">'[6]orc ID nº3'!$A$14:$G$134</definedName>
    <definedName name="__OR4">'[6]orcID nº4'!$A$14:$G$165</definedName>
    <definedName name="__OR5">'[6]orcID nº5'!$A$14:$G$149</definedName>
    <definedName name="__OR6">'[6]orcID nº6'!$A$14:$G$138</definedName>
    <definedName name="__OR7">'[6]orcID nº7'!$A$14:$G$137</definedName>
    <definedName name="__OR8">'[6]orc ID nº8'!$A$14:$G$133</definedName>
    <definedName name="__OR9">'[6]orc ID nº9'!$A$14:$G$157</definedName>
    <definedName name="__OUT98" localSheetId="2" hidden="1">{#N/A,#N/A,TRUE,"Serviços"}</definedName>
    <definedName name="__OUT98" localSheetId="3" hidden="1">{#N/A,#N/A,TRUE,"Serviços"}</definedName>
    <definedName name="__OUT98" localSheetId="13" hidden="1">{#N/A,#N/A,TRUE,"Serviços"}</definedName>
    <definedName name="__OUT98" localSheetId="12" hidden="1">{#N/A,#N/A,TRUE,"Serviços"}</definedName>
    <definedName name="__OUT98" localSheetId="10" hidden="1">{#N/A,#N/A,TRUE,"Serviços"}</definedName>
    <definedName name="__OUT98" localSheetId="11" hidden="1">{#N/A,#N/A,TRUE,"Serviços"}</definedName>
    <definedName name="__OUT98" hidden="1">{#N/A,#N/A,TRUE,"Serviços"}</definedName>
    <definedName name="__PL1" localSheetId="9">#REF!</definedName>
    <definedName name="__PL1">#REF!</definedName>
    <definedName name="__r" localSheetId="5">#REF!</definedName>
    <definedName name="__r" localSheetId="3">#REF!</definedName>
    <definedName name="__r" localSheetId="7">#REF!</definedName>
    <definedName name="__r" localSheetId="10">#REF!</definedName>
    <definedName name="__r" localSheetId="9">#REF!</definedName>
    <definedName name="__r" localSheetId="8">#REF!</definedName>
    <definedName name="__r">#REF!</definedName>
    <definedName name="__Rbv1">'[4]Página 16'!$C$3:$C$7</definedName>
    <definedName name="__tab0198">'[7]DER janeiro98'!$A$1:$D$810</definedName>
    <definedName name="__TT1">[5]RELATÓRIO!$D$18</definedName>
    <definedName name="__TT10">[5]RELATÓRIO!$D$64</definedName>
    <definedName name="__TT100">[5]RELATÓRIO!$D$530</definedName>
    <definedName name="__TT101">[5]RELATÓRIO!$D$535</definedName>
    <definedName name="__TT102">[5]RELATÓRIO!$D$540</definedName>
    <definedName name="__TT103">[5]RELATÓRIO!$D$545</definedName>
    <definedName name="__TT104">[5]RELATÓRIO!$D$550</definedName>
    <definedName name="__TT105">[5]RELATÓRIO!$D$555</definedName>
    <definedName name="__TT106">[5]RELATÓRIO!$D$560</definedName>
    <definedName name="__TT107">[5]RELATÓRIO!$D$567</definedName>
    <definedName name="__TT108">[5]RELATÓRIO!$D$572</definedName>
    <definedName name="__TT109">[5]RELATÓRIO!$D$577</definedName>
    <definedName name="__TT11">[5]RELATÓRIO!$D$69</definedName>
    <definedName name="__TT110">[5]RELATÓRIO!$D$582</definedName>
    <definedName name="__TT111">[5]RELATÓRIO!$D$587</definedName>
    <definedName name="__TT112">[5]RELATÓRIO!$D$592</definedName>
    <definedName name="__TT113">[5]RELATÓRIO!$D$597</definedName>
    <definedName name="__TT114">[5]RELATÓRIO!$D$602</definedName>
    <definedName name="__TT115">[5]RELATÓRIO!$D$607</definedName>
    <definedName name="__TT116">[5]RELATÓRIO!$D$612</definedName>
    <definedName name="__TT117">[5]RELATÓRIO!$D$616</definedName>
    <definedName name="__TT118">[5]RELATÓRIO!$D$621</definedName>
    <definedName name="__TT119">[5]RELATÓRIO!$D$626</definedName>
    <definedName name="__TT12">[5]RELATÓRIO!$D$74</definedName>
    <definedName name="__TT120">[5]RELATÓRIO!$D$631</definedName>
    <definedName name="__TT121">[5]RELATÓRIO!$D$636</definedName>
    <definedName name="__TT122">[5]RELATÓRIO!$D$641</definedName>
    <definedName name="__TT123">[5]RELATÓRIO!$D$646</definedName>
    <definedName name="__TT124">[5]RELATÓRIO!$D$652</definedName>
    <definedName name="__TT125">[5]RELATÓRIO!$D$657</definedName>
    <definedName name="__TT126">[5]RELATÓRIO!$D$662</definedName>
    <definedName name="__TT127">[5]RELATÓRIO!$D$667</definedName>
    <definedName name="__TT128">[5]RELATÓRIO!$D$672</definedName>
    <definedName name="__TT129">[5]RELATÓRIO!$D$677</definedName>
    <definedName name="__TT13">[5]RELATÓRIO!$D$79</definedName>
    <definedName name="__TT130">[5]RELATÓRIO!$D$682</definedName>
    <definedName name="__TT131">[5]RELATÓRIO!$D$687</definedName>
    <definedName name="__TT132">[5]RELATÓRIO!$D$692</definedName>
    <definedName name="__TT133">[5]RELATÓRIO!$D$697</definedName>
    <definedName name="__TT134">[5]RELATÓRIO!$D$702</definedName>
    <definedName name="__TT135">[5]RELATÓRIO!$D$707</definedName>
    <definedName name="__TT136">[5]RELATÓRIO!$D$712</definedName>
    <definedName name="__TT137">[5]RELATÓRIO!$D$716</definedName>
    <definedName name="__TT138">[5]RELATÓRIO!$D$721</definedName>
    <definedName name="__TT139">[5]RELATÓRIO!$D$726</definedName>
    <definedName name="__TT14">[5]RELATÓRIO!$D$84</definedName>
    <definedName name="__TT140">[5]RELATÓRIO!$D$731</definedName>
    <definedName name="__TT141">[5]RELATÓRIO!$D$736</definedName>
    <definedName name="__TT142">[5]RELATÓRIO!$D$741</definedName>
    <definedName name="__TT15">[5]RELATÓRIO!$D$89</definedName>
    <definedName name="__TT16">[5]RELATÓRIO!$D$93</definedName>
    <definedName name="__TT17">[5]RELATÓRIO!$D$98</definedName>
    <definedName name="__TT18">[5]RELATÓRIO!$D$103</definedName>
    <definedName name="__TT19">[5]RELATÓRIO!$D$108</definedName>
    <definedName name="__TT2">[5]RELATÓRIO!$D$23</definedName>
    <definedName name="__TT20">[5]RELATÓRIO!$D$113</definedName>
    <definedName name="__TT21">[5]RELATÓRIO!$D$118</definedName>
    <definedName name="__TT22">[5]RELATÓRIO!$D$123</definedName>
    <definedName name="__tt23">[5]RELATÓRIO!$D$129</definedName>
    <definedName name="__TT24">[5]RELATÓRIO!$D$134</definedName>
    <definedName name="__TT25">[5]RELATÓRIO!$D$139</definedName>
    <definedName name="__TT26">[5]RELATÓRIO!$D$144</definedName>
    <definedName name="__TT27">[5]RELATÓRIO!$D$149</definedName>
    <definedName name="__TT28">[5]RELATÓRIO!$D$154</definedName>
    <definedName name="__tt288">[5]RELATÓRIO!$D$159</definedName>
    <definedName name="__TT29">[5]RELATÓRIO!$D$164</definedName>
    <definedName name="__TT3">[5]RELATÓRIO!$D$28</definedName>
    <definedName name="__TT30">[5]RELATÓRIO!$D$169</definedName>
    <definedName name="__tt300">[5]RELATÓRIO!$D$174</definedName>
    <definedName name="__TT31">[5]RELATÓRIO!$D$179</definedName>
    <definedName name="__TT32">[5]RELATÓRIO!$D$184</definedName>
    <definedName name="__tt322">[5]RELATÓRIO!$D$189</definedName>
    <definedName name="__TT33">[5]RELATÓRIO!$D$195</definedName>
    <definedName name="__TT34">[5]RELATÓRIO!$D$200</definedName>
    <definedName name="__TT35">[5]RELATÓRIO!$D$205</definedName>
    <definedName name="__TT36">[5]RELATÓRIO!$D$210</definedName>
    <definedName name="__TT37">[5]RELATÓRIO!$D$215</definedName>
    <definedName name="__TT38">[5]RELATÓRIO!$D$220</definedName>
    <definedName name="__TT39">[5]RELATÓRIO!$D$225</definedName>
    <definedName name="__TT4">[5]RELATÓRIO!$D$33</definedName>
    <definedName name="__TT40">[5]RELATÓRIO!$D$230</definedName>
    <definedName name="__TT41">[5]RELATÓRIO!$D$235</definedName>
    <definedName name="__TT42">[5]RELATÓRIO!$D$240</definedName>
    <definedName name="__TT43">[5]RELATÓRIO!$D$245</definedName>
    <definedName name="__TT44">[5]RELATÓRIO!$D$250</definedName>
    <definedName name="__TT45">[5]RELATÓRIO!$D$255</definedName>
    <definedName name="__TT46">[5]RELATÓRIO!$D$260</definedName>
    <definedName name="__TT47">[5]RELATÓRIO!$D$265</definedName>
    <definedName name="__TT48">[5]RELATÓRIO!$D$270</definedName>
    <definedName name="__TT49">[5]RELATÓRIO!$D$275</definedName>
    <definedName name="__TT5">[5]RELATÓRIO!$D$38</definedName>
    <definedName name="__TT50">[5]RELATÓRIO!$D$280</definedName>
    <definedName name="__TT51">[5]RELATÓRIO!$D$285</definedName>
    <definedName name="__TT52">[5]RELATÓRIO!$D$290</definedName>
    <definedName name="__TT53">[5]RELATÓRIO!$D$295</definedName>
    <definedName name="__TT54">[5]RELATÓRIO!$D$300</definedName>
    <definedName name="__TT55">[5]RELATÓRIO!$D$305</definedName>
    <definedName name="__TT56">[5]RELATÓRIO!$D$310</definedName>
    <definedName name="__TT57">[5]RELATÓRIO!$D$315</definedName>
    <definedName name="__TT58">[5]RELATÓRIO!$D$320</definedName>
    <definedName name="__TT59">[5]RELATÓRIO!$D$325</definedName>
    <definedName name="__TT6">[5]RELATÓRIO!$D$43</definedName>
    <definedName name="__TT60">[5]RELATÓRIO!$D$330</definedName>
    <definedName name="__TT61">[5]RELATÓRIO!$D$335</definedName>
    <definedName name="__TT62">[5]RELATÓRIO!$D$339</definedName>
    <definedName name="__TT63">[5]RELATÓRIO!$D$344</definedName>
    <definedName name="__TT64">[5]RELATÓRIO!$D$349</definedName>
    <definedName name="__TT65">[5]RELATÓRIO!$D$354</definedName>
    <definedName name="__TT66">[5]RELATÓRIO!$D$359</definedName>
    <definedName name="__TT67">[5]RELATÓRIO!$D$365</definedName>
    <definedName name="__TT68">[5]RELATÓRIO!$D$370</definedName>
    <definedName name="__TT69">[5]RELATÓRIO!$D$375</definedName>
    <definedName name="__TT7">[5]RELATÓRIO!$D$48</definedName>
    <definedName name="__TT70">[5]RELATÓRIO!$D$380</definedName>
    <definedName name="__TT71">[5]RELATÓRIO!$D$385</definedName>
    <definedName name="__TT72">[5]RELATÓRIO!$D$390</definedName>
    <definedName name="__TT73">[5]RELATÓRIO!$D$395</definedName>
    <definedName name="__TT74">[5]RELATÓRIO!$D$400</definedName>
    <definedName name="__TT75">[5]RELATÓRIO!$D$405</definedName>
    <definedName name="__TT76">[5]RELATÓRIO!$D$410</definedName>
    <definedName name="__TT77">[5]RELATÓRIO!$D$415</definedName>
    <definedName name="__TT78">[5]RELATÓRIO!$D$420</definedName>
    <definedName name="__TT79">[5]RELATÓRIO!$D$425</definedName>
    <definedName name="__TT8">[5]RELATÓRIO!$D$53</definedName>
    <definedName name="__TT80">[5]RELATÓRIO!$D$430</definedName>
    <definedName name="__TT81">[5]RELATÓRIO!$D$434</definedName>
    <definedName name="__TT82">[5]RELATÓRIO!$D$439</definedName>
    <definedName name="__TT83">[5]RELATÓRIO!$D$444</definedName>
    <definedName name="__TT84">[5]RELATÓRIO!$D$449</definedName>
    <definedName name="__TT85">[5]RELATÓRIO!$D$454</definedName>
    <definedName name="__TT86">[5]RELATÓRIO!$D$459</definedName>
    <definedName name="__TT87">[5]RELATÓRIO!$D$464</definedName>
    <definedName name="__TT88">[5]RELATÓRIO!$D$469</definedName>
    <definedName name="__TT89">[5]RELATÓRIO!$D$474</definedName>
    <definedName name="__TT9">[5]RELATÓRIO!$D$58</definedName>
    <definedName name="__TT90">[5]RELATÓRIO!$D$479</definedName>
    <definedName name="__TT91">[5]RELATÓRIO!$D$484</definedName>
    <definedName name="__TT92">[5]RELATÓRIO!$D$490</definedName>
    <definedName name="__TT93">[5]RELATÓRIO!$D$495</definedName>
    <definedName name="__TT94">[5]RELATÓRIO!$D$500</definedName>
    <definedName name="__TT95">[5]RELATÓRIO!$D$505</definedName>
    <definedName name="__TT96">[5]RELATÓRIO!$D$510</definedName>
    <definedName name="__TT97">[5]RELATÓRIO!$D$515</definedName>
    <definedName name="__TT98">[5]RELATÓRIO!$D$520</definedName>
    <definedName name="__TT99">[5]RELATÓRIO!$D$525</definedName>
    <definedName name="_01_09_96" localSheetId="9">#REF!</definedName>
    <definedName name="_01_09_96">#REF!</definedName>
    <definedName name="_act2" localSheetId="9">#REF!</definedName>
    <definedName name="_act2">#REF!</definedName>
    <definedName name="_cab1" localSheetId="9">#REF!</definedName>
    <definedName name="_cab1">#REF!</definedName>
    <definedName name="_cab2" localSheetId="9">#REF!</definedName>
    <definedName name="_cab2">#REF!</definedName>
    <definedName name="_ECT12" localSheetId="5">#REF!</definedName>
    <definedName name="_ECT12" localSheetId="7">#REF!</definedName>
    <definedName name="_ECT12" localSheetId="10">#REF!</definedName>
    <definedName name="_ECT12" localSheetId="9">#REF!</definedName>
    <definedName name="_ECT12" localSheetId="8">#REF!</definedName>
    <definedName name="_ECT12">#REF!</definedName>
    <definedName name="_ECT3" localSheetId="5">#REF!</definedName>
    <definedName name="_ECT3" localSheetId="7">#REF!</definedName>
    <definedName name="_ECT3" localSheetId="10">#REF!</definedName>
    <definedName name="_ECT3" localSheetId="9">#REF!</definedName>
    <definedName name="_ECT3" localSheetId="8">#REF!</definedName>
    <definedName name="_ECT3">#REF!</definedName>
    <definedName name="_ETC13" localSheetId="5">#REF!</definedName>
    <definedName name="_ETC13" localSheetId="7">#REF!</definedName>
    <definedName name="_ETC13" localSheetId="10">#REF!</definedName>
    <definedName name="_ETC13" localSheetId="9">#REF!</definedName>
    <definedName name="_ETC13" localSheetId="8">#REF!</definedName>
    <definedName name="_ETC13">#REF!</definedName>
    <definedName name="_EXT1" localSheetId="3">#REF!</definedName>
    <definedName name="_EXT1" localSheetId="9">#REF!</definedName>
    <definedName name="_EXT1">#REF!</definedName>
    <definedName name="_Ext2" localSheetId="9">'[3]P A T O 99 B'!#REF!</definedName>
    <definedName name="_Ext2">'[3]P A T O 99 B'!#REF!</definedName>
    <definedName name="_xlnm._FilterDatabase" localSheetId="0" hidden="1">'259'!$A$16:$I$33</definedName>
    <definedName name="_OR1">'[8]orcID nº1'!$A$14:$G$1025</definedName>
    <definedName name="_OR12">'[8]orc ID nº12'!$A$16:$G$181</definedName>
    <definedName name="_OR13">'[8]orc ID nº13'!$A$13:$G$34</definedName>
    <definedName name="_OR14">'[8]orc ID nº 14'!$A$14:$G$16</definedName>
    <definedName name="_OR15">'[8]orc ID nº 15'!$A$14:$G$104</definedName>
    <definedName name="_OR16">'[8]orc ID nº16'!$A$14:$G$33</definedName>
    <definedName name="_OR17">'[8]orc ID nº17'!$A$16:$G$80</definedName>
    <definedName name="_OR18">'[8]orc ID nº 18'!$A$14:$G$123</definedName>
    <definedName name="_OR19">'[8]orc ID nº19'!$A$14:$G$96</definedName>
    <definedName name="_OR2">'[8]orc ID nº2 '!$A$14:$G$70</definedName>
    <definedName name="_OR3">'[8]orc ID nº3'!$A$14:$G$134</definedName>
    <definedName name="_OR4">'[8]orcID nº4'!$A$14:$G$165</definedName>
    <definedName name="_OR5">'[8]orcID nº5'!$A$14:$G$149</definedName>
    <definedName name="_OR6">'[8]orcID nº6'!$A$14:$G$138</definedName>
    <definedName name="_OR7">'[8]orcID nº7'!$A$14:$G$137</definedName>
    <definedName name="_OR8">'[8]orc ID nº8'!$A$14:$G$133</definedName>
    <definedName name="_OR9">'[8]orc ID nº9'!$A$14:$G$157</definedName>
    <definedName name="_Order1" hidden="1">255</definedName>
    <definedName name="_OUT98" localSheetId="2" hidden="1">{#N/A,#N/A,TRUE,"Serviços"}</definedName>
    <definedName name="_OUT98" localSheetId="3" hidden="1">{#N/A,#N/A,TRUE,"Serviços"}</definedName>
    <definedName name="_OUT98" localSheetId="13" hidden="1">{#N/A,#N/A,TRUE,"Serviços"}</definedName>
    <definedName name="_OUT98" localSheetId="12" hidden="1">{#N/A,#N/A,TRUE,"Serviços"}</definedName>
    <definedName name="_OUT98" localSheetId="10" hidden="1">{#N/A,#N/A,TRUE,"Serviços"}</definedName>
    <definedName name="_OUT98" localSheetId="11" hidden="1">{#N/A,#N/A,TRUE,"Serviços"}</definedName>
    <definedName name="_OUT98" hidden="1">{#N/A,#N/A,TRUE,"Serviços"}</definedName>
    <definedName name="_Parse_Out" localSheetId="5" hidden="1">#REF!</definedName>
    <definedName name="_Parse_Out" localSheetId="7" hidden="1">#REF!</definedName>
    <definedName name="_Parse_Out" localSheetId="10" hidden="1">#REF!</definedName>
    <definedName name="_Parse_Out" localSheetId="9" hidden="1">#REF!</definedName>
    <definedName name="_Parse_Out" localSheetId="8" hidden="1">#REF!</definedName>
    <definedName name="_Parse_Out" hidden="1">#REF!</definedName>
    <definedName name="_PL1" localSheetId="9">#REF!</definedName>
    <definedName name="_PL1">#REF!</definedName>
    <definedName name="_r" localSheetId="5">#REF!</definedName>
    <definedName name="_r" localSheetId="3">#REF!</definedName>
    <definedName name="_r" localSheetId="7">#REF!</definedName>
    <definedName name="_r" localSheetId="10">#REF!</definedName>
    <definedName name="_r" localSheetId="9">#REF!</definedName>
    <definedName name="_r" localSheetId="8">#REF!</definedName>
    <definedName name="_r">#REF!</definedName>
    <definedName name="_Rbv1">'[4]Página 16'!$C$3:$C$7</definedName>
    <definedName name="_tab0198">'[7]DER janeiro98'!$A$1:$D$810</definedName>
    <definedName name="_TT1">[5]RELATÓRIO!$D$18</definedName>
    <definedName name="_TT10">[5]RELATÓRIO!$D$64</definedName>
    <definedName name="_TT100">[5]RELATÓRIO!$D$530</definedName>
    <definedName name="_TT101">[5]RELATÓRIO!$D$535</definedName>
    <definedName name="_TT102">[5]RELATÓRIO!$D$540</definedName>
    <definedName name="_TT103">[5]RELATÓRIO!$D$545</definedName>
    <definedName name="_TT104">[5]RELATÓRIO!$D$550</definedName>
    <definedName name="_TT105">[5]RELATÓRIO!$D$555</definedName>
    <definedName name="_TT106">[5]RELATÓRIO!$D$560</definedName>
    <definedName name="_TT107">[5]RELATÓRIO!$D$567</definedName>
    <definedName name="_TT108">[5]RELATÓRIO!$D$572</definedName>
    <definedName name="_TT109">[5]RELATÓRIO!$D$577</definedName>
    <definedName name="_TT11">[5]RELATÓRIO!$D$69</definedName>
    <definedName name="_TT110">[5]RELATÓRIO!$D$582</definedName>
    <definedName name="_TT111">[5]RELATÓRIO!$D$587</definedName>
    <definedName name="_TT112">[5]RELATÓRIO!$D$592</definedName>
    <definedName name="_TT113">[5]RELATÓRIO!$D$597</definedName>
    <definedName name="_TT114">[5]RELATÓRIO!$D$602</definedName>
    <definedName name="_TT115">[5]RELATÓRIO!$D$607</definedName>
    <definedName name="_TT116">[5]RELATÓRIO!$D$612</definedName>
    <definedName name="_TT117">[5]RELATÓRIO!$D$616</definedName>
    <definedName name="_TT118">[5]RELATÓRIO!$D$621</definedName>
    <definedName name="_TT119">[5]RELATÓRIO!$D$626</definedName>
    <definedName name="_TT12">[5]RELATÓRIO!$D$74</definedName>
    <definedName name="_TT120">[5]RELATÓRIO!$D$631</definedName>
    <definedName name="_TT121">[5]RELATÓRIO!$D$636</definedName>
    <definedName name="_TT122">[5]RELATÓRIO!$D$641</definedName>
    <definedName name="_TT123">[5]RELATÓRIO!$D$646</definedName>
    <definedName name="_TT124">[5]RELATÓRIO!$D$652</definedName>
    <definedName name="_TT125">[5]RELATÓRIO!$D$657</definedName>
    <definedName name="_TT126">[5]RELATÓRIO!$D$662</definedName>
    <definedName name="_TT127">[5]RELATÓRIO!$D$667</definedName>
    <definedName name="_TT128">[5]RELATÓRIO!$D$672</definedName>
    <definedName name="_TT129">[5]RELATÓRIO!$D$677</definedName>
    <definedName name="_TT13">[5]RELATÓRIO!$D$79</definedName>
    <definedName name="_TT130">[5]RELATÓRIO!$D$682</definedName>
    <definedName name="_TT131">[5]RELATÓRIO!$D$687</definedName>
    <definedName name="_TT132">[5]RELATÓRIO!$D$692</definedName>
    <definedName name="_TT133">[5]RELATÓRIO!$D$697</definedName>
    <definedName name="_TT134">[5]RELATÓRIO!$D$702</definedName>
    <definedName name="_TT135">[5]RELATÓRIO!$D$707</definedName>
    <definedName name="_TT136">[5]RELATÓRIO!$D$712</definedName>
    <definedName name="_TT137">[5]RELATÓRIO!$D$716</definedName>
    <definedName name="_TT138">[5]RELATÓRIO!$D$721</definedName>
    <definedName name="_TT139">[5]RELATÓRIO!$D$726</definedName>
    <definedName name="_TT14">[5]RELATÓRIO!$D$84</definedName>
    <definedName name="_TT140">[5]RELATÓRIO!$D$731</definedName>
    <definedName name="_TT141">[5]RELATÓRIO!$D$736</definedName>
    <definedName name="_TT142">[5]RELATÓRIO!$D$741</definedName>
    <definedName name="_TT15">[5]RELATÓRIO!$D$89</definedName>
    <definedName name="_TT16">[5]RELATÓRIO!$D$93</definedName>
    <definedName name="_TT17">[5]RELATÓRIO!$D$98</definedName>
    <definedName name="_TT18">[5]RELATÓRIO!$D$103</definedName>
    <definedName name="_TT19">[5]RELATÓRIO!$D$108</definedName>
    <definedName name="_TT2">[5]RELATÓRIO!$D$23</definedName>
    <definedName name="_TT20">[5]RELATÓRIO!$D$113</definedName>
    <definedName name="_TT21">[5]RELATÓRIO!$D$118</definedName>
    <definedName name="_TT22">[5]RELATÓRIO!$D$123</definedName>
    <definedName name="_tt23">[5]RELATÓRIO!$D$129</definedName>
    <definedName name="_TT24">[5]RELATÓRIO!$D$134</definedName>
    <definedName name="_TT25">[5]RELATÓRIO!$D$139</definedName>
    <definedName name="_TT26">[5]RELATÓRIO!$D$144</definedName>
    <definedName name="_TT27">[5]RELATÓRIO!$D$149</definedName>
    <definedName name="_TT28">[5]RELATÓRIO!$D$154</definedName>
    <definedName name="_tt288">[5]RELATÓRIO!$D$159</definedName>
    <definedName name="_TT29">[5]RELATÓRIO!$D$164</definedName>
    <definedName name="_TT3">[5]RELATÓRIO!$D$28</definedName>
    <definedName name="_TT30">[5]RELATÓRIO!$D$169</definedName>
    <definedName name="_tt300">[5]RELATÓRIO!$D$174</definedName>
    <definedName name="_TT31">[5]RELATÓRIO!$D$179</definedName>
    <definedName name="_TT32">[5]RELATÓRIO!$D$184</definedName>
    <definedName name="_tt322">[5]RELATÓRIO!$D$189</definedName>
    <definedName name="_TT33">[5]RELATÓRIO!$D$195</definedName>
    <definedName name="_TT34">[5]RELATÓRIO!$D$200</definedName>
    <definedName name="_TT35">[5]RELATÓRIO!$D$205</definedName>
    <definedName name="_TT36">[5]RELATÓRIO!$D$210</definedName>
    <definedName name="_TT37">[5]RELATÓRIO!$D$215</definedName>
    <definedName name="_TT38">[5]RELATÓRIO!$D$220</definedName>
    <definedName name="_TT39">[5]RELATÓRIO!$D$225</definedName>
    <definedName name="_TT4">[5]RELATÓRIO!$D$33</definedName>
    <definedName name="_TT40">[5]RELATÓRIO!$D$230</definedName>
    <definedName name="_TT41">[5]RELATÓRIO!$D$235</definedName>
    <definedName name="_TT42">[5]RELATÓRIO!$D$240</definedName>
    <definedName name="_TT43">[5]RELATÓRIO!$D$245</definedName>
    <definedName name="_TT44">[5]RELATÓRIO!$D$250</definedName>
    <definedName name="_TT45">[5]RELATÓRIO!$D$255</definedName>
    <definedName name="_TT46">[5]RELATÓRIO!$D$260</definedName>
    <definedName name="_TT47">[5]RELATÓRIO!$D$265</definedName>
    <definedName name="_TT48">[5]RELATÓRIO!$D$270</definedName>
    <definedName name="_TT49">[5]RELATÓRIO!$D$275</definedName>
    <definedName name="_TT5">[5]RELATÓRIO!$D$38</definedName>
    <definedName name="_TT50">[5]RELATÓRIO!$D$280</definedName>
    <definedName name="_TT51">[5]RELATÓRIO!$D$285</definedName>
    <definedName name="_TT52">[5]RELATÓRIO!$D$290</definedName>
    <definedName name="_TT53">[5]RELATÓRIO!$D$295</definedName>
    <definedName name="_TT54">[5]RELATÓRIO!$D$300</definedName>
    <definedName name="_TT55">[5]RELATÓRIO!$D$305</definedName>
    <definedName name="_TT56">[5]RELATÓRIO!$D$310</definedName>
    <definedName name="_TT57">[5]RELATÓRIO!$D$315</definedName>
    <definedName name="_TT58">[5]RELATÓRIO!$D$320</definedName>
    <definedName name="_TT59">[5]RELATÓRIO!$D$325</definedName>
    <definedName name="_TT6">[5]RELATÓRIO!$D$43</definedName>
    <definedName name="_TT60">[5]RELATÓRIO!$D$330</definedName>
    <definedName name="_TT61">[5]RELATÓRIO!$D$335</definedName>
    <definedName name="_TT62">[5]RELATÓRIO!$D$339</definedName>
    <definedName name="_TT63">[5]RELATÓRIO!$D$344</definedName>
    <definedName name="_TT64">[5]RELATÓRIO!$D$349</definedName>
    <definedName name="_TT65">[5]RELATÓRIO!$D$354</definedName>
    <definedName name="_TT66">[5]RELATÓRIO!$D$359</definedName>
    <definedName name="_TT67">[5]RELATÓRIO!$D$365</definedName>
    <definedName name="_TT68">[5]RELATÓRIO!$D$370</definedName>
    <definedName name="_TT69">[5]RELATÓRIO!$D$375</definedName>
    <definedName name="_TT7">[5]RELATÓRIO!$D$48</definedName>
    <definedName name="_TT70">[5]RELATÓRIO!$D$380</definedName>
    <definedName name="_TT71">[5]RELATÓRIO!$D$385</definedName>
    <definedName name="_TT72">[5]RELATÓRIO!$D$390</definedName>
    <definedName name="_TT73">[5]RELATÓRIO!$D$395</definedName>
    <definedName name="_TT74">[5]RELATÓRIO!$D$400</definedName>
    <definedName name="_TT75">[5]RELATÓRIO!$D$405</definedName>
    <definedName name="_TT76">[5]RELATÓRIO!$D$410</definedName>
    <definedName name="_TT77">[5]RELATÓRIO!$D$415</definedName>
    <definedName name="_TT78">[5]RELATÓRIO!$D$420</definedName>
    <definedName name="_TT79">[5]RELATÓRIO!$D$425</definedName>
    <definedName name="_TT8">[5]RELATÓRIO!$D$53</definedName>
    <definedName name="_TT80">[5]RELATÓRIO!$D$430</definedName>
    <definedName name="_TT81">[5]RELATÓRIO!$D$434</definedName>
    <definedName name="_TT82">[5]RELATÓRIO!$D$439</definedName>
    <definedName name="_TT83">[5]RELATÓRIO!$D$444</definedName>
    <definedName name="_TT84">[5]RELATÓRIO!$D$449</definedName>
    <definedName name="_TT85">[5]RELATÓRIO!$D$454</definedName>
    <definedName name="_TT86">[5]RELATÓRIO!$D$459</definedName>
    <definedName name="_TT87">[5]RELATÓRIO!$D$464</definedName>
    <definedName name="_TT88">[5]RELATÓRIO!$D$469</definedName>
    <definedName name="_TT89">[5]RELATÓRIO!$D$474</definedName>
    <definedName name="_TT9">[5]RELATÓRIO!$D$58</definedName>
    <definedName name="_TT90">[5]RELATÓRIO!$D$479</definedName>
    <definedName name="_TT91">[5]RELATÓRIO!$D$484</definedName>
    <definedName name="_TT92">[5]RELATÓRIO!$D$490</definedName>
    <definedName name="_TT93">[5]RELATÓRIO!$D$495</definedName>
    <definedName name="_TT94">[5]RELATÓRIO!$D$500</definedName>
    <definedName name="_TT95">[5]RELATÓRIO!$D$505</definedName>
    <definedName name="_TT96">[5]RELATÓRIO!$D$510</definedName>
    <definedName name="_TT97">[5]RELATÓRIO!$D$515</definedName>
    <definedName name="_TT98">[5]RELATÓRIO!$D$520</definedName>
    <definedName name="_TT99">[5]RELATÓRIO!$D$525</definedName>
    <definedName name="a" localSheetId="3">#REF!</definedName>
    <definedName name="a" localSheetId="7">'[9]PLANILHA CONTRATUAL'!#REF!</definedName>
    <definedName name="a" localSheetId="10">'[9]PLANILHA CONTRATUAL'!#REF!</definedName>
    <definedName name="a" localSheetId="9">'[9]PLANILHA CONTRATUAL'!#REF!</definedName>
    <definedName name="a">'[9]PLANILHA CONTRATUAL'!#REF!</definedName>
    <definedName name="AA">#N/A</definedName>
    <definedName name="aaaaa" localSheetId="9">#REF!</definedName>
    <definedName name="aaaaa">#REF!</definedName>
    <definedName name="AAAAAAAAA">[10]!AAAAAAAAA</definedName>
    <definedName name="acabamentos" localSheetId="9">#REF!</definedName>
    <definedName name="acabamentos">#REF!</definedName>
    <definedName name="Acréscimo" localSheetId="9">#REF!</definedName>
    <definedName name="Acréscimo">#REF!</definedName>
    <definedName name="act" localSheetId="9">#REF!</definedName>
    <definedName name="act">#REF!</definedName>
    <definedName name="AGREGADO" localSheetId="9">#REF!</definedName>
    <definedName name="AGREGADO">#REF!</definedName>
    <definedName name="AJ" localSheetId="3">#REF!</definedName>
    <definedName name="AJ" localSheetId="9">#REF!</definedName>
    <definedName name="AJ">#REF!</definedName>
    <definedName name="AJA" localSheetId="3">#REF!</definedName>
    <definedName name="AJA" localSheetId="9">#REF!</definedName>
    <definedName name="AJA">#REF!</definedName>
    <definedName name="ALTA" localSheetId="9">'[11]PRO-08'!#REF!</definedName>
    <definedName name="ALTA">'[11]PRO-08'!#REF!</definedName>
    <definedName name="amarela" localSheetId="9">#REF!</definedName>
    <definedName name="amarela">#REF!</definedName>
    <definedName name="AnalisarAterro" localSheetId="9">[12]Aterros!#REF!</definedName>
    <definedName name="AnalisarAterro">[12]Aterros!#REF!</definedName>
    <definedName name="AnalisarCorte" localSheetId="9">[12]Cortes!#REF!</definedName>
    <definedName name="AnalisarCorte">[12]Cortes!#REF!</definedName>
    <definedName name="area_base" localSheetId="9">#REF!</definedName>
    <definedName name="area_base">#REF!</definedName>
    <definedName name="_xlnm.Extract" localSheetId="5">#REF!</definedName>
    <definedName name="_xlnm.Extract" localSheetId="7">#REF!</definedName>
    <definedName name="_xlnm.Extract" localSheetId="10">#REF!</definedName>
    <definedName name="_xlnm.Extract" localSheetId="9">#REF!</definedName>
    <definedName name="_xlnm.Extract" localSheetId="8">#REF!</definedName>
    <definedName name="_xlnm.Extract">#REF!</definedName>
    <definedName name="_xlnm.Print_Area" localSheetId="0">'259'!$A$1:$I$101</definedName>
    <definedName name="_xlnm.Print_Area" localSheetId="5">AUXILIARES!#REF!</definedName>
    <definedName name="_xlnm.Print_Area" localSheetId="2">Cronograma!$A$1:$J$18</definedName>
    <definedName name="_xlnm.Print_Area" localSheetId="3">'Curva - s - previsto x medido'!$A$1:$G$49</definedName>
    <definedName name="_xlnm.Print_Area" localSheetId="7">DRENAGEM!$A$1:$H$360</definedName>
    <definedName name="_xlnm.Print_Area" localSheetId="13">Instalação!$A$1:$K$28</definedName>
    <definedName name="_xlnm.Print_Area" localSheetId="11">Mobilização!$A$1:$L$40</definedName>
    <definedName name="_xlnm.Print_Area" localSheetId="9">'OBRAS COMPLEMENTARE'!$A$1:$H$180</definedName>
    <definedName name="_xlnm.Print_Area" localSheetId="8">PAVIMENTAÇÃO!$A$1:$H$430</definedName>
    <definedName name="_xlnm.Print_Area" localSheetId="6">TERRAPLANAGEM!$A$1:$H$600</definedName>
    <definedName name="_xlnm.Print_Area">#REF!</definedName>
    <definedName name="AREA_IMPRI" localSheetId="9">#REF!</definedName>
    <definedName name="AREA_IMPRI">#REF!</definedName>
    <definedName name="ÁreaTotal">'[13]Quadro Geral'!$A$1:$H$65536</definedName>
    <definedName name="ARGAMASSA10">'[14]QUADRO 08 - COMPOSIÇÕES'!$H$715</definedName>
    <definedName name="ARGAMASSA10S">'[14]QUADRO 08 - COMPOSIÇÕES'!$H$713</definedName>
    <definedName name="as" localSheetId="7">[15]PROJETO!#REF!</definedName>
    <definedName name="as" localSheetId="10">[15]PROJETO!#REF!</definedName>
    <definedName name="as" localSheetId="9">[15]PROJETO!#REF!</definedName>
    <definedName name="as">[15]PROJETO!#REF!</definedName>
    <definedName name="ASA" localSheetId="9">#REF!</definedName>
    <definedName name="ASA">#REF!</definedName>
    <definedName name="Aut_original" localSheetId="5">[15]PROJETO!#REF!</definedName>
    <definedName name="Aut_original" localSheetId="3">[16]PROJETO!#REF!</definedName>
    <definedName name="Aut_original" localSheetId="7">[15]PROJETO!#REF!</definedName>
    <definedName name="Aut_original" localSheetId="10">[15]PROJETO!#REF!</definedName>
    <definedName name="Aut_original" localSheetId="9">[15]PROJETO!#REF!</definedName>
    <definedName name="Aut_original" localSheetId="8">[15]PROJETO!#REF!</definedName>
    <definedName name="Aut_original">[15]PROJETO!#REF!</definedName>
    <definedName name="Aut_resumo" localSheetId="5">[17]RESUMO_AUT1!#REF!</definedName>
    <definedName name="Aut_resumo" localSheetId="3">[18]RESUMO_AUT1!#REF!</definedName>
    <definedName name="Aut_resumo" localSheetId="7">[17]RESUMO_AUT1!#REF!</definedName>
    <definedName name="Aut_resumo" localSheetId="10">[17]RESUMO_AUT1!#REF!</definedName>
    <definedName name="Aut_resumo" localSheetId="9">[17]RESUMO_AUT1!#REF!</definedName>
    <definedName name="Aut_resumo" localSheetId="8">[17]RESUMO_AUT1!#REF!</definedName>
    <definedName name="Aut_resumo">[17]RESUMO_AUT1!#REF!</definedName>
    <definedName name="aux" localSheetId="5">#REF!</definedName>
    <definedName name="aux" localSheetId="7">#REF!</definedName>
    <definedName name="aux" localSheetId="10">#REF!</definedName>
    <definedName name="aux" localSheetId="9">#REF!</definedName>
    <definedName name="aux" localSheetId="8">#REF!</definedName>
    <definedName name="aux">#REF!</definedName>
    <definedName name="AUXILIARES" localSheetId="5">#REF!</definedName>
    <definedName name="AUXILIARES" localSheetId="7">#REF!</definedName>
    <definedName name="AUXILIARES" localSheetId="10">#REF!</definedName>
    <definedName name="AUXILIARES" localSheetId="9">#REF!</definedName>
    <definedName name="AUXILIARES" localSheetId="8">#REF!</definedName>
    <definedName name="AUXILIARES">#REF!</definedName>
    <definedName name="AVV" localSheetId="9">#REF!</definedName>
    <definedName name="AVV">#REF!</definedName>
    <definedName name="azul" localSheetId="9">#REF!</definedName>
    <definedName name="azul">#REF!</definedName>
    <definedName name="AZULSINAL" localSheetId="9">#REF!</definedName>
    <definedName name="AZULSINAL">#REF!</definedName>
    <definedName name="B" localSheetId="9">[19]Medição!#REF!</definedName>
    <definedName name="B">[19]Medição!#REF!</definedName>
    <definedName name="_xlnm.Database" localSheetId="5">#REF!</definedName>
    <definedName name="_xlnm.Database" localSheetId="3">#REF!</definedName>
    <definedName name="_xlnm.Database" localSheetId="7">#REF!</definedName>
    <definedName name="_xlnm.Database" localSheetId="10">#REF!</definedName>
    <definedName name="_xlnm.Database" localSheetId="9">#REF!</definedName>
    <definedName name="_xlnm.Database" localSheetId="8">#REF!</definedName>
    <definedName name="_xlnm.Database">#REF!</definedName>
    <definedName name="bbbbb" localSheetId="9">#REF!</definedName>
    <definedName name="bbbbb">#REF!</definedName>
    <definedName name="BDI" localSheetId="3">#REF!</definedName>
    <definedName name="BDI" localSheetId="9">#REF!</definedName>
    <definedName name="BDI">#REF!</definedName>
    <definedName name="BETUMINOSO" localSheetId="9">#REF!</definedName>
    <definedName name="BETUMINOSO">#REF!</definedName>
    <definedName name="BG" localSheetId="9">#REF!</definedName>
    <definedName name="BG">#REF!</definedName>
    <definedName name="BGU" localSheetId="9">#REF!</definedName>
    <definedName name="BGU">#REF!</definedName>
    <definedName name="BI">[20]Teor!$A$3:$G$7</definedName>
    <definedName name="BII">'[21]Página 16'!$A$3:$G$7</definedName>
    <definedName name="BONI" localSheetId="3">#REF!</definedName>
    <definedName name="BONI" localSheetId="9">#REF!</definedName>
    <definedName name="BONI">#REF!</definedName>
    <definedName name="BR" localSheetId="9">#REF!</definedName>
    <definedName name="BR">#REF!</definedName>
    <definedName name="cab_limpeza" localSheetId="9">#REF!</definedName>
    <definedName name="cab_limpeza">#REF!</definedName>
    <definedName name="CABEC" localSheetId="9">#REF!</definedName>
    <definedName name="CABEC">#REF!</definedName>
    <definedName name="cabeca" localSheetId="9">#REF!</definedName>
    <definedName name="cabeca">#REF!</definedName>
    <definedName name="CABEÇA" localSheetId="9">#REF!</definedName>
    <definedName name="CABEÇA">#REF!</definedName>
    <definedName name="cabeca1" localSheetId="9">#REF!</definedName>
    <definedName name="cabeca1">#REF!</definedName>
    <definedName name="cabeçalho" localSheetId="9">#REF!</definedName>
    <definedName name="cabeçalho">#REF!</definedName>
    <definedName name="cabeçalho1" localSheetId="9">#REF!</definedName>
    <definedName name="cabeçalho1">#REF!</definedName>
    <definedName name="CalcularAgora" localSheetId="9">#REF!</definedName>
    <definedName name="CalcularAgora">#REF!</definedName>
    <definedName name="cant" localSheetId="9">#REF!</definedName>
    <definedName name="cant">#REF!</definedName>
    <definedName name="CANT2" localSheetId="9">#REF!</definedName>
    <definedName name="CANT2">#REF!</definedName>
    <definedName name="canteiro" localSheetId="9">#REF!</definedName>
    <definedName name="canteiro">#REF!</definedName>
    <definedName name="CAP_20" localSheetId="9">#REF!</definedName>
    <definedName name="CAP_20">#REF!</definedName>
    <definedName name="CAPA" localSheetId="2" hidden="1">{#N/A,#N/A,TRUE,"Serviços"}</definedName>
    <definedName name="CAPA" localSheetId="3" hidden="1">{#N/A,#N/A,TRUE,"Serviços"}</definedName>
    <definedName name="CAPA" localSheetId="13" hidden="1">{#N/A,#N/A,TRUE,"Serviços"}</definedName>
    <definedName name="CAPA" localSheetId="12" hidden="1">{#N/A,#N/A,TRUE,"Serviços"}</definedName>
    <definedName name="CAPA" localSheetId="10" hidden="1">{#N/A,#N/A,TRUE,"Serviços"}</definedName>
    <definedName name="CAPA" localSheetId="11" hidden="1">{#N/A,#N/A,TRUE,"Serviços"}</definedName>
    <definedName name="CAPA" hidden="1">{#N/A,#N/A,TRUE,"Serviços"}</definedName>
    <definedName name="capa1" localSheetId="2" hidden="1">{#N/A,#N/A,TRUE,"Serviços"}</definedName>
    <definedName name="capa1" localSheetId="3" hidden="1">{#N/A,#N/A,TRUE,"Serviços"}</definedName>
    <definedName name="capa1" localSheetId="13" hidden="1">{#N/A,#N/A,TRUE,"Serviços"}</definedName>
    <definedName name="capa1" localSheetId="12" hidden="1">{#N/A,#N/A,TRUE,"Serviços"}</definedName>
    <definedName name="capa1" localSheetId="10" hidden="1">{#N/A,#N/A,TRUE,"Serviços"}</definedName>
    <definedName name="capa1" localSheetId="11" hidden="1">{#N/A,#N/A,TRUE,"Serviços"}</definedName>
    <definedName name="capa1" hidden="1">{#N/A,#N/A,TRUE,"Serviços"}</definedName>
    <definedName name="capa2" localSheetId="2" hidden="1">{#N/A,#N/A,TRUE,"Serviços"}</definedName>
    <definedName name="capa2" localSheetId="3" hidden="1">{#N/A,#N/A,TRUE,"Serviços"}</definedName>
    <definedName name="capa2" localSheetId="13" hidden="1">{#N/A,#N/A,TRUE,"Serviços"}</definedName>
    <definedName name="capa2" localSheetId="12" hidden="1">{#N/A,#N/A,TRUE,"Serviços"}</definedName>
    <definedName name="capa2" localSheetId="10" hidden="1">{#N/A,#N/A,TRUE,"Serviços"}</definedName>
    <definedName name="capa2" localSheetId="11" hidden="1">{#N/A,#N/A,TRUE,"Serviços"}</definedName>
    <definedName name="capa2" hidden="1">{#N/A,#N/A,TRUE,"Serviços"}</definedName>
    <definedName name="CBU" localSheetId="9">#REF!</definedName>
    <definedName name="CBU">#REF!</definedName>
    <definedName name="CBUII" localSheetId="9">#REF!</definedName>
    <definedName name="CBUII">#REF!</definedName>
    <definedName name="CBUQ" localSheetId="5">#REF!</definedName>
    <definedName name="CBUQ" localSheetId="3">#REF!</definedName>
    <definedName name="CBUQ" localSheetId="7">#REF!</definedName>
    <definedName name="CBUQ" localSheetId="10">#REF!</definedName>
    <definedName name="CBUQ" localSheetId="9">#REF!</definedName>
    <definedName name="CBUQ" localSheetId="8">#REF!</definedName>
    <definedName name="CBUQ">#REF!</definedName>
    <definedName name="CBUQB" localSheetId="9">#REF!</definedName>
    <definedName name="CBUQB">#REF!</definedName>
    <definedName name="CBUQc" localSheetId="9">#REF!</definedName>
    <definedName name="CBUQc">#REF!</definedName>
    <definedName name="ccccc" localSheetId="9">[19]Medição!#REF!</definedName>
    <definedName name="ccccc">[19]Medição!#REF!</definedName>
    <definedName name="CCCCCCCCCCC">[10]!CCCCCCCCCCC</definedName>
    <definedName name="CELSO">[10]!CELSO</definedName>
    <definedName name="cesar" localSheetId="9">#REF!</definedName>
    <definedName name="cesar">#REF!</definedName>
    <definedName name="CM_30" localSheetId="9">#REF!</definedName>
    <definedName name="CM_30">#REF!</definedName>
    <definedName name="CMB">[10]!CMB</definedName>
    <definedName name="cod">'[8]1ExecuçServiços'!$A$9:$A$1081</definedName>
    <definedName name="CODIGO" localSheetId="9">#REF!</definedName>
    <definedName name="CODIGO">#REF!</definedName>
    <definedName name="Código" localSheetId="9">#REF!</definedName>
    <definedName name="Código">#REF!</definedName>
    <definedName name="CODOR1">'[8]orcID nº1'!$A$14:$A$1025</definedName>
    <definedName name="CODOR15">'[8]orc ID nº 15'!$A$14:$A$1000</definedName>
    <definedName name="CODOR17">'[8]orc ID nº17'!$A$16:$A$1000</definedName>
    <definedName name="CODOR18">'[8]orc ID nº 18'!$A$14:$A$1000</definedName>
    <definedName name="CODOR19">'[8]orc ID nº19'!$A$14:$A$1000</definedName>
    <definedName name="CODOR2">'[8]orc ID nº2 '!$A$14:$A$1000</definedName>
    <definedName name="CODOR3">'[8]orc ID nº3'!$A$14:$A$1001</definedName>
    <definedName name="CODOR4">'[8]orcID nº4'!$A$14:$A$1002</definedName>
    <definedName name="CODOR5">'[8]orcID nº5'!$A$14:$A$1002</definedName>
    <definedName name="CODOR6">'[8]orcID nº6'!$A$14:$A$1002</definedName>
    <definedName name="CODOR7">'[8]orcID nº7'!$A$14:$A$1003</definedName>
    <definedName name="CODOR8">'[8]orc ID nº8'!$A$14:$A$1003</definedName>
    <definedName name="CODOR9">'[8]orc ID nº9'!$A$14:$A$1002</definedName>
    <definedName name="complementares" localSheetId="9">#REF!</definedName>
    <definedName name="complementares">#REF!</definedName>
    <definedName name="CONC" localSheetId="5">#REF!</definedName>
    <definedName name="CONC" localSheetId="7">#REF!</definedName>
    <definedName name="CONC" localSheetId="10">#REF!</definedName>
    <definedName name="CONC" localSheetId="9">#REF!</definedName>
    <definedName name="CONC" localSheetId="8">#REF!</definedName>
    <definedName name="CONC">#REF!</definedName>
    <definedName name="CONCRETO">'[14]QUADRO 08 - COMPOSIÇÕES'!$H$129</definedName>
    <definedName name="cont" localSheetId="9">#REF!</definedName>
    <definedName name="cont">#REF!</definedName>
    <definedName name="_xlnm.Criteria" localSheetId="9">#REF!</definedName>
    <definedName name="_xlnm.Criteria">#REF!</definedName>
    <definedName name="d" localSheetId="3">#REF!</definedName>
    <definedName name="d" localSheetId="7">#REF!</definedName>
    <definedName name="d" localSheetId="10">#REF!</definedName>
    <definedName name="d" localSheetId="9">#REF!</definedName>
    <definedName name="d">#REF!</definedName>
    <definedName name="DADA" localSheetId="9">#REF!</definedName>
    <definedName name="DADA">#REF!</definedName>
    <definedName name="dadinho" localSheetId="9">#REF!</definedName>
    <definedName name="dadinho">#REF!</definedName>
    <definedName name="DADOS" localSheetId="9">#REF!</definedName>
    <definedName name="DADOS">#REF!</definedName>
    <definedName name="Dados_Primário" localSheetId="9">#REF!</definedName>
    <definedName name="Dados_Primário">#REF!</definedName>
    <definedName name="DAER1" localSheetId="2" hidden="1">{#N/A,#N/A,TRUE,"Serviços"}</definedName>
    <definedName name="DAER1" localSheetId="3" hidden="1">{#N/A,#N/A,TRUE,"Serviços"}</definedName>
    <definedName name="DAER1" localSheetId="13" hidden="1">{#N/A,#N/A,TRUE,"Serviços"}</definedName>
    <definedName name="DAER1" localSheetId="12" hidden="1">{#N/A,#N/A,TRUE,"Serviços"}</definedName>
    <definedName name="DAER1" localSheetId="10" hidden="1">{#N/A,#N/A,TRUE,"Serviços"}</definedName>
    <definedName name="DAER1" localSheetId="11" hidden="1">{#N/A,#N/A,TRUE,"Serviços"}</definedName>
    <definedName name="DAER1" hidden="1">{#N/A,#N/A,TRUE,"Serviços"}</definedName>
    <definedName name="DATA" localSheetId="3">#REF!</definedName>
    <definedName name="DATA">[22]IDENTIFICAÇÃO!$D$13</definedName>
    <definedName name="Data_Final" localSheetId="9">#REF!</definedName>
    <definedName name="Data_Final">#REF!</definedName>
    <definedName name="Data_Início" localSheetId="9">#REF!</definedName>
    <definedName name="Data_Início">#REF!</definedName>
    <definedName name="data1" localSheetId="3">#REF!</definedName>
    <definedName name="data1" localSheetId="9">#REF!</definedName>
    <definedName name="data1">#REF!</definedName>
    <definedName name="DATA2" localSheetId="3">#REF!</definedName>
    <definedName name="DATA2" localSheetId="9">#REF!</definedName>
    <definedName name="DATA2">#REF!</definedName>
    <definedName name="DATA3" localSheetId="3">#REF!</definedName>
    <definedName name="DATA3" localSheetId="9">#REF!</definedName>
    <definedName name="DATA3">#REF!</definedName>
    <definedName name="Densidades" localSheetId="9">#REF!</definedName>
    <definedName name="Densidades">#REF!</definedName>
    <definedName name="des" localSheetId="5">#REF!</definedName>
    <definedName name="des" localSheetId="7">#REF!</definedName>
    <definedName name="des" localSheetId="10">#REF!</definedName>
    <definedName name="des" localSheetId="9">#REF!</definedName>
    <definedName name="des" localSheetId="8">#REF!</definedName>
    <definedName name="des">#REF!</definedName>
    <definedName name="DESCRIÇÃO" localSheetId="5">#REF!</definedName>
    <definedName name="DESCRIÇÃO" localSheetId="7">#REF!</definedName>
    <definedName name="DESCRIÇÃO" localSheetId="10">#REF!</definedName>
    <definedName name="DESCRIÇÃO" localSheetId="9">#REF!</definedName>
    <definedName name="DESCRIÇÃO" localSheetId="8">#REF!</definedName>
    <definedName name="DESCRIÇÃO">#REF!</definedName>
    <definedName name="DESVIO" localSheetId="5">#REF!</definedName>
    <definedName name="DESVIO" localSheetId="7">#REF!</definedName>
    <definedName name="DESVIO" localSheetId="10">#REF!</definedName>
    <definedName name="DESVIO" localSheetId="9">#REF!</definedName>
    <definedName name="DESVIO" localSheetId="8">#REF!</definedName>
    <definedName name="DESVIO">#REF!</definedName>
    <definedName name="Desvio_Físico" localSheetId="3">#REF!</definedName>
    <definedName name="Desvio_Físico" localSheetId="9">#REF!</definedName>
    <definedName name="Desvio_Físico">#REF!</definedName>
    <definedName name="Desvio_valor" localSheetId="3">#REF!</definedName>
    <definedName name="Desvio_valor" localSheetId="9">#REF!</definedName>
    <definedName name="Desvio_valor">#REF!</definedName>
    <definedName name="dfhj" localSheetId="7">#REF!</definedName>
    <definedName name="dfhj" localSheetId="10">#REF!</definedName>
    <definedName name="dfhj" localSheetId="9">#REF!</definedName>
    <definedName name="dfhj">#REF!</definedName>
    <definedName name="dftyh" localSheetId="7">#REF!</definedName>
    <definedName name="dftyh" localSheetId="10">#REF!</definedName>
    <definedName name="dftyh" localSheetId="9">#REF!</definedName>
    <definedName name="dftyh">#REF!</definedName>
    <definedName name="dfyhjdfjdg" localSheetId="7">[23]qorcamentodnerL1!#REF!</definedName>
    <definedName name="dfyhjdfjdg" localSheetId="10">[23]qorcamentodnerL1!#REF!</definedName>
    <definedName name="dfyhjdfjdg" localSheetId="9">[23]qorcamentodnerL1!#REF!</definedName>
    <definedName name="dfyhjdfjdg">[23]qorcamentodnerL1!#REF!</definedName>
    <definedName name="DGA" localSheetId="9">'[11]PRO-08'!#REF!</definedName>
    <definedName name="DGA">'[11]PRO-08'!#REF!</definedName>
    <definedName name="dia" localSheetId="5">#REF!</definedName>
    <definedName name="dia" localSheetId="7">#REF!</definedName>
    <definedName name="dia" localSheetId="10">#REF!</definedName>
    <definedName name="dia" localSheetId="9">#REF!</definedName>
    <definedName name="dia" localSheetId="8">#REF!</definedName>
    <definedName name="dia">#REF!</definedName>
    <definedName name="DIE">'[24]INSUMOS BÁSICOS'!$E$67</definedName>
    <definedName name="DIESEL" localSheetId="3">#REF!</definedName>
    <definedName name="DIESEL" localSheetId="9">#REF!</definedName>
    <definedName name="DIESEL">#REF!</definedName>
    <definedName name="DIGITAL">[10]!DIGITAL</definedName>
    <definedName name="disp" localSheetId="9">#REF!</definedName>
    <definedName name="disp">#REF!</definedName>
    <definedName name="DJ" localSheetId="9">#REF!</definedName>
    <definedName name="DJ">#REF!</definedName>
    <definedName name="DMT">[25]C.U!$D$1651,[25]C.U!$D$1155</definedName>
    <definedName name="DMT_200_400" localSheetId="9">'[26]DMT MEDIÇÃO'!#REF!</definedName>
    <definedName name="DMT_200_400">'[26]DMT MEDIÇÃO'!#REF!</definedName>
    <definedName name="DMT_400_600" localSheetId="9">'[26]DMT MEDIÇÃO'!#REF!</definedName>
    <definedName name="DMT_400_600">'[26]DMT MEDIÇÃO'!#REF!</definedName>
    <definedName name="DMT_50_200" localSheetId="9">'[26]DMT MEDIÇÃO'!#REF!</definedName>
    <definedName name="DMT_50_200">'[26]DMT MEDIÇÃO'!#REF!</definedName>
    <definedName name="dren" localSheetId="9">#REF!</definedName>
    <definedName name="dren">#REF!</definedName>
    <definedName name="DRENA" localSheetId="9">#REF!</definedName>
    <definedName name="DRENA">#REF!</definedName>
    <definedName name="drenagem" localSheetId="9">#REF!</definedName>
    <definedName name="drenagem">#REF!</definedName>
    <definedName name="DRF" localSheetId="3">#REF!</definedName>
    <definedName name="DRF" localSheetId="9">#REF!</definedName>
    <definedName name="DRF">#REF!</definedName>
    <definedName name="dsfgdsf" localSheetId="7">#REF!</definedName>
    <definedName name="dsfgdsf" localSheetId="10">#REF!</definedName>
    <definedName name="dsfgdsf" localSheetId="9">#REF!</definedName>
    <definedName name="dsfgdsf">#REF!</definedName>
    <definedName name="dsghdgh" localSheetId="7">#REF!</definedName>
    <definedName name="dsghdgh" localSheetId="10">#REF!</definedName>
    <definedName name="dsghdgh" localSheetId="9">#REF!</definedName>
    <definedName name="dsghdgh">#REF!</definedName>
    <definedName name="ECJ" localSheetId="9">#REF!</definedName>
    <definedName name="ECJ">#REF!</definedName>
    <definedName name="ed" localSheetId="5">'[27]PLANILHA CONTRATUAL'!#REF!</definedName>
    <definedName name="ed" localSheetId="7">'[27]PLANILHA CONTRATUAL'!#REF!</definedName>
    <definedName name="ed" localSheetId="10">'[27]PLANILHA CONTRATUAL'!#REF!</definedName>
    <definedName name="ed" localSheetId="9">'[27]PLANILHA CONTRATUAL'!#REF!</definedName>
    <definedName name="ed" localSheetId="8">'[27]PLANILHA CONTRATUAL'!#REF!</definedName>
    <definedName name="ed">'[27]PLANILHA CONTRATUAL'!#REF!</definedName>
    <definedName name="edit" localSheetId="3">#REF!</definedName>
    <definedName name="edit" localSheetId="9">#REF!</definedName>
    <definedName name="edit">#REF!</definedName>
    <definedName name="edita" localSheetId="3">#REF!</definedName>
    <definedName name="edita" localSheetId="9">#REF!</definedName>
    <definedName name="edita">#REF!</definedName>
    <definedName name="EDITA1" localSheetId="3">#REF!</definedName>
    <definedName name="EDITA1" localSheetId="9">#REF!</definedName>
    <definedName name="EDITA1">#REF!</definedName>
    <definedName name="EDITA2" localSheetId="3">#REF!</definedName>
    <definedName name="EDITA2" localSheetId="9">#REF!</definedName>
    <definedName name="EDITA2">#REF!</definedName>
    <definedName name="EDITAL" localSheetId="3">#REF!</definedName>
    <definedName name="EDITAL">[22]IDENTIFICAÇÃO!$D$3</definedName>
    <definedName name="EDITAL2" localSheetId="3">#REF!</definedName>
    <definedName name="EDITAL2" localSheetId="9">#REF!</definedName>
    <definedName name="EDITAL2">#REF!</definedName>
    <definedName name="EDITALA" localSheetId="3">#REF!</definedName>
    <definedName name="EDITALA" localSheetId="9">#REF!</definedName>
    <definedName name="EDITALA">#REF!</definedName>
    <definedName name="edu" localSheetId="5">'[9]PLANILHA CONTRATUAL'!#REF!</definedName>
    <definedName name="edu" localSheetId="7">'[9]PLANILHA CONTRATUAL'!#REF!</definedName>
    <definedName name="edu" localSheetId="10">'[9]PLANILHA CONTRATUAL'!#REF!</definedName>
    <definedName name="edu" localSheetId="9">'[9]PLANILHA CONTRATUAL'!#REF!</definedName>
    <definedName name="edu" localSheetId="8">'[9]PLANILHA CONTRATUAL'!#REF!</definedName>
    <definedName name="edu">'[9]PLANILHA CONTRATUAL'!#REF!</definedName>
    <definedName name="EFETIVO" localSheetId="3">#REF!</definedName>
    <definedName name="EFETIVO" localSheetId="9">#REF!</definedName>
    <definedName name="EFETIVO">#REF!</definedName>
    <definedName name="EJ" localSheetId="9">#REF!</definedName>
    <definedName name="EJ">#REF!</definedName>
    <definedName name="emp">[28]IDENTIFICAÇÃO!$D$17</definedName>
    <definedName name="EMPRESA">[22]IDENTIFICAÇÃO!$D$17</definedName>
    <definedName name="ENCP" localSheetId="3">#REF!</definedName>
    <definedName name="ENCP" localSheetId="9">#REF!</definedName>
    <definedName name="ENCP">#REF!</definedName>
    <definedName name="ENCPA" localSheetId="3">#REF!</definedName>
    <definedName name="ENCPA" localSheetId="9">#REF!</definedName>
    <definedName name="ENCPA">#REF!</definedName>
    <definedName name="ENCT" localSheetId="3">#REF!</definedName>
    <definedName name="ENCT" localSheetId="9">#REF!</definedName>
    <definedName name="ENCT">#REF!</definedName>
    <definedName name="ENCTA" localSheetId="3">#REF!</definedName>
    <definedName name="ENCTA" localSheetId="9">#REF!</definedName>
    <definedName name="ENCTA">#REF!</definedName>
    <definedName name="er" localSheetId="5">#REF!</definedName>
    <definedName name="er" localSheetId="7">#REF!</definedName>
    <definedName name="er" localSheetId="10">#REF!</definedName>
    <definedName name="er" localSheetId="9">#REF!</definedName>
    <definedName name="er" localSheetId="8">#REF!</definedName>
    <definedName name="er">#REF!</definedName>
    <definedName name="ert" localSheetId="7">#REF!</definedName>
    <definedName name="ert" localSheetId="10">#REF!</definedName>
    <definedName name="ert" localSheetId="9">#REF!</definedName>
    <definedName name="ert">#REF!</definedName>
    <definedName name="ESC" localSheetId="3">#REF!</definedName>
    <definedName name="ESC" localSheetId="9">#REF!</definedName>
    <definedName name="ESC">#REF!</definedName>
    <definedName name="EST" localSheetId="9">#REF!</definedName>
    <definedName name="EST">#REF!</definedName>
    <definedName name="Estabilidade">[29]Teor!$D$3:$D$7</definedName>
    <definedName name="EXA" localSheetId="9">'[11]PRO-08'!#REF!</definedName>
    <definedName name="EXA">'[11]PRO-08'!#REF!</definedName>
    <definedName name="Excel_BuiltIn_Print_Area_2" localSheetId="9">#REF!</definedName>
    <definedName name="Excel_BuiltIn_Print_Area_2">#REF!</definedName>
    <definedName name="EXER" localSheetId="3">#REF!</definedName>
    <definedName name="EXER" localSheetId="9">#REF!</definedName>
    <definedName name="EXER">#REF!</definedName>
    <definedName name="EXPU" localSheetId="9">#REF!</definedName>
    <definedName name="EXPU">#REF!</definedName>
    <definedName name="EXT" localSheetId="3">#REF!</definedName>
    <definedName name="Ext" localSheetId="9">#REF!</definedName>
    <definedName name="Ext">#REF!</definedName>
    <definedName name="EXTA" localSheetId="3">#REF!</definedName>
    <definedName name="EXTA" localSheetId="9">#REF!</definedName>
    <definedName name="EXTA">#REF!</definedName>
    <definedName name="EXTENSAO" localSheetId="5">#REF!</definedName>
    <definedName name="extensao" localSheetId="3">#REF!</definedName>
    <definedName name="EXTENSAO" localSheetId="7">#REF!</definedName>
    <definedName name="EXTENSAO" localSheetId="10">#REF!</definedName>
    <definedName name="EXTENSAO" localSheetId="9">#REF!</definedName>
    <definedName name="EXTENSAO" localSheetId="8">#REF!</definedName>
    <definedName name="EXTENSAO">#REF!</definedName>
    <definedName name="EXTENSÃO1" localSheetId="3">#REF!</definedName>
    <definedName name="EXTENSÃO1" localSheetId="9">#REF!</definedName>
    <definedName name="EXTENSÃO1">#REF!</definedName>
    <definedName name="Extenso">#N/A</definedName>
    <definedName name="ExtensoPassa" localSheetId="9">[30]!PassaExtenso</definedName>
    <definedName name="ExtensoPassa">[30]!PassaExtenso</definedName>
    <definedName name="ExtFaixa" localSheetId="9">#REF!</definedName>
    <definedName name="ExtFaixa">#REF!</definedName>
    <definedName name="ExtFaixa2" localSheetId="9">'[3]P A T O 99 B'!#REF!</definedName>
    <definedName name="ExtFaixa2">'[3]P A T O 99 B'!#REF!</definedName>
    <definedName name="FATURAS2002" localSheetId="2" hidden="1">{#N/A,#N/A,TRUE,"Serviços"}</definedName>
    <definedName name="FATURAS2002" localSheetId="3" hidden="1">{#N/A,#N/A,TRUE,"Serviços"}</definedName>
    <definedName name="FATURAS2002" localSheetId="13" hidden="1">{#N/A,#N/A,TRUE,"Serviços"}</definedName>
    <definedName name="FATURAS2002" localSheetId="12" hidden="1">{#N/A,#N/A,TRUE,"Serviços"}</definedName>
    <definedName name="FATURAS2002" localSheetId="10" hidden="1">{#N/A,#N/A,TRUE,"Serviços"}</definedName>
    <definedName name="FATURAS2002" localSheetId="11" hidden="1">{#N/A,#N/A,TRUE,"Serviços"}</definedName>
    <definedName name="FATURAS2002" hidden="1">{#N/A,#N/A,TRUE,"Serviços"}</definedName>
    <definedName name="fc1a" localSheetId="9">'[11]PRO-08'!#REF!</definedName>
    <definedName name="fc1a">'[11]PRO-08'!#REF!</definedName>
    <definedName name="FC2A" localSheetId="9">'[11]PRO-08'!#REF!</definedName>
    <definedName name="FC2A">'[11]PRO-08'!#REF!</definedName>
    <definedName name="FC3A" localSheetId="9">'[11]PRO-08'!#REF!</definedName>
    <definedName name="FC3A">'[11]PRO-08'!#REF!</definedName>
    <definedName name="ffgg" localSheetId="7">#REF!</definedName>
    <definedName name="ffgg" localSheetId="10">#REF!</definedName>
    <definedName name="ffgg" localSheetId="9">#REF!</definedName>
    <definedName name="ffgg">#REF!</definedName>
    <definedName name="fgh" localSheetId="7">#REF!</definedName>
    <definedName name="fgh" localSheetId="10">#REF!</definedName>
    <definedName name="fgh" localSheetId="9">#REF!</definedName>
    <definedName name="fgh">#REF!</definedName>
    <definedName name="fhj" localSheetId="7">#REF!</definedName>
    <definedName name="fhj" localSheetId="10">#REF!</definedName>
    <definedName name="fhj" localSheetId="9">#REF!</definedName>
    <definedName name="fhj">#REF!</definedName>
    <definedName name="FIRMA" localSheetId="3">#REF!</definedName>
    <definedName name="FIRMA" localSheetId="9">#REF!</definedName>
    <definedName name="FIRMA">#REF!</definedName>
    <definedName name="FIRMA1" localSheetId="3">#REF!</definedName>
    <definedName name="FIRMA1" localSheetId="9">#REF!</definedName>
    <definedName name="FIRMA1">#REF!</definedName>
    <definedName name="firma2" localSheetId="5">#REF!</definedName>
    <definedName name="FIRMA2" localSheetId="3">#REF!</definedName>
    <definedName name="firma2" localSheetId="7">#REF!</definedName>
    <definedName name="firma2" localSheetId="10">#REF!</definedName>
    <definedName name="firma2" localSheetId="9">#REF!</definedName>
    <definedName name="firma2" localSheetId="8">#REF!</definedName>
    <definedName name="firma2">#REF!</definedName>
    <definedName name="FIRMA3" localSheetId="3">#REF!</definedName>
    <definedName name="FIRMA3" localSheetId="9">#REF!</definedName>
    <definedName name="FIRMA3">#REF!</definedName>
    <definedName name="FLU" localSheetId="9">#REF!</definedName>
    <definedName name="FLU">#REF!</definedName>
    <definedName name="Fluência">[29]Teor!$E$3:$E$7</definedName>
    <definedName name="FOG" localSheetId="9">#REF!</definedName>
    <definedName name="FOG">#REF!</definedName>
    <definedName name="FOLHA01" localSheetId="2" hidden="1">{#N/A,#N/A,TRUE,"Serviços"}</definedName>
    <definedName name="FOLHA01" localSheetId="3" hidden="1">{#N/A,#N/A,TRUE,"Serviços"}</definedName>
    <definedName name="FOLHA01" localSheetId="13" hidden="1">{#N/A,#N/A,TRUE,"Serviços"}</definedName>
    <definedName name="FOLHA01" localSheetId="12" hidden="1">{#N/A,#N/A,TRUE,"Serviços"}</definedName>
    <definedName name="FOLHA01" localSheetId="10" hidden="1">{#N/A,#N/A,TRUE,"Serviços"}</definedName>
    <definedName name="FOLHA01" localSheetId="11" hidden="1">{#N/A,#N/A,TRUE,"Serviços"}</definedName>
    <definedName name="FOLHA01" hidden="1">{#N/A,#N/A,TRUE,"Serviços"}</definedName>
    <definedName name="folha1" localSheetId="2" hidden="1">{#N/A,#N/A,TRUE,"Serviços"}</definedName>
    <definedName name="folha1" localSheetId="3" hidden="1">{#N/A,#N/A,TRUE,"Serviços"}</definedName>
    <definedName name="folha1" localSheetId="13" hidden="1">{#N/A,#N/A,TRUE,"Serviços"}</definedName>
    <definedName name="folha1" localSheetId="12" hidden="1">{#N/A,#N/A,TRUE,"Serviços"}</definedName>
    <definedName name="folha1" localSheetId="10" hidden="1">{#N/A,#N/A,TRUE,"Serviços"}</definedName>
    <definedName name="folha1" localSheetId="11" hidden="1">{#N/A,#N/A,TRUE,"Serviços"}</definedName>
    <definedName name="folha1" hidden="1">{#N/A,#N/A,TRUE,"Serviços"}</definedName>
    <definedName name="formulas">[31]C!$B$112,[31]C!$B$50,[31]C!$B$174:$B$177,[31]C!$B$236:$B$239,[31]C!$B$298:$B$301,[31]C!$B$360:$B$362,[31]C!$B$422:$B$424,[31]C!$B$484:$B$486,[31]C!$B$546:$B$547,[31]C!$B$608:$B$609,[31]C!$B$671:$B$672,[31]C!$B$733:$B$734,[31]C!$B$795:$B$796,[31]C!$B$857:$B$858,[31]C!$B$980,[31]C!$B$1042,[31]C!$B$1104,[31]C!$B$1166:$B$1168,[31]C!$B$1228:$B$1230,[31]C!$B$1290:$B$1292</definedName>
    <definedName name="G" localSheetId="3">'[32]QUADRO 04 - PLANILHAS PREÇOS'!#REF!</definedName>
    <definedName name="G" localSheetId="9">'[32]QUADRO 04 - PLANILHAS PREÇOS'!#REF!</definedName>
    <definedName name="G">'[32]QUADRO 04 - PLANILHAS PREÇOS'!#REF!</definedName>
    <definedName name="GAS">'[24]INSUMOS BÁSICOS'!$E$66</definedName>
    <definedName name="GASOLINA" localSheetId="3">#REF!</definedName>
    <definedName name="GASOLINA" localSheetId="9">#REF!</definedName>
    <definedName name="GASOLINA">#REF!</definedName>
    <definedName name="GD" localSheetId="3">'[24]QUADRO 04 - PLANILHAS PREÇOS'!#REF!</definedName>
    <definedName name="GD" localSheetId="9">'[24]QUADRO 04 - PLANILHAS PREÇOS'!#REF!</definedName>
    <definedName name="GD">'[24]QUADRO 04 - PLANILHAS PREÇOS'!#REF!</definedName>
    <definedName name="GEOVANI" localSheetId="9">#REF!</definedName>
    <definedName name="GEOVANI">#REF!</definedName>
    <definedName name="GEOVANI2" localSheetId="9">[33]PROJETO!#REF!</definedName>
    <definedName name="GEOVANI2">[33]PROJETO!#REF!</definedName>
    <definedName name="GGG" localSheetId="9">#REF!</definedName>
    <definedName name="GGG">#REF!</definedName>
    <definedName name="GH" localSheetId="9">#REF!</definedName>
    <definedName name="GH">#REF!</definedName>
    <definedName name="GRAMA" localSheetId="3">'[24]QUADRO 04 - PLANILHAS PREÇOS'!#REF!</definedName>
    <definedName name="GRAMA" localSheetId="9">#REF!</definedName>
    <definedName name="GRAMA">#REF!</definedName>
    <definedName name="_xlnm.Recorder" localSheetId="9">#REF!</definedName>
    <definedName name="_xlnm.Recorder">#REF!</definedName>
    <definedName name="gtryfj" localSheetId="2" hidden="1">{#N/A,#N/A,TRUE,"Serviços"}</definedName>
    <definedName name="gtryfj" localSheetId="3" hidden="1">{#N/A,#N/A,TRUE,"Serviços"}</definedName>
    <definedName name="gtryfj" localSheetId="13" hidden="1">{#N/A,#N/A,TRUE,"Serviços"}</definedName>
    <definedName name="gtryfj" localSheetId="12" hidden="1">{#N/A,#N/A,TRUE,"Serviços"}</definedName>
    <definedName name="gtryfj" localSheetId="10" hidden="1">{#N/A,#N/A,TRUE,"Serviços"}</definedName>
    <definedName name="gtryfj" localSheetId="11" hidden="1">{#N/A,#N/A,TRUE,"Serviços"}</definedName>
    <definedName name="gtryfj" hidden="1">{#N/A,#N/A,TRUE,"Serviços"}</definedName>
    <definedName name="Guias" localSheetId="9">#REF!</definedName>
    <definedName name="Guias">#REF!</definedName>
    <definedName name="h" localSheetId="7">#REF!</definedName>
    <definedName name="h" localSheetId="10">#REF!</definedName>
    <definedName name="h" localSheetId="9">#REF!</definedName>
    <definedName name="h">#REF!</definedName>
    <definedName name="hi" localSheetId="9">#REF!</definedName>
    <definedName name="hi">#REF!</definedName>
    <definedName name="hjjk" localSheetId="7">#REF!</definedName>
    <definedName name="hjjk" localSheetId="10">#REF!</definedName>
    <definedName name="hjjk" localSheetId="9">#REF!</definedName>
    <definedName name="hjjk">#REF!</definedName>
    <definedName name="I" localSheetId="5">'[34]RESTAURAÇÃO '!#REF!</definedName>
    <definedName name="I" localSheetId="7">'[34]RESTAURAÇÃO '!#REF!</definedName>
    <definedName name="I" localSheetId="10">'[34]RESTAURAÇÃO '!#REF!</definedName>
    <definedName name="I" localSheetId="9">'[34]RESTAURAÇÃO '!#REF!</definedName>
    <definedName name="I" localSheetId="8">'[34]RESTAURAÇÃO '!#REF!</definedName>
    <definedName name="I">'[34]RESTAURAÇÃO '!#REF!</definedName>
    <definedName name="I_DRE" localSheetId="5">#REF!</definedName>
    <definedName name="I_DRE" localSheetId="7">#REF!</definedName>
    <definedName name="I_DRE" localSheetId="10">#REF!</definedName>
    <definedName name="I_DRE" localSheetId="9">#REF!</definedName>
    <definedName name="I_DRE" localSheetId="8">#REF!</definedName>
    <definedName name="I_DRE">#REF!</definedName>
    <definedName name="I_DRE_02" localSheetId="5">#REF!</definedName>
    <definedName name="I_DRE_02" localSheetId="7">#REF!</definedName>
    <definedName name="I_DRE_02" localSheetId="10">#REF!</definedName>
    <definedName name="I_DRE_02" localSheetId="9">#REF!</definedName>
    <definedName name="I_DRE_02" localSheetId="8">#REF!</definedName>
    <definedName name="I_DRE_02">#REF!</definedName>
    <definedName name="I_MB" localSheetId="5">#REF!</definedName>
    <definedName name="I_MB" localSheetId="7">#REF!</definedName>
    <definedName name="I_MB" localSheetId="10">#REF!</definedName>
    <definedName name="I_MB" localSheetId="9">#REF!</definedName>
    <definedName name="I_MB" localSheetId="8">#REF!</definedName>
    <definedName name="I_MB">#REF!</definedName>
    <definedName name="I_MB_02" localSheetId="5">#REF!</definedName>
    <definedName name="I_MB_02" localSheetId="7">#REF!</definedName>
    <definedName name="I_MB_02" localSheetId="10">#REF!</definedName>
    <definedName name="I_MB_02" localSheetId="9">#REF!</definedName>
    <definedName name="I_MB_02" localSheetId="8">#REF!</definedName>
    <definedName name="I_MB_02">#REF!</definedName>
    <definedName name="I_PAV" localSheetId="5">#REF!</definedName>
    <definedName name="I_PAV" localSheetId="7">#REF!</definedName>
    <definedName name="I_PAV" localSheetId="10">#REF!</definedName>
    <definedName name="I_PAV" localSheetId="9">#REF!</definedName>
    <definedName name="I_PAV" localSheetId="8">#REF!</definedName>
    <definedName name="I_PAV">#REF!</definedName>
    <definedName name="I_PAV_02" localSheetId="5">#REF!</definedName>
    <definedName name="I_PAV_02" localSheetId="7">#REF!</definedName>
    <definedName name="I_PAV_02" localSheetId="10">#REF!</definedName>
    <definedName name="I_PAV_02" localSheetId="9">#REF!</definedName>
    <definedName name="I_PAV_02" localSheetId="8">#REF!</definedName>
    <definedName name="I_PAV_02">#REF!</definedName>
    <definedName name="I_TER" localSheetId="5">#REF!</definedName>
    <definedName name="I_TER" localSheetId="7">#REF!</definedName>
    <definedName name="I_TER" localSheetId="10">#REF!</definedName>
    <definedName name="I_TER" localSheetId="9">#REF!</definedName>
    <definedName name="I_TER" localSheetId="8">#REF!</definedName>
    <definedName name="I_TER">#REF!</definedName>
    <definedName name="I_TER_02" localSheetId="5">#REF!</definedName>
    <definedName name="I_TER_02" localSheetId="7">#REF!</definedName>
    <definedName name="I_TER_02" localSheetId="10">#REF!</definedName>
    <definedName name="I_TER_02" localSheetId="9">#REF!</definedName>
    <definedName name="I_TER_02" localSheetId="8">#REF!</definedName>
    <definedName name="I_TER_02">#REF!</definedName>
    <definedName name="IM" localSheetId="9">#REF!</definedName>
    <definedName name="IM">#REF!</definedName>
    <definedName name="IMPRIMACAO" localSheetId="5">#REF!</definedName>
    <definedName name="IMPRIMACAO" localSheetId="7">#REF!</definedName>
    <definedName name="IMPRIMACAO" localSheetId="10">#REF!</definedName>
    <definedName name="IMPRIMACAO" localSheetId="9">#REF!</definedName>
    <definedName name="IMPRIMACAO" localSheetId="8">#REF!</definedName>
    <definedName name="IMPRIMACAO">#REF!</definedName>
    <definedName name="INDICEI1" localSheetId="3">#REF!</definedName>
    <definedName name="INDICEI1" localSheetId="9">#REF!</definedName>
    <definedName name="INDICEI1">#REF!</definedName>
    <definedName name="Item">'[35]Planilha Original'!$A$2:'[35]Planilha Original'!$X$3277</definedName>
    <definedName name="item1">'[36]Plan 2.7'!$A$4:$R$2819</definedName>
    <definedName name="JANEIRO2003" localSheetId="2" hidden="1">{#N/A,#N/A,TRUE,"Serviços"}</definedName>
    <definedName name="JANEIRO2003" localSheetId="3" hidden="1">{#N/A,#N/A,TRUE,"Serviços"}</definedName>
    <definedName name="JANEIRO2003" localSheetId="13" hidden="1">{#N/A,#N/A,TRUE,"Serviços"}</definedName>
    <definedName name="JANEIRO2003" localSheetId="12" hidden="1">{#N/A,#N/A,TRUE,"Serviços"}</definedName>
    <definedName name="JANEIRO2003" localSheetId="10" hidden="1">{#N/A,#N/A,TRUE,"Serviços"}</definedName>
    <definedName name="JANEIRO2003" localSheetId="11" hidden="1">{#N/A,#N/A,TRUE,"Serviços"}</definedName>
    <definedName name="JANEIRO2003" hidden="1">{#N/A,#N/A,TRUE,"Serviços"}</definedName>
    <definedName name="JAZ" localSheetId="3">#REF!</definedName>
    <definedName name="JAZ" localSheetId="9">#REF!</definedName>
    <definedName name="JAZ">#REF!</definedName>
    <definedName name="JAZIDAS">'[14]QUADRO 08 - COMPOSIÇÕES'!$H$786</definedName>
    <definedName name="jhgj" localSheetId="7">#REF!</definedName>
    <definedName name="jhgj" localSheetId="10">#REF!</definedName>
    <definedName name="jhgj" localSheetId="9">#REF!</definedName>
    <definedName name="jhgj">#REF!</definedName>
    <definedName name="jk" localSheetId="9">#REF!</definedName>
    <definedName name="jk">#REF!</definedName>
    <definedName name="jkhgj" localSheetId="7">#REF!</definedName>
    <definedName name="jkhgj" localSheetId="10">#REF!</definedName>
    <definedName name="jkhgj" localSheetId="9">#REF!</definedName>
    <definedName name="jkhgj">#REF!</definedName>
    <definedName name="jklhjk" localSheetId="7">#REF!</definedName>
    <definedName name="jklhjk" localSheetId="10">#REF!</definedName>
    <definedName name="jklhjk" localSheetId="9">#REF!</definedName>
    <definedName name="jklhjk">#REF!</definedName>
    <definedName name="khljhkl" localSheetId="7">#REF!</definedName>
    <definedName name="khljhkl" localSheetId="10">#REF!</definedName>
    <definedName name="khljhkl" localSheetId="9">#REF!</definedName>
    <definedName name="khljhkl">#REF!</definedName>
    <definedName name="Km" localSheetId="9">#REF!</definedName>
    <definedName name="Km">#REF!</definedName>
    <definedName name="Lama" localSheetId="9">#REF!</definedName>
    <definedName name="Lama">#REF!</definedName>
    <definedName name="LILASDRENA" localSheetId="9">#REF!</definedName>
    <definedName name="LILASDRENA">#REF!</definedName>
    <definedName name="llllllll">[10]!llllllll</definedName>
    <definedName name="loc" localSheetId="3">#REF!</definedName>
    <definedName name="loc" localSheetId="9">#REF!</definedName>
    <definedName name="loc">#REF!</definedName>
    <definedName name="local" localSheetId="3">#REF!</definedName>
    <definedName name="local" localSheetId="9">#REF!</definedName>
    <definedName name="local">#REF!</definedName>
    <definedName name="LOCAL1">'[14]DADOS DE ENTRADA CONCORRÊNCIA'!$B$25</definedName>
    <definedName name="LOCALIDADE">'[14]DADOS DE ENTRADA CONCORRÊNCIA'!$B$8</definedName>
    <definedName name="LOTA" localSheetId="3">#REF!</definedName>
    <definedName name="LOTA" localSheetId="9">#REF!</definedName>
    <definedName name="LOTA">#REF!</definedName>
    <definedName name="LOTE" localSheetId="3">#REF!</definedName>
    <definedName name="LOTE">[22]IDENTIFICAÇÃO!$D$4</definedName>
    <definedName name="LOTE1" localSheetId="3">#REF!</definedName>
    <definedName name="LOTE1" localSheetId="9">#REF!</definedName>
    <definedName name="LOTE1">#REF!</definedName>
    <definedName name="LS" localSheetId="3">#REF!</definedName>
    <definedName name="LS" localSheetId="9">#REF!</definedName>
    <definedName name="LS">#REF!</definedName>
    <definedName name="lt">[28]IDENTIFICAÇÃO!$D$4</definedName>
    <definedName name="Massa">[29]Teor!$F$3:$F$7</definedName>
    <definedName name="MEDICAO" localSheetId="5">#REF!</definedName>
    <definedName name="MEDICAO" localSheetId="7">#REF!</definedName>
    <definedName name="MEDICAO" localSheetId="10">#REF!</definedName>
    <definedName name="MEDICAO" localSheetId="9">#REF!</definedName>
    <definedName name="MEDICAO" localSheetId="8">#REF!</definedName>
    <definedName name="MEDICAO">#REF!</definedName>
    <definedName name="Medição" localSheetId="9">#REF!</definedName>
    <definedName name="Medição">#REF!</definedName>
    <definedName name="MERDA">[10]!MERDA</definedName>
    <definedName name="mes" localSheetId="9">#REF!</definedName>
    <definedName name="mes">#REF!</definedName>
    <definedName name="mesoestrutura" localSheetId="9">#REF!</definedName>
    <definedName name="mesoestrutura">#REF!</definedName>
    <definedName name="Meu" localSheetId="5">#REF!</definedName>
    <definedName name="Meu" localSheetId="3">#REF!</definedName>
    <definedName name="Meu" localSheetId="7">#REF!</definedName>
    <definedName name="Meu" localSheetId="10">#REF!</definedName>
    <definedName name="Meu" localSheetId="9">#REF!</definedName>
    <definedName name="Meu" localSheetId="8">#REF!</definedName>
    <definedName name="Meu">#REF!</definedName>
    <definedName name="MMM" localSheetId="9">#REF!</definedName>
    <definedName name="MMM">#REF!</definedName>
    <definedName name="mo_base" localSheetId="9">#REF!</definedName>
    <definedName name="mo_base">#REF!</definedName>
    <definedName name="módulo1.Extenso">#N/A</definedName>
    <definedName name="mvbnm" localSheetId="7">#REF!</definedName>
    <definedName name="mvbnm" localSheetId="10">#REF!</definedName>
    <definedName name="mvbnm" localSheetId="9">#REF!</definedName>
    <definedName name="mvbnm">#REF!</definedName>
    <definedName name="NColunas" localSheetId="9">#REF!</definedName>
    <definedName name="NColunas">#REF!</definedName>
    <definedName name="NLinhasPagina" localSheetId="9">#REF!</definedName>
    <definedName name="NLinhasPagina">#REF!</definedName>
    <definedName name="NLinhasRodape" localSheetId="9">#REF!</definedName>
    <definedName name="NLinhasRodape">#REF!</definedName>
    <definedName name="NTEI" localSheetId="9">'[11]PRO-08'!#REF!</definedName>
    <definedName name="NTEI">'[11]PRO-08'!#REF!</definedName>
    <definedName name="nula" localSheetId="5">#REF!</definedName>
    <definedName name="nula" localSheetId="7">#REF!</definedName>
    <definedName name="nula" localSheetId="10">#REF!</definedName>
    <definedName name="nula" localSheetId="9">#REF!</definedName>
    <definedName name="nula" localSheetId="8">#REF!</definedName>
    <definedName name="nula">#REF!</definedName>
    <definedName name="OAC" localSheetId="9">#REF!</definedName>
    <definedName name="OAC">#REF!</definedName>
    <definedName name="oae" localSheetId="9">#REF!</definedName>
    <definedName name="oae">#REF!</definedName>
    <definedName name="ob" localSheetId="5">#REF!</definedName>
    <definedName name="ob" localSheetId="7">#REF!</definedName>
    <definedName name="ob" localSheetId="10">#REF!</definedName>
    <definedName name="ob" localSheetId="9">#REF!</definedName>
    <definedName name="ob" localSheetId="8">#REF!</definedName>
    <definedName name="ob">#REF!</definedName>
    <definedName name="OBJETO" localSheetId="3">#REF!</definedName>
    <definedName name="OBJETO" localSheetId="9">#REF!</definedName>
    <definedName name="OBJETO">#REF!</definedName>
    <definedName name="OBJETOA" localSheetId="3">#REF!</definedName>
    <definedName name="OBJETOA" localSheetId="9">#REF!</definedName>
    <definedName name="OBJETOA">#REF!</definedName>
    <definedName name="OBRA" localSheetId="5">#REF!</definedName>
    <definedName name="OBRA" localSheetId="7">#REF!</definedName>
    <definedName name="OBRA" localSheetId="10">#REF!</definedName>
    <definedName name="OBRA" localSheetId="9">#REF!</definedName>
    <definedName name="OBRA" localSheetId="8">#REF!</definedName>
    <definedName name="OBRA">#REF!</definedName>
    <definedName name="OBRA1">[37]PQ!$B$7</definedName>
    <definedName name="obra3">[38]PQ!$B$7</definedName>
    <definedName name="OCOM" localSheetId="9">#REF!</definedName>
    <definedName name="OCOM">#REF!</definedName>
    <definedName name="OP" localSheetId="3">#REF!</definedName>
    <definedName name="OP" localSheetId="9">#REF!</definedName>
    <definedName name="OP">#REF!</definedName>
    <definedName name="OPA" localSheetId="3">#REF!</definedName>
    <definedName name="OPA" localSheetId="9">'[11]PRO-08'!#REF!</definedName>
    <definedName name="OPA">'[11]PRO-08'!#REF!</definedName>
    <definedName name="orçamrest" localSheetId="2" hidden="1">{#N/A,#N/A,TRUE,"Serviços"}</definedName>
    <definedName name="orçamrest" localSheetId="3" hidden="1">{#N/A,#N/A,TRUE,"Serviços"}</definedName>
    <definedName name="orçamrest" localSheetId="13" hidden="1">{#N/A,#N/A,TRUE,"Serviços"}</definedName>
    <definedName name="orçamrest" localSheetId="12" hidden="1">{#N/A,#N/A,TRUE,"Serviços"}</definedName>
    <definedName name="orçamrest" localSheetId="10" hidden="1">{#N/A,#N/A,TRUE,"Serviços"}</definedName>
    <definedName name="orçamrest" localSheetId="11" hidden="1">{#N/A,#N/A,TRUE,"Serviços"}</definedName>
    <definedName name="orçamrest" hidden="1">{#N/A,#N/A,TRUE,"Serviços"}</definedName>
    <definedName name="org" localSheetId="3">#REF!</definedName>
    <definedName name="org" localSheetId="9">#REF!</definedName>
    <definedName name="org">#REF!</definedName>
    <definedName name="ÓRGÃO" localSheetId="3">#REF!</definedName>
    <definedName name="ÓRGÃO" localSheetId="9">#REF!</definedName>
    <definedName name="ÓRGÃO">#REF!</definedName>
    <definedName name="orlando" localSheetId="9">#REF!</definedName>
    <definedName name="orlando">#REF!</definedName>
    <definedName name="PassaExtenso" localSheetId="9">[30]!PassaExtenso</definedName>
    <definedName name="PassaExtenso">[30]!PassaExtenso</definedName>
    <definedName name="PassaExtenso_1">#N/A</definedName>
    <definedName name="PAV" localSheetId="9">[39]RESUMO_AUT1!#REF!</definedName>
    <definedName name="PAV">[39]RESUMO_AUT1!#REF!</definedName>
    <definedName name="PAV_2" localSheetId="9">'[26]Planilha do Plano'!#REF!</definedName>
    <definedName name="PAV_2">'[26]Planilha do Plano'!#REF!</definedName>
    <definedName name="pavi" localSheetId="9">#REF!</definedName>
    <definedName name="pavi">#REF!</definedName>
    <definedName name="pavimentacao" localSheetId="9">#REF!</definedName>
    <definedName name="pavimentacao">#REF!</definedName>
    <definedName name="PAVIMENTONOVO" localSheetId="9">[40]QuQuant!#REF!</definedName>
    <definedName name="PAVIMENTONOVO">[40]QuQuant!#REF!</definedName>
    <definedName name="PED" localSheetId="3">#REF!</definedName>
    <definedName name="PED" localSheetId="9">#REF!</definedName>
    <definedName name="PED">#REF!</definedName>
    <definedName name="PEDA" localSheetId="3">#REF!</definedName>
    <definedName name="PEDA" localSheetId="9">#REF!</definedName>
    <definedName name="PEDA">#REF!</definedName>
    <definedName name="PEDREIRA" localSheetId="9">#REF!</definedName>
    <definedName name="PEDREIRA">#REF!</definedName>
    <definedName name="pesquisa" localSheetId="9">#REF!</definedName>
    <definedName name="pesquisa">#REF!</definedName>
    <definedName name="pesquisa1">'[4]Página 16'!$A$3:$G$7</definedName>
    <definedName name="PINTURA" localSheetId="5">#REF!</definedName>
    <definedName name="PINTURA" localSheetId="7">#REF!</definedName>
    <definedName name="PINTURA" localSheetId="10">#REF!</definedName>
    <definedName name="PINTURA" localSheetId="9">#REF!</definedName>
    <definedName name="PINTURA" localSheetId="8">#REF!</definedName>
    <definedName name="PINTURA">#REF!</definedName>
    <definedName name="PL" localSheetId="9">#REF!</definedName>
    <definedName name="PL">#REF!</definedName>
    <definedName name="planilha5">#N/A</definedName>
    <definedName name="plano" localSheetId="9">#REF!</definedName>
    <definedName name="plano">#REF!</definedName>
    <definedName name="PONTE" localSheetId="5">#REF!</definedName>
    <definedName name="Ponte" localSheetId="3">[41]!Ponte</definedName>
    <definedName name="PONTE" localSheetId="7">#REF!</definedName>
    <definedName name="PONTE" localSheetId="10">#REF!</definedName>
    <definedName name="PONTE" localSheetId="9">#REF!</definedName>
    <definedName name="PONTE" localSheetId="8">#REF!</definedName>
    <definedName name="PONTE">#REF!</definedName>
    <definedName name="PRAZO" localSheetId="3">#REF!</definedName>
    <definedName name="PRAZO" localSheetId="9">#REF!</definedName>
    <definedName name="PRAZO">#REF!</definedName>
    <definedName name="PRAZOA" localSheetId="3">#REF!</definedName>
    <definedName name="PRAZOA" localSheetId="9">#REF!</definedName>
    <definedName name="PRAZOA">#REF!</definedName>
    <definedName name="PREÇOSOBRAS">'[42]BD Equip.'!$A$1:$B$263</definedName>
    <definedName name="Print" localSheetId="5">[43]QuQuant!#REF!</definedName>
    <definedName name="Print" localSheetId="3">[44]QuQuant!#REF!</definedName>
    <definedName name="Print" localSheetId="7">[43]QuQuant!#REF!</definedName>
    <definedName name="Print" localSheetId="10">[43]QuQuant!#REF!</definedName>
    <definedName name="Print" localSheetId="9">[43]QuQuant!#REF!</definedName>
    <definedName name="Print" localSheetId="8">[43]QuQuant!#REF!</definedName>
    <definedName name="Print">[43]QuQuant!#REF!</definedName>
    <definedName name="Print_Area_MI" localSheetId="5">[23]qorcamentodnerL1!#REF!</definedName>
    <definedName name="Print_Area_MI" localSheetId="2">#REF!</definedName>
    <definedName name="Print_Area_MI" localSheetId="3">#REF!</definedName>
    <definedName name="Print_Area_MI" localSheetId="7">[23]qorcamentodnerL1!#REF!</definedName>
    <definedName name="Print_Area_MI" localSheetId="10">[23]qorcamentodnerL1!#REF!</definedName>
    <definedName name="Print_Area_MI" localSheetId="9">[23]qorcamentodnerL1!#REF!</definedName>
    <definedName name="Print_Area_MI" localSheetId="8">[23]qorcamentodnerL1!#REF!</definedName>
    <definedName name="Print_Area_MI">[23]qorcamentodnerL1!#REF!</definedName>
    <definedName name="Print_Area_MI_1" localSheetId="9">#REF!</definedName>
    <definedName name="Print_Area_MI_1">#REF!</definedName>
    <definedName name="Print_Titles_MI" localSheetId="5">#REF!</definedName>
    <definedName name="PRINT_TITLES_MI" localSheetId="2">#REF!</definedName>
    <definedName name="PRINT_TITLES_MI" localSheetId="3">#REF!</definedName>
    <definedName name="Print_Titles_MI" localSheetId="7">#REF!</definedName>
    <definedName name="Print_Titles_MI" localSheetId="10">#REF!</definedName>
    <definedName name="Print_Titles_MI" localSheetId="9">#REF!</definedName>
    <definedName name="Print_Titles_MI" localSheetId="8">#REF!</definedName>
    <definedName name="Print_Titles_MI">#REF!</definedName>
    <definedName name="PROD_1" localSheetId="2" hidden="1">{#N/A,#N/A,TRUE,"Serviços"}</definedName>
    <definedName name="PROD_1" localSheetId="3" hidden="1">{#N/A,#N/A,TRUE,"Serviços"}</definedName>
    <definedName name="PROD_1" localSheetId="13" hidden="1">{#N/A,#N/A,TRUE,"Serviços"}</definedName>
    <definedName name="PROD_1" localSheetId="12" hidden="1">{#N/A,#N/A,TRUE,"Serviços"}</definedName>
    <definedName name="PROD_1" localSheetId="10" hidden="1">{#N/A,#N/A,TRUE,"Serviços"}</definedName>
    <definedName name="PROD_1" localSheetId="11" hidden="1">{#N/A,#N/A,TRUE,"Serviços"}</definedName>
    <definedName name="PROD_1" hidden="1">{#N/A,#N/A,TRUE,"Serviços"}</definedName>
    <definedName name="Produção">[45]Resumo!$AA$3:$AB$6</definedName>
    <definedName name="Produlçao" localSheetId="5">[45]Resumo!#REF!</definedName>
    <definedName name="Produlçao" localSheetId="7">[45]Resumo!#REF!</definedName>
    <definedName name="Produlçao" localSheetId="10">[45]Resumo!#REF!</definedName>
    <definedName name="Produlçao" localSheetId="9">[45]Resumo!#REF!</definedName>
    <definedName name="Produlçao" localSheetId="8">[45]Resumo!#REF!</definedName>
    <definedName name="Produlçao">[45]Resumo!#REF!</definedName>
    <definedName name="prot.ambient" localSheetId="9">#REF!</definedName>
    <definedName name="prot.ambient">#REF!</definedName>
    <definedName name="q" localSheetId="9">'[3]P A T O 99 B'!#REF!</definedName>
    <definedName name="q">'[3]P A T O 99 B'!#REF!</definedName>
    <definedName name="QQ_2">#N/A</definedName>
    <definedName name="QUANT" localSheetId="9">#REF!</definedName>
    <definedName name="QUANT">#REF!</definedName>
    <definedName name="QUANT_acumu" localSheetId="9">#REF!</definedName>
    <definedName name="QUANT_acumu">#REF!</definedName>
    <definedName name="quilometros" localSheetId="9">#REF!</definedName>
    <definedName name="quilometros">#REF!</definedName>
    <definedName name="RBV">[46]Teor!$C$3:$C$7</definedName>
    <definedName name="RBVV">'[21]Página 16'!$A$3:$A$7</definedName>
    <definedName name="REAJ" localSheetId="3">#REF!</definedName>
    <definedName name="REAJ" localSheetId="9">#REF!</definedName>
    <definedName name="REAJ">#REF!</definedName>
    <definedName name="ref">[45]Resumo!$Z$2</definedName>
    <definedName name="REG" localSheetId="9">#REF!</definedName>
    <definedName name="REG">#REF!</definedName>
    <definedName name="REGULA" localSheetId="9">#REF!</definedName>
    <definedName name="REGULA">#REF!</definedName>
    <definedName name="REL" localSheetId="2" hidden="1">{#N/A,#N/A,TRUE,"Serviços"}</definedName>
    <definedName name="REL" localSheetId="3" hidden="1">{#N/A,#N/A,TRUE,"Serviços"}</definedName>
    <definedName name="REL" localSheetId="13" hidden="1">{#N/A,#N/A,TRUE,"Serviços"}</definedName>
    <definedName name="REL" localSheetId="12" hidden="1">{#N/A,#N/A,TRUE,"Serviços"}</definedName>
    <definedName name="REL" localSheetId="10" hidden="1">{#N/A,#N/A,TRUE,"Serviços"}</definedName>
    <definedName name="REL" localSheetId="11" hidden="1">{#N/A,#N/A,TRUE,"Serviços"}</definedName>
    <definedName name="REL" hidden="1">{#N/A,#N/A,TRUE,"Serviços"}</definedName>
    <definedName name="REPRESENTANTE">[47]IDENTIFICAÇÃO!$D$19</definedName>
    <definedName name="RESUMO">#N/A</definedName>
    <definedName name="ret" localSheetId="7">#REF!</definedName>
    <definedName name="ret" localSheetId="10">#REF!</definedName>
    <definedName name="ret" localSheetId="9">#REF!</definedName>
    <definedName name="ret">#REF!</definedName>
    <definedName name="revsfhjrt" localSheetId="9">[30]!PassaExtenso</definedName>
    <definedName name="revsfhjrt">[30]!PassaExtenso</definedName>
    <definedName name="rigido" localSheetId="9">#REF!</definedName>
    <definedName name="rigido">#REF!</definedName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L1C" localSheetId="3">#REF!</definedName>
    <definedName name="RL1C" localSheetId="9">#REF!</definedName>
    <definedName name="RL1C">#REF!</definedName>
    <definedName name="RMA" localSheetId="9">'[11]PRO-08'!#REF!</definedName>
    <definedName name="RMA">'[11]PRO-08'!#REF!</definedName>
    <definedName name="rod" localSheetId="3">#REF!</definedName>
    <definedName name="rod" localSheetId="9">#REF!</definedName>
    <definedName name="rod">#REF!</definedName>
    <definedName name="Rodapé" localSheetId="9">#REF!</definedName>
    <definedName name="Rodapé">#REF!</definedName>
    <definedName name="rodo" localSheetId="3">#REF!</definedName>
    <definedName name="rodo" localSheetId="9">#REF!</definedName>
    <definedName name="rodo">#REF!</definedName>
    <definedName name="RODO1" localSheetId="3">#REF!</definedName>
    <definedName name="RODO1" localSheetId="9">#REF!</definedName>
    <definedName name="RODO1">#REF!</definedName>
    <definedName name="RODO2" localSheetId="3">#REF!</definedName>
    <definedName name="RODO2" localSheetId="9">#REF!</definedName>
    <definedName name="RODO2">#REF!</definedName>
    <definedName name="RODOA" localSheetId="3">#REF!</definedName>
    <definedName name="RODOA" localSheetId="9">#REF!</definedName>
    <definedName name="RODOA">#REF!</definedName>
    <definedName name="RODOA1" localSheetId="3">#REF!</definedName>
    <definedName name="RODOA1" localSheetId="9">#REF!</definedName>
    <definedName name="RODOA1">#REF!</definedName>
    <definedName name="rodov" localSheetId="3">#REF!</definedName>
    <definedName name="rodov" localSheetId="9">#REF!</definedName>
    <definedName name="rodov">#REF!</definedName>
    <definedName name="rodovia" localSheetId="3">#REF!</definedName>
    <definedName name="RODOVIA">[22]IDENTIFICAÇÃO!$D$5</definedName>
    <definedName name="RODOVIA1">'[14]DADOS DE ENTRADA CONCORRÊNCIA'!$B$15</definedName>
    <definedName name="RODOVIA2">'[14]DADOS DE ENTRADA CONCORRÊNCIA'!$B$22</definedName>
    <definedName name="rr" localSheetId="5">#REF!</definedName>
    <definedName name="rr" localSheetId="2" hidden="1">{#N/A,#N/A,TRUE,"Serviços"}</definedName>
    <definedName name="rr" localSheetId="3" hidden="1">{#N/A,#N/A,TRUE,"Serviços"}</definedName>
    <definedName name="rr" localSheetId="7">#REF!</definedName>
    <definedName name="rr" localSheetId="13" hidden="1">{#N/A,#N/A,TRUE,"Serviços"}</definedName>
    <definedName name="rr" localSheetId="12" hidden="1">{#N/A,#N/A,TRUE,"Serviços"}</definedName>
    <definedName name="rr" localSheetId="10" hidden="1">{#N/A,#N/A,TRUE,"Serviços"}</definedName>
    <definedName name="rr" localSheetId="11" hidden="1">{#N/A,#N/A,TRUE,"Serviços"}</definedName>
    <definedName name="rr" localSheetId="9">#REF!</definedName>
    <definedName name="rr" localSheetId="8">#REF!</definedName>
    <definedName name="rr">#REF!</definedName>
    <definedName name="RR_2C" localSheetId="9">#REF!</definedName>
    <definedName name="RR_2C">#REF!</definedName>
    <definedName name="RR1C" localSheetId="3">#REF!</definedName>
    <definedName name="RR1C" localSheetId="9">#REF!</definedName>
    <definedName name="RR1C">#REF!</definedName>
    <definedName name="RRD" localSheetId="3">#REF!</definedName>
    <definedName name="RRD" localSheetId="9">#REF!</definedName>
    <definedName name="RRD">#REF!</definedName>
    <definedName name="rrff" localSheetId="2" hidden="1">{#N/A,#N/A,TRUE,"Serviços"}</definedName>
    <definedName name="rrff" localSheetId="3" hidden="1">{#N/A,#N/A,TRUE,"Serviços"}</definedName>
    <definedName name="rrff" localSheetId="13" hidden="1">{#N/A,#N/A,TRUE,"Serviços"}</definedName>
    <definedName name="rrff" localSheetId="12" hidden="1">{#N/A,#N/A,TRUE,"Serviços"}</definedName>
    <definedName name="rrff" localSheetId="10" hidden="1">{#N/A,#N/A,TRUE,"Serviços"}</definedName>
    <definedName name="rrff" localSheetId="11" hidden="1">{#N/A,#N/A,TRUE,"Serviços"}</definedName>
    <definedName name="rrff" hidden="1">{#N/A,#N/A,TRUE,"Serviços"}</definedName>
    <definedName name="RS" localSheetId="9">#REF!</definedName>
    <definedName name="RS">#REF!</definedName>
    <definedName name="S" localSheetId="3">[2]COMPOS1!#REF!</definedName>
    <definedName name="s" localSheetId="7">#REF!</definedName>
    <definedName name="s" localSheetId="10">#REF!</definedName>
    <definedName name="s" localSheetId="9">#REF!</definedName>
    <definedName name="s">#REF!</definedName>
    <definedName name="sa" localSheetId="9">#REF!</definedName>
    <definedName name="sa">#REF!</definedName>
    <definedName name="SALÁRIOMINIMO" localSheetId="3">#REF!</definedName>
    <definedName name="SALÁRIOMINIMO" localSheetId="9">#REF!</definedName>
    <definedName name="SALÁRIOMINIMO">#REF!</definedName>
    <definedName name="SB" localSheetId="3">#REF!</definedName>
    <definedName name="SB" localSheetId="9">#REF!</definedName>
    <definedName name="SB">#REF!</definedName>
    <definedName name="sbg" localSheetId="9">#REF!</definedName>
    <definedName name="sbg">#REF!</definedName>
    <definedName name="SBTC" localSheetId="9">#REF!</definedName>
    <definedName name="SBTC">#REF!</definedName>
    <definedName name="sd" localSheetId="7">[17]RESUMO_AUT1!#REF!</definedName>
    <definedName name="sd" localSheetId="10">[17]RESUMO_AUT1!#REF!</definedName>
    <definedName name="sd" localSheetId="9">[17]RESUMO_AUT1!#REF!</definedName>
    <definedName name="sd">[17]RESUMO_AUT1!#REF!</definedName>
    <definedName name="sdf" localSheetId="7" hidden="1">#REF!</definedName>
    <definedName name="sdf" localSheetId="10" hidden="1">#REF!</definedName>
    <definedName name="sdf" localSheetId="9" hidden="1">#REF!</definedName>
    <definedName name="sdf" hidden="1">#REF!</definedName>
    <definedName name="sdfa" localSheetId="3">#REF!</definedName>
    <definedName name="sdfa" localSheetId="9">#REF!</definedName>
    <definedName name="sdfa">#REF!</definedName>
    <definedName name="sdfas" localSheetId="7">#REF!</definedName>
    <definedName name="sdfas" localSheetId="10">#REF!</definedName>
    <definedName name="sdfas" localSheetId="9">#REF!</definedName>
    <definedName name="sdfas">#REF!</definedName>
    <definedName name="sdfg" localSheetId="7">#REF!</definedName>
    <definedName name="sdfg" localSheetId="10">#REF!</definedName>
    <definedName name="sdfg" localSheetId="9">#REF!</definedName>
    <definedName name="sdfg">#REF!</definedName>
    <definedName name="sdfgh" localSheetId="7">#REF!</definedName>
    <definedName name="sdfgh" localSheetId="10">#REF!</definedName>
    <definedName name="sdfgh" localSheetId="9">#REF!</definedName>
    <definedName name="sdfgh">#REF!</definedName>
    <definedName name="sdfgsd" localSheetId="7">[43]QuQuant!#REF!</definedName>
    <definedName name="sdfgsd" localSheetId="10">[43]QuQuant!#REF!</definedName>
    <definedName name="sdfgsd" localSheetId="9">[43]QuQuant!#REF!</definedName>
    <definedName name="sdfgsd">[43]QuQuant!#REF!</definedName>
    <definedName name="sdfgsdfg" localSheetId="7">#REF!</definedName>
    <definedName name="sdfgsdfg" localSheetId="10">#REF!</definedName>
    <definedName name="sdfgsdfg" localSheetId="9">#REF!</definedName>
    <definedName name="sdfgsdfg">#REF!</definedName>
    <definedName name="sdfgsfg" localSheetId="7">#REF!</definedName>
    <definedName name="sdfgsfg" localSheetId="10">#REF!</definedName>
    <definedName name="sdfgsfg" localSheetId="9">#REF!</definedName>
    <definedName name="sdfgsfg">#REF!</definedName>
    <definedName name="sdghdfg" localSheetId="7">#REF!</definedName>
    <definedName name="sdghdfg" localSheetId="10">#REF!</definedName>
    <definedName name="sdghdfg" localSheetId="9">#REF!</definedName>
    <definedName name="sdghdfg">#REF!</definedName>
    <definedName name="sdvgsdg" localSheetId="7">[45]Resumo!#REF!</definedName>
    <definedName name="sdvgsdg" localSheetId="10">[45]Resumo!#REF!</definedName>
    <definedName name="sdvgsdg" localSheetId="9">[45]Resumo!#REF!</definedName>
    <definedName name="sdvgsdg">[45]Resumo!#REF!</definedName>
    <definedName name="se" localSheetId="7">#REF!</definedName>
    <definedName name="se" localSheetId="10">#REF!</definedName>
    <definedName name="se" localSheetId="9">#REF!</definedName>
    <definedName name="se">#REF!</definedName>
    <definedName name="secao" localSheetId="9">#REF!</definedName>
    <definedName name="secao">#REF!</definedName>
    <definedName name="segm">[48]dados!$B$5</definedName>
    <definedName name="segment" localSheetId="3">#REF!</definedName>
    <definedName name="segment" localSheetId="9">#REF!</definedName>
    <definedName name="segment">#REF!</definedName>
    <definedName name="SEGMENTO" localSheetId="3">'[14]DADOS DE ENTRADA CONCORRÊNCIA'!$B$19</definedName>
    <definedName name="SEGMENTO">[22]IDENTIFICAÇÃO!$D$8</definedName>
    <definedName name="SELO" localSheetId="3">'[24]QUADRO 04 - PLANILHAS PREÇOS'!#REF!</definedName>
    <definedName name="SELO" localSheetId="9">'[24]QUADRO 04 - PLANILHAS PREÇOS'!#REF!</definedName>
    <definedName name="SELO">'[24]QUADRO 04 - PLANILHAS PREÇOS'!#REF!</definedName>
    <definedName name="SELOA" localSheetId="3">'[24]QUADRO 04 - PLANILHAS PREÇOS'!#REF!</definedName>
    <definedName name="SELOA" localSheetId="9">'[24]QUADRO 04 - PLANILHAS PREÇOS'!#REF!</definedName>
    <definedName name="SELOA">'[24]QUADRO 04 - PLANILHAS PREÇOS'!#REF!</definedName>
    <definedName name="servDNER">'[8]1ExecuçServiços'!$A$9:$H$1081</definedName>
    <definedName name="serviço" localSheetId="5">#REF!</definedName>
    <definedName name="Serviço" localSheetId="3">#REF!</definedName>
    <definedName name="serviço" localSheetId="7">#REF!</definedName>
    <definedName name="serviço" localSheetId="10">#REF!</definedName>
    <definedName name="serviço" localSheetId="9">#REF!</definedName>
    <definedName name="serviço" localSheetId="8">#REF!</definedName>
    <definedName name="serviço">#REF!</definedName>
    <definedName name="Serviços">[49]Serviços!$A$1:$I$65536</definedName>
    <definedName name="SETEMBRO" localSheetId="2" hidden="1">{#N/A,#N/A,TRUE,"Serviços"}</definedName>
    <definedName name="SETEMBRO" localSheetId="3" hidden="1">{#N/A,#N/A,TRUE,"Serviços"}</definedName>
    <definedName name="SETEMBRO" localSheetId="13" hidden="1">{#N/A,#N/A,TRUE,"Serviços"}</definedName>
    <definedName name="SETEMBRO" localSheetId="12" hidden="1">{#N/A,#N/A,TRUE,"Serviços"}</definedName>
    <definedName name="SETEMBRO" localSheetId="10" hidden="1">{#N/A,#N/A,TRUE,"Serviços"}</definedName>
    <definedName name="SETEMBRO" localSheetId="11" hidden="1">{#N/A,#N/A,TRUE,"Serviços"}</definedName>
    <definedName name="SETEMBRO" hidden="1">{#N/A,#N/A,TRUE,"Serviços"}</definedName>
    <definedName name="sfg" localSheetId="7">#REF!</definedName>
    <definedName name="sfg" localSheetId="10">#REF!</definedName>
    <definedName name="sfg" localSheetId="9">#REF!</definedName>
    <definedName name="sfg">#REF!</definedName>
    <definedName name="sgh" localSheetId="7">#REF!</definedName>
    <definedName name="sgh" localSheetId="10">#REF!</definedName>
    <definedName name="sgh" localSheetId="9">#REF!</definedName>
    <definedName name="sgh">#REF!</definedName>
    <definedName name="sin" localSheetId="9">#REF!</definedName>
    <definedName name="sin">#REF!</definedName>
    <definedName name="sinalizacao" localSheetId="9">#REF!</definedName>
    <definedName name="sinalizacao">#REF!</definedName>
    <definedName name="SM" localSheetId="3">#REF!</definedName>
    <definedName name="SM" localSheetId="9">#REF!</definedName>
    <definedName name="SM">#REF!</definedName>
    <definedName name="SomaMedAtual" localSheetId="9">SUM(IF(#REF!=#REF!,IF(#REF!=#REF!,#REF!)))</definedName>
    <definedName name="SomaMedAtual">SUM(IF(#REF!=#REF!,IF(#REF!=#REF!,#REF!)))</definedName>
    <definedName name="ssss" localSheetId="7">'[27]PLANILHA CONTRATUAL'!#REF!</definedName>
    <definedName name="ssss" localSheetId="10">'[27]PLANILHA CONTRATUAL'!#REF!</definedName>
    <definedName name="ssss" localSheetId="9">'[27]PLANILHA CONTRATUAL'!#REF!</definedName>
    <definedName name="ssss">'[27]PLANILHA CONTRATUAL'!#REF!</definedName>
    <definedName name="SUB_TRECHO" localSheetId="5">#REF!</definedName>
    <definedName name="SUB_TRECHO" localSheetId="7">#REF!</definedName>
    <definedName name="SUB_TRECHO" localSheetId="10">#REF!</definedName>
    <definedName name="SUB_TRECHO" localSheetId="9">#REF!</definedName>
    <definedName name="SUB_TRECHO" localSheetId="8">#REF!</definedName>
    <definedName name="SUB_TRECHO">#REF!</definedName>
    <definedName name="subtrec" localSheetId="3">#REF!</definedName>
    <definedName name="subtrec" localSheetId="9">#REF!</definedName>
    <definedName name="subtrec">#REF!</definedName>
    <definedName name="subtrech" localSheetId="3">#REF!</definedName>
    <definedName name="subtrech" localSheetId="9">#REF!</definedName>
    <definedName name="subtrech">#REF!</definedName>
    <definedName name="subtrecho" localSheetId="3">#REF!</definedName>
    <definedName name="SUBTRECHO">[22]IDENTIFICAÇÃO!$D$7</definedName>
    <definedName name="superstrutura" localSheetId="9">#REF!</definedName>
    <definedName name="superstrutura">#REF!</definedName>
    <definedName name="t" localSheetId="7">#REF!</definedName>
    <definedName name="t" localSheetId="10">#REF!</definedName>
    <definedName name="t" localSheetId="9">#REF!</definedName>
    <definedName name="t">#REF!</definedName>
    <definedName name="Tab_Serv." localSheetId="9">#REF!</definedName>
    <definedName name="Tab_Serv.">#REF!</definedName>
    <definedName name="Tab_Serviços" localSheetId="9">#REF!</definedName>
    <definedName name="Tab_Serviços">#REF!</definedName>
    <definedName name="TABREC" localSheetId="5">#REF!</definedName>
    <definedName name="TABREC" localSheetId="7">#REF!</definedName>
    <definedName name="TABREC" localSheetId="10">#REF!</definedName>
    <definedName name="TABREC" localSheetId="9">#REF!</definedName>
    <definedName name="TABREC" localSheetId="8">#REF!</definedName>
    <definedName name="TABREC">#REF!</definedName>
    <definedName name="talud" localSheetId="9">#REF!</definedName>
    <definedName name="talud">#REF!</definedName>
    <definedName name="TCC4T" localSheetId="3">#REF!</definedName>
    <definedName name="TCC4T" localSheetId="9">#REF!</definedName>
    <definedName name="TCC4T">#REF!</definedName>
    <definedName name="TEA" localSheetId="3">#REF!</definedName>
    <definedName name="TEA" localSheetId="9">#REF!</definedName>
    <definedName name="TEA">#REF!</definedName>
    <definedName name="ten" localSheetId="3">#REF!</definedName>
    <definedName name="ten" localSheetId="9">#REF!</definedName>
    <definedName name="ten">#REF!</definedName>
    <definedName name="Teor">[46]Teor!$A$3:$A$7</definedName>
    <definedName name="Teor1">'[4]Página 16'!$A$3:$A$7</definedName>
    <definedName name="terra" localSheetId="9">#REF!</definedName>
    <definedName name="terra">#REF!</definedName>
    <definedName name="terraplenagem" localSheetId="9">#REF!</definedName>
    <definedName name="terraplenagem">#REF!</definedName>
    <definedName name="TESTE" localSheetId="5">#REF!</definedName>
    <definedName name="TESTE" localSheetId="3">'[11]PRO-08'!#REF!</definedName>
    <definedName name="TESTE" localSheetId="7">#REF!</definedName>
    <definedName name="TESTE" localSheetId="10">#REF!</definedName>
    <definedName name="TESTE" localSheetId="9">#REF!</definedName>
    <definedName name="TESTE" localSheetId="8">#REF!</definedName>
    <definedName name="TESTE">#REF!</definedName>
    <definedName name="teste2" localSheetId="9">#REF!</definedName>
    <definedName name="teste2">#REF!</definedName>
    <definedName name="tiago" localSheetId="9">#REF!</definedName>
    <definedName name="tiago">#REF!</definedName>
    <definedName name="_xlnm.Print_Titles" localSheetId="0">'259'!$1:$7</definedName>
    <definedName name="_xlnm.Print_Titles" localSheetId="2">Cronograma!$1:$9</definedName>
    <definedName name="TOT_01" localSheetId="5">#REF!</definedName>
    <definedName name="TOT_01" localSheetId="7">#REF!</definedName>
    <definedName name="TOT_01" localSheetId="10">#REF!</definedName>
    <definedName name="TOT_01" localSheetId="9">#REF!</definedName>
    <definedName name="TOT_01" localSheetId="8">#REF!</definedName>
    <definedName name="TOT_01">#REF!</definedName>
    <definedName name="TOT_02" localSheetId="5">#REF!</definedName>
    <definedName name="TOT_02" localSheetId="7">#REF!</definedName>
    <definedName name="TOT_02" localSheetId="10">#REF!</definedName>
    <definedName name="TOT_02" localSheetId="9">#REF!</definedName>
    <definedName name="TOT_02" localSheetId="8">#REF!</definedName>
    <definedName name="TOT_02">#REF!</definedName>
    <definedName name="TOT_03" localSheetId="5">#REF!</definedName>
    <definedName name="TOT_03" localSheetId="7">#REF!</definedName>
    <definedName name="TOT_03" localSheetId="10">#REF!</definedName>
    <definedName name="TOT_03" localSheetId="9">#REF!</definedName>
    <definedName name="TOT_03" localSheetId="8">#REF!</definedName>
    <definedName name="TOT_03">#REF!</definedName>
    <definedName name="TOT_04" localSheetId="5">#REF!</definedName>
    <definedName name="TOT_04" localSheetId="7">#REF!</definedName>
    <definedName name="TOT_04" localSheetId="10">#REF!</definedName>
    <definedName name="TOT_04" localSheetId="9">#REF!</definedName>
    <definedName name="TOT_04" localSheetId="8">#REF!</definedName>
    <definedName name="TOT_04">#REF!</definedName>
    <definedName name="TOT_05" localSheetId="5">#REF!</definedName>
    <definedName name="TOT_05" localSheetId="7">#REF!</definedName>
    <definedName name="TOT_05" localSheetId="10">#REF!</definedName>
    <definedName name="TOT_05" localSheetId="9">#REF!</definedName>
    <definedName name="TOT_05" localSheetId="8">#REF!</definedName>
    <definedName name="TOT_05">#REF!</definedName>
    <definedName name="TOT_06" localSheetId="5">#REF!</definedName>
    <definedName name="TOT_06" localSheetId="7">#REF!</definedName>
    <definedName name="TOT_06" localSheetId="10">#REF!</definedName>
    <definedName name="TOT_06" localSheetId="9">#REF!</definedName>
    <definedName name="TOT_06" localSheetId="8">#REF!</definedName>
    <definedName name="TOT_06">#REF!</definedName>
    <definedName name="TOT_07" localSheetId="5">#REF!</definedName>
    <definedName name="TOT_07" localSheetId="7">#REF!</definedName>
    <definedName name="TOT_07" localSheetId="10">#REF!</definedName>
    <definedName name="TOT_07" localSheetId="9">#REF!</definedName>
    <definedName name="TOT_07" localSheetId="8">#REF!</definedName>
    <definedName name="TOT_07">#REF!</definedName>
    <definedName name="TOT_1" localSheetId="5">#REF!</definedName>
    <definedName name="TOT_1" localSheetId="7">#REF!</definedName>
    <definedName name="TOT_1" localSheetId="10">#REF!</definedName>
    <definedName name="TOT_1" localSheetId="9">#REF!</definedName>
    <definedName name="TOT_1" localSheetId="8">#REF!</definedName>
    <definedName name="TOT_1">#REF!</definedName>
    <definedName name="TOT_DRE" localSheetId="5">#REF!</definedName>
    <definedName name="TOT_DRE" localSheetId="7">#REF!</definedName>
    <definedName name="TOT_DRE" localSheetId="10">#REF!</definedName>
    <definedName name="TOT_DRE" localSheetId="9">#REF!</definedName>
    <definedName name="TOT_DRE" localSheetId="8">#REF!</definedName>
    <definedName name="TOT_DRE">#REF!</definedName>
    <definedName name="TOT_OAE" localSheetId="5">#REF!</definedName>
    <definedName name="TOT_OAE" localSheetId="7">#REF!</definedName>
    <definedName name="TOT_OAE" localSheetId="10">#REF!</definedName>
    <definedName name="TOT_OAE" localSheetId="9">#REF!</definedName>
    <definedName name="TOT_OAE" localSheetId="8">#REF!</definedName>
    <definedName name="TOT_OAE">#REF!</definedName>
    <definedName name="TOT_OC" localSheetId="5">#REF!</definedName>
    <definedName name="TOT_OC" localSheetId="7">#REF!</definedName>
    <definedName name="TOT_OC" localSheetId="10">#REF!</definedName>
    <definedName name="TOT_OC" localSheetId="9">#REF!</definedName>
    <definedName name="TOT_OC" localSheetId="8">#REF!</definedName>
    <definedName name="TOT_OC">#REF!</definedName>
    <definedName name="TOT_OPA" localSheetId="5">#REF!</definedName>
    <definedName name="TOT_OPA" localSheetId="7">#REF!</definedName>
    <definedName name="TOT_OPA" localSheetId="10">#REF!</definedName>
    <definedName name="TOT_OPA" localSheetId="9">#REF!</definedName>
    <definedName name="TOT_OPA" localSheetId="8">#REF!</definedName>
    <definedName name="TOT_OPA">#REF!</definedName>
    <definedName name="TOT_PAV" localSheetId="5">#REF!</definedName>
    <definedName name="TOT_PAV" localSheetId="7">#REF!</definedName>
    <definedName name="TOT_PAV" localSheetId="10">#REF!</definedName>
    <definedName name="TOT_PAV" localSheetId="9">#REF!</definedName>
    <definedName name="TOT_PAV" localSheetId="8">#REF!</definedName>
    <definedName name="TOT_PAV">#REF!</definedName>
    <definedName name="TOT_SIN" localSheetId="5">#REF!</definedName>
    <definedName name="TOT_SIN" localSheetId="7">#REF!</definedName>
    <definedName name="TOT_SIN" localSheetId="10">#REF!</definedName>
    <definedName name="TOT_SIN" localSheetId="9">#REF!</definedName>
    <definedName name="TOT_SIN" localSheetId="8">#REF!</definedName>
    <definedName name="TOT_SIN">#REF!</definedName>
    <definedName name="TOT_TER" localSheetId="5">#REF!</definedName>
    <definedName name="TOT_TER" localSheetId="7">#REF!</definedName>
    <definedName name="TOT_TER" localSheetId="10">#REF!</definedName>
    <definedName name="TOT_TER" localSheetId="9">#REF!</definedName>
    <definedName name="TOT_TER" localSheetId="8">#REF!</definedName>
    <definedName name="TOT_TER">#REF!</definedName>
    <definedName name="TOTAL" localSheetId="5">#REF!</definedName>
    <definedName name="TOTAL" localSheetId="3">#REF!</definedName>
    <definedName name="TOTAL" localSheetId="7">#REF!</definedName>
    <definedName name="TOTAL" localSheetId="10">#REF!</definedName>
    <definedName name="TOTAL" localSheetId="9">#REF!</definedName>
    <definedName name="TOTAL" localSheetId="8">#REF!</definedName>
    <definedName name="TOTAL">#REF!</definedName>
    <definedName name="TOTAL_PONTE" localSheetId="5">#REF!</definedName>
    <definedName name="TOTAL_PONTE" localSheetId="7">#REF!</definedName>
    <definedName name="TOTAL_PONTE" localSheetId="10">#REF!</definedName>
    <definedName name="TOTAL_PONTE" localSheetId="9">#REF!</definedName>
    <definedName name="TOTAL_PONTE" localSheetId="8">#REF!</definedName>
    <definedName name="TOTAL_PONTE">#REF!</definedName>
    <definedName name="TOTALSAIBRO" localSheetId="9">#REF!</definedName>
    <definedName name="TOTALSAIBRO">#REF!</definedName>
    <definedName name="totmsa" localSheetId="9">#REF!</definedName>
    <definedName name="totmsa">#REF!</definedName>
    <definedName name="totmsa2" localSheetId="9">#REF!</definedName>
    <definedName name="totmsa2">#REF!</definedName>
    <definedName name="totsma" localSheetId="9">#REF!</definedName>
    <definedName name="totsma">#REF!</definedName>
    <definedName name="TPM" localSheetId="9">#REF!</definedName>
    <definedName name="TPM">#REF!</definedName>
    <definedName name="TRAF" localSheetId="9">[39]RESUMO_AUT1!#REF!</definedName>
    <definedName name="TRAF">[39]RESUMO_AUT1!#REF!</definedName>
    <definedName name="transporte" localSheetId="9">#REF!</definedName>
    <definedName name="transporte">#REF!</definedName>
    <definedName name="tratamento" localSheetId="9">#REF!</definedName>
    <definedName name="tratamento">#REF!</definedName>
    <definedName name="trec" localSheetId="3">#REF!</definedName>
    <definedName name="trec" localSheetId="9">#REF!</definedName>
    <definedName name="trec">#REF!</definedName>
    <definedName name="trech" localSheetId="3">#REF!</definedName>
    <definedName name="trech" localSheetId="9">#REF!</definedName>
    <definedName name="trech">#REF!</definedName>
    <definedName name="TRECHO" localSheetId="3">'[14]DADOS DE ENTRADA CONCORRÊNCIA'!$B$16</definedName>
    <definedName name="TRECHO">[22]IDENTIFICAÇÃO!$D$6</definedName>
    <definedName name="TRECHO1">'[14]DADOS DE ENTRADA CONCORRÊNCIA'!$B$23</definedName>
    <definedName name="TRECHOA" localSheetId="3">#REF!</definedName>
    <definedName name="TRECHOA" localSheetId="9">#REF!</definedName>
    <definedName name="TRECHOA">#REF!</definedName>
    <definedName name="TSD" localSheetId="9">#REF!</definedName>
    <definedName name="TSD">#REF!</definedName>
    <definedName name="TUBO" localSheetId="3">#REF!</definedName>
    <definedName name="TUBO" localSheetId="9">#REF!</definedName>
    <definedName name="TUBO">#REF!</definedName>
    <definedName name="TUBOA" localSheetId="3">#REF!</definedName>
    <definedName name="TUBOA" localSheetId="9">#REF!</definedName>
    <definedName name="TUBOA">#REF!</definedName>
    <definedName name="TUNNELLINER">'[14]QUADRO 08 - COMPOSIÇÕES'!$H$569</definedName>
    <definedName name="ty" localSheetId="7">#REF!</definedName>
    <definedName name="ty" localSheetId="10">#REF!</definedName>
    <definedName name="ty" localSheetId="9">#REF!</definedName>
    <definedName name="ty">#REF!</definedName>
    <definedName name="TYUIO" localSheetId="2" hidden="1">{#N/A,#N/A,TRUE,"Serviços"}</definedName>
    <definedName name="TYUIO" localSheetId="3" hidden="1">{#N/A,#N/A,TRUE,"Serviços"}</definedName>
    <definedName name="TYUIO" localSheetId="13" hidden="1">{#N/A,#N/A,TRUE,"Serviços"}</definedName>
    <definedName name="TYUIO" localSheetId="12" hidden="1">{#N/A,#N/A,TRUE,"Serviços"}</definedName>
    <definedName name="TYUIO" localSheetId="10" hidden="1">{#N/A,#N/A,TRUE,"Serviços"}</definedName>
    <definedName name="TYUIO" localSheetId="11" hidden="1">{#N/A,#N/A,TRUE,"Serviços"}</definedName>
    <definedName name="TYUIO" hidden="1">{#N/A,#N/A,TRUE,"Serviços"}</definedName>
    <definedName name="Unifilar">[10]!Unifilar</definedName>
    <definedName name="UNIT" localSheetId="9">#REF!</definedName>
    <definedName name="UNIT">#REF!</definedName>
    <definedName name="VAM">[29]Teor!$G$3:$G$7</definedName>
    <definedName name="VAMM" localSheetId="9">#REF!</definedName>
    <definedName name="VAMM">#REF!</definedName>
    <definedName name="VAVRC" localSheetId="3">#REF!</definedName>
    <definedName name="VAVRC" localSheetId="9">#REF!</definedName>
    <definedName name="VAVRC">#REF!</definedName>
    <definedName name="Vazio1">'[4]Página 16'!$B$3:$B$7</definedName>
    <definedName name="VAZIO2">'[21]Página 16'!$B$3:$B$7</definedName>
    <definedName name="Vazios">[46]Teor!$B$3:$B$7</definedName>
    <definedName name="verde" localSheetId="9">#REF!</definedName>
    <definedName name="verde">#REF!</definedName>
    <definedName name="verdepav" localSheetId="9">#REF!</definedName>
    <definedName name="verdepav">#REF!</definedName>
    <definedName name="Vilmar12" localSheetId="9">#REF!</definedName>
    <definedName name="Vilmar12">#REF!</definedName>
    <definedName name="VOL_MASSA" localSheetId="9">#REF!</definedName>
    <definedName name="VOL_MASSA">#REF!</definedName>
    <definedName name="waret" localSheetId="7">'[34]RESTAURAÇÃO '!#REF!</definedName>
    <definedName name="waret" localSheetId="10">'[34]RESTAURAÇÃO '!#REF!</definedName>
    <definedName name="waret" localSheetId="9">'[34]RESTAURAÇÃO '!#REF!</definedName>
    <definedName name="waret">'[34]RESTAURAÇÃO '!#REF!</definedName>
    <definedName name="WEWRWR">#N/A</definedName>
    <definedName name="wrn.PENDENCIAS." localSheetId="2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3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13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12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10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11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Tipo." localSheetId="2" hidden="1">{#N/A,#N/A,TRUE,"Serviços"}</definedName>
    <definedName name="wrn.Tipo." localSheetId="3" hidden="1">{#N/A,#N/A,TRUE,"Serviços"}</definedName>
    <definedName name="wrn.Tipo." localSheetId="13" hidden="1">{#N/A,#N/A,TRUE,"Serviços"}</definedName>
    <definedName name="wrn.Tipo." localSheetId="12" hidden="1">{#N/A,#N/A,TRUE,"Serviços"}</definedName>
    <definedName name="wrn.Tipo." localSheetId="10" hidden="1">{#N/A,#N/A,TRUE,"Serviços"}</definedName>
    <definedName name="wrn.Tipo." localSheetId="11" hidden="1">{#N/A,#N/A,TRUE,"Serviços"}</definedName>
    <definedName name="wrn.Tipo." hidden="1">{#N/A,#N/A,TRUE,"Serviços"}</definedName>
    <definedName name="wwef" localSheetId="7">#REF!</definedName>
    <definedName name="wwef" localSheetId="10">#REF!</definedName>
    <definedName name="wwef" localSheetId="9">#REF!</definedName>
    <definedName name="wwef">#REF!</definedName>
    <definedName name="x" localSheetId="3">[46]Equipamentos!#REF!</definedName>
    <definedName name="x" localSheetId="7">#REF!</definedName>
    <definedName name="x" localSheetId="10">#REF!</definedName>
    <definedName name="x" localSheetId="9">#REF!</definedName>
    <definedName name="x">#REF!</definedName>
    <definedName name="XXX">#N/A</definedName>
    <definedName name="XXXXXXXX" localSheetId="9">#REF!</definedName>
    <definedName name="XXXXXXXX">#REF!</definedName>
    <definedName name="yert" localSheetId="7">#REF!</definedName>
    <definedName name="yert" localSheetId="10">#REF!</definedName>
    <definedName name="yert" localSheetId="9">#REF!</definedName>
    <definedName name="yert">#REF!</definedName>
  </definedNames>
  <calcPr calcId="152511"/>
</workbook>
</file>

<file path=xl/calcChain.xml><?xml version="1.0" encoding="utf-8"?>
<calcChain xmlns="http://schemas.openxmlformats.org/spreadsheetml/2006/main">
  <c r="H93" i="1" l="1"/>
  <c r="H92" i="1"/>
  <c r="I24" i="1"/>
  <c r="I20" i="1"/>
  <c r="H20" i="1"/>
  <c r="H146" i="20"/>
  <c r="H157" i="20"/>
  <c r="H153" i="20"/>
  <c r="H154" i="20"/>
  <c r="H151" i="20"/>
  <c r="H152" i="20"/>
  <c r="H150" i="20"/>
  <c r="H144" i="20"/>
  <c r="H138" i="20"/>
  <c r="H142" i="20"/>
  <c r="H137" i="20"/>
  <c r="H136" i="20"/>
  <c r="H132" i="20"/>
  <c r="H126" i="20"/>
  <c r="H125" i="20"/>
  <c r="H65" i="20"/>
  <c r="H1563" i="4"/>
  <c r="H1556" i="4"/>
  <c r="H1555" i="4"/>
  <c r="H1544" i="4"/>
  <c r="H1551" i="4" s="1"/>
  <c r="H1529" i="4"/>
  <c r="H1484" i="4"/>
  <c r="H1491" i="4" s="1"/>
  <c r="H1501" i="4"/>
  <c r="H1561" i="4" l="1"/>
  <c r="H1565" i="4" s="1"/>
  <c r="H1587" i="4" s="1"/>
  <c r="H1589" i="4" s="1"/>
  <c r="H1591" i="4" s="1"/>
  <c r="H1503" i="4"/>
  <c r="H1505" i="4" s="1"/>
  <c r="H1527" i="4" s="1"/>
  <c r="H1531" i="4" s="1"/>
  <c r="F399" i="5"/>
  <c r="H168" i="20" l="1"/>
  <c r="H170" i="20" s="1"/>
  <c r="H172" i="20" s="1"/>
  <c r="I47" i="17"/>
  <c r="G47" i="17"/>
  <c r="G14" i="17"/>
  <c r="D16" i="18" l="1"/>
  <c r="G65" i="1"/>
  <c r="D11" i="18"/>
  <c r="I98" i="1"/>
  <c r="H17" i="20"/>
  <c r="H77" i="20"/>
  <c r="H97" i="20"/>
  <c r="H76" i="20"/>
  <c r="H72" i="20"/>
  <c r="H33" i="20"/>
  <c r="H32" i="20"/>
  <c r="H31" i="20"/>
  <c r="H30" i="20"/>
  <c r="H16" i="20"/>
  <c r="H18" i="20" s="1"/>
  <c r="H12" i="20"/>
  <c r="C43" i="19"/>
  <c r="D43" i="19" s="1"/>
  <c r="E43" i="19" s="1"/>
  <c r="F43" i="19" s="1"/>
  <c r="G43" i="19" s="1"/>
  <c r="H78" i="20" l="1"/>
  <c r="H82" i="20" s="1"/>
  <c r="H37" i="20"/>
  <c r="H22" i="20"/>
  <c r="H24" i="20" l="1"/>
  <c r="H26" i="20" s="1"/>
  <c r="H48" i="20" s="1"/>
  <c r="H84" i="20"/>
  <c r="H86" i="20" s="1"/>
  <c r="H108" i="20" s="1"/>
  <c r="H110" i="20" s="1"/>
  <c r="H112" i="20" s="1"/>
  <c r="H50" i="20" l="1"/>
  <c r="H52" i="20" s="1"/>
  <c r="I88" i="1" l="1"/>
  <c r="I87" i="1" l="1"/>
  <c r="I90" i="1" s="1"/>
  <c r="I82" i="1"/>
  <c r="I81" i="1"/>
  <c r="G79" i="1"/>
  <c r="G80" i="1" s="1"/>
  <c r="I80" i="1" s="1"/>
  <c r="D35" i="17"/>
  <c r="G35" i="17" s="1"/>
  <c r="I35" i="17" s="1"/>
  <c r="D34" i="17"/>
  <c r="G34" i="17" s="1"/>
  <c r="I34" i="17" s="1"/>
  <c r="D33" i="17"/>
  <c r="G33" i="17" s="1"/>
  <c r="I33" i="17" s="1"/>
  <c r="D30" i="17"/>
  <c r="G30" i="17" s="1"/>
  <c r="I30" i="17" s="1"/>
  <c r="D29" i="17"/>
  <c r="G29" i="17" s="1"/>
  <c r="I29" i="17" s="1"/>
  <c r="F51" i="17"/>
  <c r="G51" i="17" s="1"/>
  <c r="I51" i="17" s="1"/>
  <c r="F50" i="17"/>
  <c r="G50" i="17" s="1"/>
  <c r="I50" i="17" s="1"/>
  <c r="F49" i="17"/>
  <c r="G49" i="17" s="1"/>
  <c r="I49" i="17" s="1"/>
  <c r="F48" i="17"/>
  <c r="G48" i="17" s="1"/>
  <c r="I48" i="17" s="1"/>
  <c r="G46" i="17"/>
  <c r="I46" i="17" s="1"/>
  <c r="F45" i="17"/>
  <c r="F44" i="17"/>
  <c r="D44" i="17"/>
  <c r="F43" i="17"/>
  <c r="D43" i="17"/>
  <c r="G42" i="17"/>
  <c r="I42" i="17" s="1"/>
  <c r="F26" i="17"/>
  <c r="G26" i="17" s="1"/>
  <c r="I26" i="17" s="1"/>
  <c r="F27" i="17"/>
  <c r="G27" i="17" s="1"/>
  <c r="I27" i="17" s="1"/>
  <c r="F28" i="17"/>
  <c r="G28" i="17" s="1"/>
  <c r="I28" i="17" s="1"/>
  <c r="F25" i="17"/>
  <c r="G25" i="17" s="1"/>
  <c r="I25" i="17" s="1"/>
  <c r="F24" i="17"/>
  <c r="G24" i="17" s="1"/>
  <c r="I24" i="17" s="1"/>
  <c r="G23" i="17"/>
  <c r="I23" i="17" s="1"/>
  <c r="G22" i="17"/>
  <c r="I22" i="17" s="1"/>
  <c r="G21" i="17"/>
  <c r="I21" i="17" s="1"/>
  <c r="F20" i="17"/>
  <c r="F19" i="17"/>
  <c r="F18" i="17"/>
  <c r="F17" i="17"/>
  <c r="G16" i="17"/>
  <c r="I16" i="17" s="1"/>
  <c r="G15" i="17"/>
  <c r="I15" i="17" s="1"/>
  <c r="I14" i="17"/>
  <c r="D13" i="17"/>
  <c r="G13" i="17" s="1"/>
  <c r="I13" i="17" s="1"/>
  <c r="D12" i="17"/>
  <c r="D11" i="17"/>
  <c r="G11" i="17" s="1"/>
  <c r="I11" i="17" s="1"/>
  <c r="I79" i="1"/>
  <c r="I12" i="17" l="1"/>
  <c r="G12" i="17"/>
  <c r="I83" i="1"/>
  <c r="D15" i="18" s="1"/>
  <c r="D36" i="17"/>
  <c r="G36" i="17" s="1"/>
  <c r="I36" i="17" s="1"/>
  <c r="D31" i="17"/>
  <c r="G31" i="17" s="1"/>
  <c r="I31" i="17" s="1"/>
  <c r="G43" i="17"/>
  <c r="I43" i="17" s="1"/>
  <c r="G44" i="17"/>
  <c r="I44" i="17" s="1"/>
  <c r="D45" i="17"/>
  <c r="H58" i="1"/>
  <c r="I52" i="17" l="1"/>
  <c r="G93" i="1" s="1"/>
  <c r="G45" i="17"/>
  <c r="I45" i="17" s="1"/>
  <c r="I97" i="1" s="1"/>
  <c r="I99" i="1" s="1"/>
  <c r="G17" i="17"/>
  <c r="I17" i="17" s="1"/>
  <c r="D18" i="17"/>
  <c r="G18" i="17" s="1"/>
  <c r="I18" i="17" s="1"/>
  <c r="I59" i="1"/>
  <c r="H55" i="1"/>
  <c r="I55" i="1" s="1"/>
  <c r="H17" i="1"/>
  <c r="G56" i="1"/>
  <c r="D20" i="17" l="1"/>
  <c r="G20" i="17" s="1"/>
  <c r="I20" i="17" s="1"/>
  <c r="G19" i="17"/>
  <c r="I19" i="17" s="1"/>
  <c r="I93" i="1"/>
  <c r="G70" i="1"/>
  <c r="G74" i="1" s="1"/>
  <c r="H66" i="1"/>
  <c r="H65" i="1"/>
  <c r="H39" i="1"/>
  <c r="H38" i="1"/>
  <c r="H23" i="1"/>
  <c r="H22" i="1"/>
  <c r="G57" i="1"/>
  <c r="G41" i="1"/>
  <c r="G40" i="1"/>
  <c r="G38" i="1"/>
  <c r="G39" i="1" s="1"/>
  <c r="G45" i="1" s="1"/>
  <c r="G49" i="1" s="1"/>
  <c r="H338" i="4"/>
  <c r="H324" i="4"/>
  <c r="H143" i="5"/>
  <c r="H1312" i="4"/>
  <c r="I17" i="1"/>
  <c r="H66" i="3"/>
  <c r="H77" i="3"/>
  <c r="H76" i="3"/>
  <c r="H78" i="3" s="1"/>
  <c r="H67" i="3"/>
  <c r="H65" i="3"/>
  <c r="H65" i="15"/>
  <c r="H40" i="15"/>
  <c r="J40" i="15" s="1"/>
  <c r="L40" i="15" s="1"/>
  <c r="H59" i="15" s="1"/>
  <c r="H39" i="15"/>
  <c r="J39" i="15" s="1"/>
  <c r="L39" i="15" s="1"/>
  <c r="H38" i="15"/>
  <c r="J38" i="15" s="1"/>
  <c r="L38" i="15" s="1"/>
  <c r="H57" i="15" s="1"/>
  <c r="H37" i="15"/>
  <c r="H33" i="15"/>
  <c r="H32" i="15"/>
  <c r="J32" i="15" s="1"/>
  <c r="L32" i="15" s="1"/>
  <c r="H52" i="15" s="1"/>
  <c r="H31" i="15"/>
  <c r="J31" i="15" s="1"/>
  <c r="L31" i="15" s="1"/>
  <c r="H51" i="15" s="1"/>
  <c r="H30" i="15"/>
  <c r="J30" i="15" s="1"/>
  <c r="L30" i="15" s="1"/>
  <c r="H50" i="15" s="1"/>
  <c r="H27" i="15"/>
  <c r="J27" i="15" s="1"/>
  <c r="L27" i="15" s="1"/>
  <c r="H47" i="15" s="1"/>
  <c r="H26" i="15"/>
  <c r="J26" i="15" s="1"/>
  <c r="L26" i="15" s="1"/>
  <c r="H46" i="15" s="1"/>
  <c r="H25" i="15"/>
  <c r="J25" i="15" s="1"/>
  <c r="L25" i="15" s="1"/>
  <c r="H45" i="15" s="1"/>
  <c r="H24" i="15"/>
  <c r="J24" i="15" s="1"/>
  <c r="L20" i="15"/>
  <c r="I15" i="15"/>
  <c r="J15" i="15" s="1"/>
  <c r="I13" i="15"/>
  <c r="J13" i="15" s="1"/>
  <c r="K13" i="15" s="1"/>
  <c r="L13" i="15" s="1"/>
  <c r="F50" i="15" s="1"/>
  <c r="I11" i="15"/>
  <c r="J11" i="15" s="1"/>
  <c r="G19" i="1"/>
  <c r="K11" i="15" l="1"/>
  <c r="L11" i="15" s="1"/>
  <c r="F44" i="15" s="1"/>
  <c r="J46" i="15" s="1"/>
  <c r="K15" i="15"/>
  <c r="L15" i="15" s="1"/>
  <c r="H49" i="1" s="1"/>
  <c r="J37" i="15"/>
  <c r="L37" i="15" s="1"/>
  <c r="H56" i="15" s="1"/>
  <c r="H63" i="15" s="1"/>
  <c r="L24" i="15"/>
  <c r="H44" i="15" s="1"/>
  <c r="J33" i="15"/>
  <c r="L33" i="15" s="1"/>
  <c r="H53" i="15" s="1"/>
  <c r="J53" i="15" s="1"/>
  <c r="G43" i="1"/>
  <c r="G47" i="1" s="1"/>
  <c r="D32" i="17"/>
  <c r="G32" i="17" s="1"/>
  <c r="I32" i="17" s="1"/>
  <c r="G66" i="1"/>
  <c r="I66" i="1" s="1"/>
  <c r="G71" i="1"/>
  <c r="G75" i="1" s="1"/>
  <c r="G44" i="1"/>
  <c r="G48" i="1" s="1"/>
  <c r="I65" i="1"/>
  <c r="H72" i="3"/>
  <c r="H82" i="3"/>
  <c r="J52" i="15"/>
  <c r="J51" i="15"/>
  <c r="J50" i="15"/>
  <c r="H64" i="15"/>
  <c r="H66" i="15"/>
  <c r="H16" i="14"/>
  <c r="I14" i="14"/>
  <c r="J14" i="14" s="1"/>
  <c r="I13" i="14"/>
  <c r="J13" i="14" s="1"/>
  <c r="I12" i="14"/>
  <c r="J12" i="14" s="1"/>
  <c r="I11" i="14"/>
  <c r="J11" i="14" s="1"/>
  <c r="G11" i="13"/>
  <c r="G13" i="13"/>
  <c r="G14" i="13"/>
  <c r="C25" i="13"/>
  <c r="C26" i="13" s="1"/>
  <c r="C27" i="13" s="1"/>
  <c r="F12" i="13" s="1"/>
  <c r="G12" i="13" s="1"/>
  <c r="F11" i="12"/>
  <c r="K11" i="12"/>
  <c r="F12" i="12"/>
  <c r="K12" i="12"/>
  <c r="F13" i="12"/>
  <c r="K13" i="12"/>
  <c r="F14" i="12"/>
  <c r="K14" i="12"/>
  <c r="F15" i="12"/>
  <c r="K15" i="12"/>
  <c r="F16" i="12"/>
  <c r="K16" i="12"/>
  <c r="F20" i="12"/>
  <c r="I20" i="12" s="1"/>
  <c r="K20" i="12" s="1"/>
  <c r="F21" i="12"/>
  <c r="I21" i="12" s="1"/>
  <c r="K21" i="12" s="1"/>
  <c r="F22" i="12"/>
  <c r="I22" i="12" s="1"/>
  <c r="K22" i="12" s="1"/>
  <c r="F23" i="12"/>
  <c r="I23" i="12" s="1"/>
  <c r="K23" i="12" s="1"/>
  <c r="F27" i="12"/>
  <c r="I27" i="12" s="1"/>
  <c r="K27" i="12" s="1"/>
  <c r="F28" i="12"/>
  <c r="I28" i="12" s="1"/>
  <c r="K28" i="12" s="1"/>
  <c r="F29" i="12"/>
  <c r="I29" i="12" s="1"/>
  <c r="K29" i="12" s="1"/>
  <c r="F30" i="12"/>
  <c r="I30" i="12" s="1"/>
  <c r="K30" i="12" s="1"/>
  <c r="F31" i="12"/>
  <c r="I31" i="12" s="1"/>
  <c r="K31" i="12" s="1"/>
  <c r="F32" i="12"/>
  <c r="I32" i="12" s="1"/>
  <c r="K32" i="12" s="1"/>
  <c r="F33" i="12"/>
  <c r="I33" i="12"/>
  <c r="K33" i="12" s="1"/>
  <c r="F34" i="12"/>
  <c r="I34" i="12" s="1"/>
  <c r="K34" i="12" s="1"/>
  <c r="F35" i="12"/>
  <c r="I35" i="12"/>
  <c r="K35" i="12"/>
  <c r="K17" i="12" l="1"/>
  <c r="J44" i="15"/>
  <c r="J45" i="15"/>
  <c r="J47" i="15"/>
  <c r="H47" i="1"/>
  <c r="H73" i="1"/>
  <c r="H75" i="1"/>
  <c r="I75" i="1" s="1"/>
  <c r="H74" i="1"/>
  <c r="I74" i="1" s="1"/>
  <c r="H48" i="1"/>
  <c r="F56" i="15"/>
  <c r="J56" i="15" s="1"/>
  <c r="H44" i="1"/>
  <c r="H70" i="1"/>
  <c r="I70" i="1" s="1"/>
  <c r="H69" i="1"/>
  <c r="H43" i="1"/>
  <c r="H45" i="1"/>
  <c r="H71" i="1"/>
  <c r="I71" i="1" s="1"/>
  <c r="G67" i="1"/>
  <c r="H84" i="3"/>
  <c r="H86" i="3" s="1"/>
  <c r="H108" i="3" s="1"/>
  <c r="H110" i="3" s="1"/>
  <c r="H112" i="3" s="1"/>
  <c r="J18" i="14"/>
  <c r="G16" i="13"/>
  <c r="G19" i="13" s="1"/>
  <c r="G20" i="13" s="1"/>
  <c r="G21" i="13" s="1"/>
  <c r="H13" i="1" s="1"/>
  <c r="I13" i="1" s="1"/>
  <c r="K36" i="12"/>
  <c r="K24" i="12"/>
  <c r="J57" i="15" l="1"/>
  <c r="F63" i="15"/>
  <c r="J58" i="15"/>
  <c r="J59" i="15"/>
  <c r="G69" i="1"/>
  <c r="D37" i="17"/>
  <c r="G37" i="17" s="1"/>
  <c r="I37" i="17" s="1"/>
  <c r="I67" i="1"/>
  <c r="J20" i="14"/>
  <c r="H12" i="1"/>
  <c r="K38" i="12"/>
  <c r="K39" i="12" s="1"/>
  <c r="K40" i="12" s="1"/>
  <c r="H11" i="1" s="1"/>
  <c r="H1388" i="4"/>
  <c r="H1375" i="4"/>
  <c r="H1374" i="4"/>
  <c r="H1365" i="4"/>
  <c r="H1364" i="4"/>
  <c r="H1311" i="4"/>
  <c r="H1313" i="4" s="1"/>
  <c r="H1081" i="4"/>
  <c r="H710" i="4"/>
  <c r="H647" i="4"/>
  <c r="H634" i="4"/>
  <c r="H584" i="4"/>
  <c r="H571" i="4"/>
  <c r="H570" i="4"/>
  <c r="H562" i="4"/>
  <c r="H561" i="4"/>
  <c r="H560" i="4"/>
  <c r="H499" i="4"/>
  <c r="H442" i="4"/>
  <c r="H441" i="4"/>
  <c r="H439" i="4"/>
  <c r="H438" i="4"/>
  <c r="H437" i="4"/>
  <c r="H436" i="4"/>
  <c r="H377" i="4"/>
  <c r="H376" i="4"/>
  <c r="H375" i="4"/>
  <c r="H374" i="4"/>
  <c r="H312" i="4"/>
  <c r="H345" i="4"/>
  <c r="H323" i="4"/>
  <c r="H314" i="4"/>
  <c r="H313" i="4"/>
  <c r="H200" i="4"/>
  <c r="H199" i="4"/>
  <c r="H188" i="4"/>
  <c r="H195" i="4" s="1"/>
  <c r="H138" i="4"/>
  <c r="H126" i="4"/>
  <c r="H133" i="4" s="1"/>
  <c r="H137" i="4"/>
  <c r="H324" i="9"/>
  <c r="H322" i="9"/>
  <c r="H317" i="9"/>
  <c r="H305" i="9"/>
  <c r="H306" i="9"/>
  <c r="H1436" i="4"/>
  <c r="H1435" i="4"/>
  <c r="H1363" i="4"/>
  <c r="H1389" i="4"/>
  <c r="H1325" i="4"/>
  <c r="I40" i="17" l="1"/>
  <c r="G92" i="1" s="1"/>
  <c r="I92" i="1" s="1"/>
  <c r="I94" i="1" s="1"/>
  <c r="J65" i="15"/>
  <c r="J63" i="15"/>
  <c r="J64" i="15"/>
  <c r="J66" i="15"/>
  <c r="H325" i="4"/>
  <c r="H330" i="4" s="1"/>
  <c r="H443" i="4"/>
  <c r="I69" i="1"/>
  <c r="G73" i="1"/>
  <c r="I73" i="1" s="1"/>
  <c r="H201" i="4"/>
  <c r="H206" i="4" s="1"/>
  <c r="H208" i="4" s="1"/>
  <c r="H210" i="4" s="1"/>
  <c r="H233" i="4" s="1"/>
  <c r="H237" i="4" s="1"/>
  <c r="H1370" i="4"/>
  <c r="H1437" i="4"/>
  <c r="H139" i="4"/>
  <c r="H144" i="4" s="1"/>
  <c r="H146" i="4" s="1"/>
  <c r="H148" i="4" s="1"/>
  <c r="H171" i="4" s="1"/>
  <c r="H175" i="4" s="1"/>
  <c r="H319" i="4"/>
  <c r="H1441" i="4"/>
  <c r="H1443" i="4" s="1"/>
  <c r="H1445" i="4" s="1"/>
  <c r="H1395" i="4"/>
  <c r="H1376" i="4"/>
  <c r="H1380" i="4" s="1"/>
  <c r="H1344" i="4"/>
  <c r="H1307" i="4"/>
  <c r="H1202" i="4"/>
  <c r="H1190" i="4"/>
  <c r="H1189" i="4"/>
  <c r="H1188" i="4"/>
  <c r="H1179" i="4"/>
  <c r="H1281" i="4"/>
  <c r="H1266" i="4"/>
  <c r="H1265" i="4"/>
  <c r="H1253" i="4"/>
  <c r="H1252" i="4"/>
  <c r="H1251" i="4"/>
  <c r="H1204" i="4"/>
  <c r="H1203" i="4"/>
  <c r="H1178" i="4"/>
  <c r="H1177" i="4"/>
  <c r="H1129" i="4"/>
  <c r="H1128" i="4"/>
  <c r="H1117" i="4"/>
  <c r="H1124" i="4" s="1"/>
  <c r="H264" i="9"/>
  <c r="H252" i="9"/>
  <c r="H312" i="9"/>
  <c r="H247" i="9"/>
  <c r="H257" i="9"/>
  <c r="H258" i="9"/>
  <c r="H1082" i="4"/>
  <c r="H1068" i="4"/>
  <c r="H1067" i="4"/>
  <c r="H1058" i="4"/>
  <c r="H1057" i="4"/>
  <c r="H1056" i="4"/>
  <c r="H1007" i="4"/>
  <c r="H1006" i="4"/>
  <c r="H1020" i="4"/>
  <c r="H995" i="4"/>
  <c r="H1002" i="4" s="1"/>
  <c r="H146" i="9"/>
  <c r="H144" i="9"/>
  <c r="H142" i="9"/>
  <c r="H759" i="4"/>
  <c r="H748" i="4"/>
  <c r="H976" i="4"/>
  <c r="H961" i="4"/>
  <c r="H960" i="4"/>
  <c r="H967" i="4" s="1"/>
  <c r="H948" i="4"/>
  <c r="H947" i="4"/>
  <c r="H946" i="4"/>
  <c r="H625" i="4"/>
  <c r="H624" i="4"/>
  <c r="H623" i="4"/>
  <c r="H649" i="4"/>
  <c r="H633" i="4"/>
  <c r="H16" i="4"/>
  <c r="H5" i="4"/>
  <c r="H12" i="4" s="1"/>
  <c r="H697" i="4"/>
  <c r="H696" i="4"/>
  <c r="H688" i="4"/>
  <c r="H687" i="4"/>
  <c r="H686" i="4"/>
  <c r="H251" i="4"/>
  <c r="H250" i="4"/>
  <c r="H245" i="9"/>
  <c r="H316" i="9"/>
  <c r="H286" i="9"/>
  <c r="H256" i="9"/>
  <c r="H246" i="9"/>
  <c r="H196" i="9"/>
  <c r="H197" i="9" s="1"/>
  <c r="H136" i="9"/>
  <c r="H873" i="4"/>
  <c r="H880" i="4" s="1"/>
  <c r="H906" i="4"/>
  <c r="H648" i="4"/>
  <c r="H622" i="4"/>
  <c r="H76" i="9"/>
  <c r="H77" i="9" s="1"/>
  <c r="H82" i="9" s="1"/>
  <c r="H84" i="9" s="1"/>
  <c r="H86" i="9" s="1"/>
  <c r="H844" i="4"/>
  <c r="H823" i="4"/>
  <c r="H822" i="4"/>
  <c r="H818" i="4"/>
  <c r="H760" i="4"/>
  <c r="H792" i="4"/>
  <c r="H773" i="4"/>
  <c r="H780" i="4" s="1"/>
  <c r="H749" i="4"/>
  <c r="H712" i="4"/>
  <c r="H711" i="4"/>
  <c r="H685" i="4"/>
  <c r="H16" i="9"/>
  <c r="H12" i="9"/>
  <c r="H586" i="4"/>
  <c r="H585" i="4"/>
  <c r="H559" i="4"/>
  <c r="H566" i="4" s="1"/>
  <c r="H540" i="4"/>
  <c r="H529" i="4"/>
  <c r="H528" i="4"/>
  <c r="H527" i="4"/>
  <c r="H526" i="4"/>
  <c r="H525" i="4"/>
  <c r="H524" i="4"/>
  <c r="H511" i="4"/>
  <c r="H510" i="4"/>
  <c r="H500" i="4"/>
  <c r="H1272" i="4" l="1"/>
  <c r="H1069" i="4"/>
  <c r="H332" i="4"/>
  <c r="H1254" i="4"/>
  <c r="H1257" i="4" s="1"/>
  <c r="H1259" i="4" s="1"/>
  <c r="H1261" i="4" s="1"/>
  <c r="H1283" i="4" s="1"/>
  <c r="H1191" i="4"/>
  <c r="H1194" i="4" s="1"/>
  <c r="H1382" i="4"/>
  <c r="H1384" i="4" s="1"/>
  <c r="H1209" i="4"/>
  <c r="H1063" i="4"/>
  <c r="H1088" i="4"/>
  <c r="H1184" i="4"/>
  <c r="H1008" i="4"/>
  <c r="H1012" i="4" s="1"/>
  <c r="H1014" i="4" s="1"/>
  <c r="H1016" i="4" s="1"/>
  <c r="H334" i="4"/>
  <c r="H1317" i="4"/>
  <c r="H1319" i="4" s="1"/>
  <c r="H1321" i="4" s="1"/>
  <c r="H635" i="4"/>
  <c r="H639" i="4" s="1"/>
  <c r="H949" i="4"/>
  <c r="H952" i="4" s="1"/>
  <c r="H954" i="4" s="1"/>
  <c r="H956" i="4" s="1"/>
  <c r="H978" i="4" s="1"/>
  <c r="H982" i="4" s="1"/>
  <c r="H1130" i="4"/>
  <c r="H1134" i="4" s="1"/>
  <c r="H259" i="9"/>
  <c r="H262" i="9" s="1"/>
  <c r="H266" i="9" s="1"/>
  <c r="H1073" i="4"/>
  <c r="H629" i="4"/>
  <c r="H654" i="4"/>
  <c r="H824" i="4"/>
  <c r="H829" i="4" s="1"/>
  <c r="H831" i="4" s="1"/>
  <c r="H833" i="4" s="1"/>
  <c r="H856" i="4" s="1"/>
  <c r="H860" i="4" s="1"/>
  <c r="F211" i="9" s="1"/>
  <c r="H211" i="9" s="1"/>
  <c r="H17" i="4"/>
  <c r="H22" i="4" s="1"/>
  <c r="H24" i="4" s="1"/>
  <c r="H26" i="4" s="1"/>
  <c r="H48" i="4" s="1"/>
  <c r="H52" i="4" s="1"/>
  <c r="H692" i="4"/>
  <c r="H506" i="4"/>
  <c r="H326" i="9"/>
  <c r="H17" i="9"/>
  <c r="H22" i="9" s="1"/>
  <c r="H24" i="9" s="1"/>
  <c r="H26" i="9" s="1"/>
  <c r="H202" i="9"/>
  <c r="H204" i="9" s="1"/>
  <c r="H206" i="9" s="1"/>
  <c r="H137" i="9"/>
  <c r="H891" i="4"/>
  <c r="H893" i="4" s="1"/>
  <c r="H895" i="4" s="1"/>
  <c r="H918" i="4" s="1"/>
  <c r="H922" i="4" s="1"/>
  <c r="H531" i="4"/>
  <c r="H591" i="4"/>
  <c r="H717" i="4"/>
  <c r="H512" i="4"/>
  <c r="H516" i="4" s="1"/>
  <c r="H698" i="4"/>
  <c r="H702" i="4" s="1"/>
  <c r="H761" i="4"/>
  <c r="H765" i="4" s="1"/>
  <c r="H572" i="4"/>
  <c r="H576" i="4" s="1"/>
  <c r="H755" i="4"/>
  <c r="H465" i="4"/>
  <c r="H464" i="4"/>
  <c r="H463" i="4"/>
  <c r="H462" i="4"/>
  <c r="H448" i="4"/>
  <c r="H447" i="4"/>
  <c r="H402" i="4"/>
  <c r="H401" i="4"/>
  <c r="H400" i="4"/>
  <c r="H386" i="4"/>
  <c r="H385" i="4"/>
  <c r="H380" i="4"/>
  <c r="H379" i="4"/>
  <c r="H311" i="5"/>
  <c r="H315" i="5"/>
  <c r="H313" i="5"/>
  <c r="H314" i="5"/>
  <c r="H310" i="5"/>
  <c r="H295" i="5"/>
  <c r="H255" i="5"/>
  <c r="H250" i="5"/>
  <c r="H189" i="5"/>
  <c r="H129" i="5"/>
  <c r="H130" i="5"/>
  <c r="H127" i="5"/>
  <c r="H128" i="5"/>
  <c r="H125" i="5"/>
  <c r="H65" i="4"/>
  <c r="H72" i="4" s="1"/>
  <c r="H84" i="4" s="1"/>
  <c r="H86" i="4" s="1"/>
  <c r="H109" i="4" s="1"/>
  <c r="H113" i="4" s="1"/>
  <c r="H276" i="4"/>
  <c r="H283" i="4" s="1"/>
  <c r="H262" i="4"/>
  <c r="H261" i="4"/>
  <c r="H252" i="4"/>
  <c r="F91" i="5"/>
  <c r="H91" i="5" s="1"/>
  <c r="F90" i="5"/>
  <c r="H90" i="5" s="1"/>
  <c r="H71" i="5"/>
  <c r="H70" i="5"/>
  <c r="H69" i="5"/>
  <c r="H65" i="5"/>
  <c r="H10" i="5"/>
  <c r="H9" i="5"/>
  <c r="H385" i="5"/>
  <c r="H384" i="5"/>
  <c r="H378" i="5"/>
  <c r="H377" i="5"/>
  <c r="H376" i="5"/>
  <c r="H375" i="5"/>
  <c r="H374" i="5"/>
  <c r="H373" i="5"/>
  <c r="H323" i="5"/>
  <c r="H322" i="5"/>
  <c r="H316" i="5"/>
  <c r="H291" i="5"/>
  <c r="H281" i="5"/>
  <c r="H260" i="5"/>
  <c r="H259" i="5"/>
  <c r="H251" i="5"/>
  <c r="H249" i="5"/>
  <c r="H248" i="5"/>
  <c r="H229" i="5"/>
  <c r="H219" i="5"/>
  <c r="H199" i="5"/>
  <c r="H198" i="5"/>
  <c r="H190" i="5"/>
  <c r="H188" i="5"/>
  <c r="H187" i="5"/>
  <c r="H194" i="5" s="1"/>
  <c r="H137" i="5"/>
  <c r="H136" i="5"/>
  <c r="H77" i="5"/>
  <c r="H76" i="5"/>
  <c r="H68" i="5"/>
  <c r="H67" i="5"/>
  <c r="H66" i="5"/>
  <c r="H17" i="5"/>
  <c r="H16" i="5"/>
  <c r="H8" i="5"/>
  <c r="H7" i="5"/>
  <c r="H6" i="5"/>
  <c r="H5" i="5"/>
  <c r="H137" i="3"/>
  <c r="H136" i="3"/>
  <c r="H127" i="3"/>
  <c r="H126" i="3"/>
  <c r="H125" i="3"/>
  <c r="H425" i="3"/>
  <c r="H426" i="3"/>
  <c r="H305" i="3"/>
  <c r="H249" i="3"/>
  <c r="H248" i="3"/>
  <c r="H247" i="3"/>
  <c r="H246" i="3"/>
  <c r="H245" i="3"/>
  <c r="H570" i="3"/>
  <c r="H577" i="3" s="1"/>
  <c r="H557" i="3"/>
  <c r="H556" i="3"/>
  <c r="H546" i="3"/>
  <c r="H545" i="3"/>
  <c r="H510" i="3"/>
  <c r="H517" i="3" s="1"/>
  <c r="H497" i="3"/>
  <c r="H496" i="3"/>
  <c r="H486" i="3"/>
  <c r="H485" i="3"/>
  <c r="H450" i="3"/>
  <c r="H457" i="3" s="1"/>
  <c r="H437" i="3"/>
  <c r="H436" i="3"/>
  <c r="H365" i="3"/>
  <c r="H372" i="3" s="1"/>
  <c r="H317" i="3"/>
  <c r="H316" i="3"/>
  <c r="H312" i="3"/>
  <c r="H257" i="3"/>
  <c r="H256" i="3"/>
  <c r="H197" i="3"/>
  <c r="H196" i="3"/>
  <c r="H189" i="3"/>
  <c r="H188" i="3"/>
  <c r="H187" i="3"/>
  <c r="H186" i="3"/>
  <c r="H192" i="3" s="1"/>
  <c r="H185" i="3"/>
  <c r="H17" i="3"/>
  <c r="H16" i="3"/>
  <c r="H5" i="3"/>
  <c r="H12" i="3" s="1"/>
  <c r="H381" i="4" l="1"/>
  <c r="H1196" i="4"/>
  <c r="H1198" i="4" s="1"/>
  <c r="H558" i="3"/>
  <c r="H562" i="3" s="1"/>
  <c r="H407" i="4"/>
  <c r="H138" i="3"/>
  <c r="H142" i="3" s="1"/>
  <c r="H498" i="3"/>
  <c r="H502" i="3" s="1"/>
  <c r="H198" i="3"/>
  <c r="H318" i="3"/>
  <c r="H552" i="3"/>
  <c r="H564" i="3" s="1"/>
  <c r="H566" i="3" s="1"/>
  <c r="H355" i="4"/>
  <c r="H357" i="4" s="1"/>
  <c r="H361" i="4" s="1"/>
  <c r="H417" i="4"/>
  <c r="H603" i="4"/>
  <c r="H480" i="4"/>
  <c r="H469" i="4"/>
  <c r="H387" i="4"/>
  <c r="H392" i="4" s="1"/>
  <c r="F1450" i="4"/>
  <c r="H1450" i="4" s="1"/>
  <c r="H641" i="4"/>
  <c r="H643" i="4" s="1"/>
  <c r="H518" i="4"/>
  <c r="H520" i="4" s="1"/>
  <c r="H1287" i="4"/>
  <c r="F1143" i="4" s="1"/>
  <c r="H1143" i="4" s="1"/>
  <c r="H1136" i="4"/>
  <c r="H1138" i="4" s="1"/>
  <c r="H1405" i="4"/>
  <c r="H1098" i="4"/>
  <c r="H1037" i="4"/>
  <c r="H1075" i="4"/>
  <c r="H1077" i="4" s="1"/>
  <c r="F90" i="9"/>
  <c r="H90" i="9" s="1"/>
  <c r="F93" i="9"/>
  <c r="H93" i="9" s="1"/>
  <c r="F33" i="9"/>
  <c r="H33" i="9" s="1"/>
  <c r="H416" i="5"/>
  <c r="H704" i="4"/>
  <c r="H354" i="5"/>
  <c r="H449" i="4"/>
  <c r="H454" i="4" s="1"/>
  <c r="H578" i="4"/>
  <c r="H767" i="4"/>
  <c r="H769" i="4" s="1"/>
  <c r="H72" i="5"/>
  <c r="H132" i="5"/>
  <c r="H12" i="5"/>
  <c r="H380" i="5"/>
  <c r="H257" i="4"/>
  <c r="H263" i="4"/>
  <c r="H268" i="4" s="1"/>
  <c r="H386" i="5"/>
  <c r="H391" i="5" s="1"/>
  <c r="H393" i="5" s="1"/>
  <c r="H395" i="5" s="1"/>
  <c r="H324" i="5"/>
  <c r="H329" i="5" s="1"/>
  <c r="H318" i="5"/>
  <c r="H200" i="5"/>
  <c r="H204" i="5" s="1"/>
  <c r="H261" i="5"/>
  <c r="H266" i="5" s="1"/>
  <c r="H18" i="5"/>
  <c r="H22" i="5" s="1"/>
  <c r="H78" i="5"/>
  <c r="H82" i="5" s="1"/>
  <c r="H138" i="5"/>
  <c r="H132" i="3"/>
  <c r="H492" i="3"/>
  <c r="H202" i="3"/>
  <c r="H438" i="3"/>
  <c r="H442" i="3" s="1"/>
  <c r="H432" i="3"/>
  <c r="H444" i="3" s="1"/>
  <c r="H446" i="3" s="1"/>
  <c r="H382" i="3"/>
  <c r="H384" i="3" s="1"/>
  <c r="H386" i="3" s="1"/>
  <c r="H408" i="3" s="1"/>
  <c r="H322" i="3"/>
  <c r="H324" i="3" s="1"/>
  <c r="H326" i="3" s="1"/>
  <c r="H348" i="3" s="1"/>
  <c r="H350" i="3" s="1"/>
  <c r="H252" i="3"/>
  <c r="H258" i="3"/>
  <c r="H262" i="3" s="1"/>
  <c r="H18" i="3"/>
  <c r="F151" i="5" l="1"/>
  <c r="H151" i="5" s="1"/>
  <c r="H158" i="5" s="1"/>
  <c r="H1407" i="4"/>
  <c r="H1411" i="4" s="1"/>
  <c r="F273" i="9" s="1"/>
  <c r="H273" i="9" s="1"/>
  <c r="H410" i="3"/>
  <c r="H412" i="3"/>
  <c r="H504" i="3"/>
  <c r="H506" i="3" s="1"/>
  <c r="H580" i="4"/>
  <c r="H605" i="4" s="1"/>
  <c r="H609" i="4" s="1"/>
  <c r="H542" i="4"/>
  <c r="H546" i="4" s="1"/>
  <c r="H1221" i="4"/>
  <c r="H1223" i="4" s="1"/>
  <c r="H1227" i="4" s="1"/>
  <c r="F1142" i="4" s="1"/>
  <c r="H1142" i="4" s="1"/>
  <c r="H1149" i="4" s="1"/>
  <c r="H394" i="4"/>
  <c r="H396" i="4" s="1"/>
  <c r="H1100" i="4"/>
  <c r="H1104" i="4" s="1"/>
  <c r="F332" i="9" s="1"/>
  <c r="H332" i="9" s="1"/>
  <c r="H729" i="4"/>
  <c r="H666" i="4"/>
  <c r="H706" i="4"/>
  <c r="H456" i="4"/>
  <c r="H458" i="4" s="1"/>
  <c r="H482" i="4" s="1"/>
  <c r="H486" i="4" s="1"/>
  <c r="H168" i="5"/>
  <c r="H270" i="4"/>
  <c r="H272" i="4" s="1"/>
  <c r="H295" i="4" s="1"/>
  <c r="H299" i="4" s="1"/>
  <c r="H794" i="4"/>
  <c r="H798" i="4" s="1"/>
  <c r="F32" i="9" s="1"/>
  <c r="H32" i="9" s="1"/>
  <c r="H106" i="5"/>
  <c r="H331" i="5"/>
  <c r="H333" i="5" s="1"/>
  <c r="H206" i="5"/>
  <c r="H208" i="5" s="1"/>
  <c r="H231" i="5" s="1"/>
  <c r="H268" i="5"/>
  <c r="H270" i="5" s="1"/>
  <c r="H293" i="5" s="1"/>
  <c r="H297" i="5" s="1"/>
  <c r="H145" i="5"/>
  <c r="H147" i="5" s="1"/>
  <c r="H24" i="5"/>
  <c r="H26" i="5" s="1"/>
  <c r="H48" i="5" s="1"/>
  <c r="H84" i="5"/>
  <c r="H86" i="5" s="1"/>
  <c r="H144" i="3"/>
  <c r="H146" i="3" s="1"/>
  <c r="H168" i="3" s="1"/>
  <c r="H170" i="3" s="1"/>
  <c r="H172" i="3" s="1"/>
  <c r="H204" i="3"/>
  <c r="H206" i="3" s="1"/>
  <c r="H228" i="3" s="1"/>
  <c r="H586" i="3"/>
  <c r="H588" i="3" s="1"/>
  <c r="H590" i="3" s="1"/>
  <c r="H352" i="3"/>
  <c r="H264" i="3"/>
  <c r="H266" i="3" s="1"/>
  <c r="H288" i="3" s="1"/>
  <c r="H22" i="3"/>
  <c r="H24" i="3" s="1"/>
  <c r="H26" i="3" s="1"/>
  <c r="H48" i="3" s="1"/>
  <c r="H50" i="3" s="1"/>
  <c r="I12" i="1"/>
  <c r="I11" i="1"/>
  <c r="H731" i="4" l="1"/>
  <c r="I14" i="1"/>
  <c r="H56" i="1"/>
  <c r="I56" i="1" s="1"/>
  <c r="H18" i="1"/>
  <c r="I18" i="1" s="1"/>
  <c r="H170" i="5"/>
  <c r="H172" i="5" s="1"/>
  <c r="H174" i="5" s="1"/>
  <c r="H64" i="1" s="1"/>
  <c r="I64" i="1" s="1"/>
  <c r="H290" i="3"/>
  <c r="H292" i="3" s="1"/>
  <c r="H230" i="3"/>
  <c r="H232" i="3" s="1"/>
  <c r="H1160" i="4"/>
  <c r="H1164" i="4" s="1"/>
  <c r="F270" i="9" s="1"/>
  <c r="H270" i="9" s="1"/>
  <c r="F91" i="9"/>
  <c r="H91" i="9" s="1"/>
  <c r="F272" i="9"/>
  <c r="H272" i="9" s="1"/>
  <c r="F150" i="9"/>
  <c r="H150" i="9" s="1"/>
  <c r="F331" i="9"/>
  <c r="H331" i="9" s="1"/>
  <c r="H668" i="4"/>
  <c r="H672" i="4" s="1"/>
  <c r="F92" i="9" s="1"/>
  <c r="H92" i="9" s="1"/>
  <c r="H419" i="4"/>
  <c r="H423" i="4" s="1"/>
  <c r="F1021" i="4"/>
  <c r="H1021" i="4" s="1"/>
  <c r="H1027" i="4" s="1"/>
  <c r="H1039" i="4" s="1"/>
  <c r="H1043" i="4" s="1"/>
  <c r="F210" i="9" s="1"/>
  <c r="H210" i="9" s="1"/>
  <c r="H735" i="4"/>
  <c r="F1326" i="4" s="1"/>
  <c r="H1326" i="4" s="1"/>
  <c r="H1332" i="4" s="1"/>
  <c r="F92" i="5"/>
  <c r="H92" i="5" s="1"/>
  <c r="H97" i="5" s="1"/>
  <c r="H108" i="5" s="1"/>
  <c r="H110" i="5" s="1"/>
  <c r="F30" i="9"/>
  <c r="H30" i="9" s="1"/>
  <c r="H235" i="5"/>
  <c r="H233" i="5"/>
  <c r="H50" i="5"/>
  <c r="H52" i="5" s="1"/>
  <c r="H592" i="3"/>
  <c r="H526" i="3"/>
  <c r="H528" i="3" s="1"/>
  <c r="H466" i="3"/>
  <c r="H468" i="3" s="1"/>
  <c r="H52" i="3"/>
  <c r="H54" i="1" s="1"/>
  <c r="I54" i="1" s="1"/>
  <c r="D10" i="18" l="1"/>
  <c r="H57" i="1"/>
  <c r="H19" i="1"/>
  <c r="I19" i="1" s="1"/>
  <c r="I23" i="1"/>
  <c r="H37" i="1"/>
  <c r="H1346" i="4"/>
  <c r="H1350" i="4" s="1"/>
  <c r="H97" i="9"/>
  <c r="H108" i="9" s="1"/>
  <c r="H110" i="9" s="1"/>
  <c r="H112" i="9" s="1"/>
  <c r="H28" i="1" s="1"/>
  <c r="I28" i="1" s="1"/>
  <c r="H399" i="5"/>
  <c r="H406" i="5" s="1"/>
  <c r="H418" i="5" s="1"/>
  <c r="H420" i="5" s="1"/>
  <c r="H422" i="5" s="1"/>
  <c r="H41" i="1" s="1"/>
  <c r="F337" i="5"/>
  <c r="H337" i="5" s="1"/>
  <c r="H344" i="5" s="1"/>
  <c r="H356" i="5" s="1"/>
  <c r="H358" i="5" s="1"/>
  <c r="H360" i="5" s="1"/>
  <c r="H40" i="1" s="1"/>
  <c r="F31" i="9"/>
  <c r="H31" i="9" s="1"/>
  <c r="H37" i="9" s="1"/>
  <c r="H48" i="9" s="1"/>
  <c r="H50" i="9" s="1"/>
  <c r="H52" i="9" s="1"/>
  <c r="H27" i="1" s="1"/>
  <c r="I27" i="1" s="1"/>
  <c r="F151" i="9"/>
  <c r="H151" i="9" s="1"/>
  <c r="H157" i="9" s="1"/>
  <c r="H168" i="9" s="1"/>
  <c r="H217" i="9"/>
  <c r="H228" i="9" s="1"/>
  <c r="H112" i="5"/>
  <c r="H63" i="1" s="1"/>
  <c r="I63" i="1" s="1"/>
  <c r="I76" i="1" s="1"/>
  <c r="H470" i="3"/>
  <c r="H472" i="3" s="1"/>
  <c r="H21" i="1" s="1"/>
  <c r="H530" i="3"/>
  <c r="H532" i="3" s="1"/>
  <c r="I22" i="1" s="1"/>
  <c r="I21" i="1" l="1"/>
  <c r="H36" i="1"/>
  <c r="I58" i="1"/>
  <c r="F271" i="9"/>
  <c r="H271" i="9" s="1"/>
  <c r="F1449" i="4"/>
  <c r="H1449" i="4" s="1"/>
  <c r="H1456" i="4" s="1"/>
  <c r="H1467" i="4" s="1"/>
  <c r="H1471" i="4" s="1"/>
  <c r="F274" i="9" s="1"/>
  <c r="H274" i="9" s="1"/>
  <c r="F330" i="9"/>
  <c r="H330" i="9" s="1"/>
  <c r="H337" i="9" s="1"/>
  <c r="H348" i="9" s="1"/>
  <c r="H350" i="9" s="1"/>
  <c r="H352" i="9" s="1"/>
  <c r="H29" i="1" s="1"/>
  <c r="I29" i="1" s="1"/>
  <c r="H230" i="9"/>
  <c r="H232" i="9" s="1"/>
  <c r="H32" i="1" s="1"/>
  <c r="I32" i="1" s="1"/>
  <c r="H170" i="9"/>
  <c r="H172" i="9" s="1"/>
  <c r="H31" i="1" s="1"/>
  <c r="I31" i="1" s="1"/>
  <c r="H277" i="9" l="1"/>
  <c r="H288" i="9" s="1"/>
  <c r="H290" i="9" s="1"/>
  <c r="H292" i="9" s="1"/>
  <c r="H30" i="1" s="1"/>
  <c r="I30" i="1" s="1"/>
  <c r="I33" i="1" s="1"/>
  <c r="D13" i="18" s="1"/>
  <c r="I57" i="1"/>
  <c r="I60" i="1" s="1"/>
  <c r="D12" i="18" s="1"/>
  <c r="I49" i="1" l="1"/>
  <c r="I48" i="1"/>
  <c r="I47" i="1"/>
  <c r="I45" i="1"/>
  <c r="I44" i="1"/>
  <c r="I43" i="1"/>
  <c r="I41" i="1"/>
  <c r="I40" i="1"/>
  <c r="I39" i="1"/>
  <c r="I38" i="1"/>
  <c r="I37" i="1"/>
  <c r="I36" i="1"/>
  <c r="I50" i="1" l="1"/>
  <c r="D14" i="18" s="1"/>
  <c r="D17" i="18" s="1"/>
  <c r="I101" i="1" l="1"/>
  <c r="H18" i="18"/>
  <c r="E45" i="19" s="1"/>
  <c r="J18" i="18"/>
  <c r="G45" i="19" s="1"/>
  <c r="G18" i="18"/>
  <c r="D45" i="19" s="1"/>
  <c r="E18" i="18"/>
  <c r="B45" i="19" s="1"/>
  <c r="B46" i="19" s="1"/>
  <c r="I18" i="18"/>
  <c r="F45" i="19" s="1"/>
  <c r="F18" i="18"/>
  <c r="C45" i="19" s="1"/>
  <c r="C46" i="19" l="1"/>
  <c r="D46" i="19" s="1"/>
  <c r="E46" i="19" s="1"/>
  <c r="F46" i="19" s="1"/>
  <c r="G46" i="19" s="1"/>
</calcChain>
</file>

<file path=xl/sharedStrings.xml><?xml version="1.0" encoding="utf-8"?>
<sst xmlns="http://schemas.openxmlformats.org/spreadsheetml/2006/main" count="10379" uniqueCount="4432">
  <si>
    <t>Item</t>
  </si>
  <si>
    <t>Código</t>
  </si>
  <si>
    <t>Descrição dos Serviços</t>
  </si>
  <si>
    <t>DMT</t>
  </si>
  <si>
    <t>Unid</t>
  </si>
  <si>
    <t>Quant.</t>
  </si>
  <si>
    <t xml:space="preserve">TERRAPLENAGEM </t>
  </si>
  <si>
    <t>Desm. Dest. Limpeza áreas c/arv. Diam. Até 0,15m</t>
  </si>
  <si>
    <t>m2</t>
  </si>
  <si>
    <t>m3</t>
  </si>
  <si>
    <t>Compactação de aterros a 100% PN</t>
  </si>
  <si>
    <t>Construção de corpo de aterro em rocha</t>
  </si>
  <si>
    <t>SERVIÇOS PRELIMINARES</t>
  </si>
  <si>
    <t>Serviços de mobilização e desmobilização de equipamentos de obra</t>
  </si>
  <si>
    <t xml:space="preserve">DRENAGEM </t>
  </si>
  <si>
    <t>m</t>
  </si>
  <si>
    <t>2 S 04 900 52</t>
  </si>
  <si>
    <t>Sarjeta triangular de concreto - STC 02</t>
  </si>
  <si>
    <t>2 S 04 942 51</t>
  </si>
  <si>
    <t>Entrada d'água tipo EDA 01</t>
  </si>
  <si>
    <t>unid</t>
  </si>
  <si>
    <t>m³</t>
  </si>
  <si>
    <t>PAVIMENTAÇÃO</t>
  </si>
  <si>
    <t>m²</t>
  </si>
  <si>
    <t>Sub-base solo estabilizado granul. s/ mistura</t>
  </si>
  <si>
    <t>2 S 02 300 00</t>
  </si>
  <si>
    <t>Imprimação - Execução</t>
  </si>
  <si>
    <t xml:space="preserve">Pintura de Ligação </t>
  </si>
  <si>
    <t>Conc. Betum. Usinado a Quente Fx. "B"</t>
  </si>
  <si>
    <t>t</t>
  </si>
  <si>
    <t>Conc. Betum. Usinado a Quente Fx. "C"</t>
  </si>
  <si>
    <t>Fornecimento de Material Betuminoso</t>
  </si>
  <si>
    <t>Aquisição de CM-30</t>
  </si>
  <si>
    <t xml:space="preserve">Aquisição de RR-1C </t>
  </si>
  <si>
    <t>Transporte de Material Betuminoso</t>
  </si>
  <si>
    <t>Transporte de CM-30</t>
  </si>
  <si>
    <t xml:space="preserve">Transporte de RR-1C </t>
  </si>
  <si>
    <t>1.1</t>
  </si>
  <si>
    <t>1.2</t>
  </si>
  <si>
    <t>4.2</t>
  </si>
  <si>
    <t>4.3</t>
  </si>
  <si>
    <t>4.5</t>
  </si>
  <si>
    <t>4.6</t>
  </si>
  <si>
    <t>4.8</t>
  </si>
  <si>
    <t>4.9</t>
  </si>
  <si>
    <t>4.10</t>
  </si>
  <si>
    <t>4.12</t>
  </si>
  <si>
    <t>4.13</t>
  </si>
  <si>
    <t>5.1</t>
  </si>
  <si>
    <t>5.2</t>
  </si>
  <si>
    <t>5.3</t>
  </si>
  <si>
    <t>5.5</t>
  </si>
  <si>
    <t>5.6</t>
  </si>
  <si>
    <t>6.1</t>
  </si>
  <si>
    <t>6.2</t>
  </si>
  <si>
    <t>6.3</t>
  </si>
  <si>
    <t>6.4</t>
  </si>
  <si>
    <t>6.5</t>
  </si>
  <si>
    <t>Aquisição de CAP-50/70</t>
  </si>
  <si>
    <t>Transporte de CAP-50/70</t>
  </si>
  <si>
    <t>DEMONSTRATIVO DO ORÇAMENTO</t>
  </si>
  <si>
    <t>Preço R$</t>
  </si>
  <si>
    <t>Total</t>
  </si>
  <si>
    <t>TOTAL TERRAPLENAGEM</t>
  </si>
  <si>
    <t>TOTAL PAVIMENTAÇÃO</t>
  </si>
  <si>
    <t>TOTAL DRENAGEM</t>
  </si>
  <si>
    <t>TOTAL GERAL</t>
  </si>
  <si>
    <t>4.4</t>
  </si>
  <si>
    <t>2 S 02 200 00</t>
  </si>
  <si>
    <t>2 S 02 400 00</t>
  </si>
  <si>
    <t>2 S 02 540 52</t>
  </si>
  <si>
    <t>2 S 02 540 51</t>
  </si>
  <si>
    <t>PN-02</t>
  </si>
  <si>
    <t>PN-03</t>
  </si>
  <si>
    <t>PN-04</t>
  </si>
  <si>
    <t>6.6</t>
  </si>
  <si>
    <t>6.7</t>
  </si>
  <si>
    <t>mês</t>
  </si>
  <si>
    <t>TOTAL SERVIÇOS PRELIMINARES</t>
  </si>
  <si>
    <r>
      <rPr>
        <sz val="10"/>
        <rFont val="Arial"/>
        <family val="2"/>
      </rPr>
      <t>tkm</t>
    </r>
  </si>
  <si>
    <r>
      <rPr>
        <sz val="10"/>
        <rFont val="Arial"/>
        <family val="2"/>
      </rPr>
      <t>-  Transporte comercial c/ basc. 10m3 rod. pav.</t>
    </r>
  </si>
  <si>
    <r>
      <rPr>
        <sz val="10"/>
        <rFont val="Arial"/>
        <family val="2"/>
      </rPr>
      <t>5 S 09 002 91</t>
    </r>
  </si>
  <si>
    <r>
      <rPr>
        <sz val="10"/>
        <rFont val="Arial"/>
        <family val="2"/>
      </rPr>
      <t>-  Transporte comercial c/ carroceria rodov. pav.</t>
    </r>
  </si>
  <si>
    <r>
      <rPr>
        <sz val="10"/>
        <rFont val="Arial"/>
        <family val="2"/>
      </rPr>
      <t>5 S 09 002 90</t>
    </r>
  </si>
  <si>
    <r>
      <rPr>
        <sz val="10"/>
        <rFont val="Arial"/>
        <family val="2"/>
      </rPr>
      <t>-  Transporte local em rodov. pavim.</t>
    </r>
  </si>
  <si>
    <r>
      <rPr>
        <sz val="10"/>
        <rFont val="Arial"/>
        <family val="2"/>
      </rPr>
      <t>5 S 09 002 07</t>
    </r>
  </si>
  <si>
    <r>
      <rPr>
        <sz val="10"/>
        <rFont val="Arial"/>
        <family val="2"/>
      </rPr>
      <t>-  Transporte comercial c/ basc. 10m3 rod. não pav.</t>
    </r>
  </si>
  <si>
    <r>
      <rPr>
        <sz val="10"/>
        <rFont val="Arial"/>
        <family val="2"/>
      </rPr>
      <t>5 S 09 001 91</t>
    </r>
  </si>
  <si>
    <r>
      <rPr>
        <sz val="10"/>
        <rFont val="Arial"/>
        <family val="2"/>
      </rPr>
      <t>-  Transporte comercial c/ carroc. rodov. não pav.</t>
    </r>
  </si>
  <si>
    <r>
      <rPr>
        <sz val="10"/>
        <rFont val="Arial"/>
        <family val="2"/>
      </rPr>
      <t>5 S 09 001 90</t>
    </r>
  </si>
  <si>
    <r>
      <rPr>
        <sz val="10"/>
        <rFont val="Arial"/>
        <family val="2"/>
      </rPr>
      <t>-  Transporte local em rodov. não pavim.</t>
    </r>
  </si>
  <si>
    <r>
      <rPr>
        <sz val="10"/>
        <rFont val="Arial"/>
        <family val="2"/>
      </rPr>
      <t>5 S 09 001 07</t>
    </r>
  </si>
  <si>
    <r>
      <rPr>
        <sz val="10"/>
        <rFont val="Arial"/>
        <family val="2"/>
      </rPr>
      <t>m</t>
    </r>
  </si>
  <si>
    <r>
      <rPr>
        <sz val="10"/>
        <rFont val="Arial"/>
        <family val="2"/>
      </rPr>
      <t>-  Cêrcas arame farpado com suporte madeira</t>
    </r>
  </si>
  <si>
    <r>
      <rPr>
        <sz val="10"/>
        <rFont val="Arial"/>
        <family val="2"/>
      </rPr>
      <t>5 S 06 410 00</t>
    </r>
  </si>
  <si>
    <r>
      <rPr>
        <sz val="10"/>
        <rFont val="Arial"/>
        <family val="2"/>
      </rPr>
      <t>-  Cerca arame farp. c/mourão concr.sec. triang.AC/BC</t>
    </r>
  </si>
  <si>
    <r>
      <rPr>
        <sz val="10"/>
        <rFont val="Arial"/>
        <family val="2"/>
      </rPr>
      <t>5 S 06 400 52</t>
    </r>
  </si>
  <si>
    <r>
      <rPr>
        <sz val="10"/>
        <rFont val="Arial"/>
        <family val="2"/>
      </rPr>
      <t>-  Cercas arame farp. c/mourão conc.seção quadr.AC/BC</t>
    </r>
  </si>
  <si>
    <r>
      <rPr>
        <sz val="10"/>
        <rFont val="Arial"/>
        <family val="2"/>
      </rPr>
      <t>5 S 06 400 51</t>
    </r>
  </si>
  <si>
    <r>
      <rPr>
        <sz val="10"/>
        <rFont val="Arial"/>
        <family val="2"/>
      </rPr>
      <t>-  Cerca arame farp. c/ mourão de conc. seção triang</t>
    </r>
  </si>
  <si>
    <r>
      <rPr>
        <sz val="10"/>
        <rFont val="Arial"/>
        <family val="2"/>
      </rPr>
      <t>5 S 06 400 02</t>
    </r>
  </si>
  <si>
    <r>
      <rPr>
        <sz val="10"/>
        <rFont val="Arial"/>
        <family val="2"/>
      </rPr>
      <t>-  Cêrcas arame farp. c/ mourão conc. seção quadr.</t>
    </r>
  </si>
  <si>
    <r>
      <rPr>
        <sz val="10"/>
        <rFont val="Arial"/>
        <family val="2"/>
      </rPr>
      <t>5 S 06 400 01</t>
    </r>
  </si>
  <si>
    <r>
      <rPr>
        <sz val="10"/>
        <rFont val="Arial"/>
        <family val="2"/>
      </rPr>
      <t>-  Execução tirante protendido cortina atirantada</t>
    </r>
  </si>
  <si>
    <r>
      <rPr>
        <sz val="10"/>
        <rFont val="Arial"/>
        <family val="2"/>
      </rPr>
      <t>5 S 05 900 01</t>
    </r>
  </si>
  <si>
    <r>
      <rPr>
        <sz val="10"/>
        <rFont val="Arial"/>
        <family val="2"/>
      </rPr>
      <t>m3</t>
    </r>
  </si>
  <si>
    <r>
      <rPr>
        <sz val="10"/>
        <rFont val="Arial"/>
        <family val="2"/>
      </rPr>
      <t>-  Exec.cortina atirant.concr.armado fck=15 MPa AC/BC</t>
    </r>
  </si>
  <si>
    <r>
      <rPr>
        <sz val="10"/>
        <rFont val="Arial"/>
        <family val="2"/>
      </rPr>
      <t>5 S 05 340 51</t>
    </r>
  </si>
  <si>
    <r>
      <rPr>
        <sz val="10"/>
        <rFont val="Arial"/>
        <family val="2"/>
      </rPr>
      <t>-  Execução cortina atirantada conc.armado fck=15 MPa</t>
    </r>
  </si>
  <si>
    <r>
      <rPr>
        <sz val="10"/>
        <rFont val="Arial"/>
        <family val="2"/>
      </rPr>
      <t>5 S 05 340 01</t>
    </r>
  </si>
  <si>
    <r>
      <rPr>
        <sz val="10"/>
        <rFont val="Arial"/>
        <family val="2"/>
      </rPr>
      <t>-  Concr. soleira arremate de maciço terra arm. AC/BC</t>
    </r>
  </si>
  <si>
    <r>
      <rPr>
        <sz val="10"/>
        <rFont val="Arial"/>
        <family val="2"/>
      </rPr>
      <t>5 S 05 303 60</t>
    </r>
  </si>
  <si>
    <r>
      <rPr>
        <sz val="10"/>
        <rFont val="Arial"/>
        <family val="2"/>
      </rPr>
      <t>-  Escamas de concreto armado para terra armada AC/BC</t>
    </r>
  </si>
  <si>
    <r>
      <rPr>
        <sz val="10"/>
        <rFont val="Arial"/>
        <family val="2"/>
      </rPr>
      <t>5 S 05 303 59</t>
    </r>
  </si>
  <si>
    <r>
      <rPr>
        <sz val="10"/>
        <rFont val="Arial"/>
        <family val="2"/>
      </rPr>
      <t>m2</t>
    </r>
  </si>
  <si>
    <r>
      <rPr>
        <sz val="10"/>
        <rFont val="Arial"/>
        <family val="2"/>
      </rPr>
      <t>-  Montagem de maciço terra armada</t>
    </r>
  </si>
  <si>
    <r>
      <rPr>
        <sz val="10"/>
        <rFont val="Arial"/>
        <family val="2"/>
      </rPr>
      <t>5 S 05 303 11</t>
    </r>
  </si>
  <si>
    <r>
      <rPr>
        <sz val="10"/>
        <rFont val="Arial"/>
        <family val="2"/>
      </rPr>
      <t>-  Conc. de soleira e arrem. de maciço de terra arm.</t>
    </r>
  </si>
  <si>
    <r>
      <rPr>
        <sz val="10"/>
        <rFont val="Arial"/>
        <family val="2"/>
      </rPr>
      <t>5 S 05 303 10</t>
    </r>
  </si>
  <si>
    <r>
      <rPr>
        <sz val="10"/>
        <rFont val="Arial"/>
        <family val="2"/>
      </rPr>
      <t>-  Escamas de concreto armado para terra armada</t>
    </r>
  </si>
  <si>
    <r>
      <rPr>
        <sz val="10"/>
        <rFont val="Arial"/>
        <family val="2"/>
      </rPr>
      <t>5 S 05 303 09</t>
    </r>
  </si>
  <si>
    <r>
      <rPr>
        <sz val="10"/>
        <rFont val="Arial"/>
        <family val="2"/>
      </rPr>
      <t>-  Terra armada - ECE - encontro portante 6,0&lt;h&lt;9,00m</t>
    </r>
  </si>
  <si>
    <r>
      <rPr>
        <sz val="10"/>
        <rFont val="Arial"/>
        <family val="2"/>
      </rPr>
      <t>5 S 05 303 08</t>
    </r>
  </si>
  <si>
    <r>
      <rPr>
        <sz val="10"/>
        <rFont val="Arial"/>
        <family val="2"/>
      </rPr>
      <t>-  Terra armada - ECE - encontro portante 0,0&lt;h&lt;6,0m</t>
    </r>
  </si>
  <si>
    <r>
      <rPr>
        <sz val="10"/>
        <rFont val="Arial"/>
        <family val="2"/>
      </rPr>
      <t>5 S 05 303 07</t>
    </r>
  </si>
  <si>
    <r>
      <rPr>
        <sz val="10"/>
        <rFont val="Arial"/>
        <family val="2"/>
      </rPr>
      <t>-  Terra armada - ECE - pé de talude 9,0&lt;h&lt;12,00m</t>
    </r>
  </si>
  <si>
    <r>
      <rPr>
        <sz val="10"/>
        <rFont val="Arial"/>
        <family val="2"/>
      </rPr>
      <t>5 S 05 303 06</t>
    </r>
  </si>
  <si>
    <r>
      <rPr>
        <sz val="10"/>
        <rFont val="Arial"/>
        <family val="2"/>
      </rPr>
      <t>-  Terra armada - ECE - pé de talude 6,0&lt;h&lt;9,00m</t>
    </r>
  </si>
  <si>
    <r>
      <rPr>
        <sz val="10"/>
        <rFont val="Arial"/>
        <family val="2"/>
      </rPr>
      <t>5 S 05 303 05</t>
    </r>
  </si>
  <si>
    <r>
      <rPr>
        <sz val="10"/>
        <rFont val="Arial"/>
        <family val="2"/>
      </rPr>
      <t>-  Terra armada - ECE - pé de talude 0,0&lt;h&lt;6,00m</t>
    </r>
  </si>
  <si>
    <r>
      <rPr>
        <sz val="10"/>
        <rFont val="Arial"/>
        <family val="2"/>
      </rPr>
      <t>5 S 05 303 04</t>
    </r>
  </si>
  <si>
    <r>
      <rPr>
        <sz val="10"/>
        <rFont val="Arial"/>
        <family val="2"/>
      </rPr>
      <t>-  Terra armada - ECE - greide 9,0&lt;h&lt;12,00m</t>
    </r>
  </si>
  <si>
    <r>
      <rPr>
        <sz val="10"/>
        <rFont val="Arial"/>
        <family val="2"/>
      </rPr>
      <t>5 S 05 303 03</t>
    </r>
  </si>
  <si>
    <r>
      <rPr>
        <sz val="10"/>
        <rFont val="Arial"/>
        <family val="2"/>
      </rPr>
      <t>-  Terra armada - ECE - greide 6,0&lt;h&lt;9,00</t>
    </r>
  </si>
  <si>
    <r>
      <rPr>
        <sz val="10"/>
        <rFont val="Arial"/>
        <family val="2"/>
      </rPr>
      <t>5 S 05 303 02</t>
    </r>
  </si>
  <si>
    <r>
      <rPr>
        <sz val="10"/>
        <rFont val="Arial"/>
        <family val="2"/>
      </rPr>
      <t>-  Terra armada - ECE - greide 0,0&lt;h&lt;6,00m</t>
    </r>
  </si>
  <si>
    <r>
      <rPr>
        <sz val="10"/>
        <rFont val="Arial"/>
        <family val="2"/>
      </rPr>
      <t>5 S 05 303 01</t>
    </r>
  </si>
  <si>
    <r>
      <rPr>
        <sz val="10"/>
        <rFont val="Arial"/>
        <family val="2"/>
      </rPr>
      <t>-  Alvenaria de pedra argamassada AC/PC</t>
    </r>
  </si>
  <si>
    <r>
      <rPr>
        <sz val="10"/>
        <rFont val="Arial"/>
        <family val="2"/>
      </rPr>
      <t>5 S 05 301 50</t>
    </r>
  </si>
  <si>
    <r>
      <rPr>
        <sz val="10"/>
        <rFont val="Arial"/>
        <family val="2"/>
      </rPr>
      <t>-  Alvenaria de pedra argamassada</t>
    </r>
  </si>
  <si>
    <r>
      <rPr>
        <sz val="10"/>
        <rFont val="Arial"/>
        <family val="2"/>
      </rPr>
      <t>5 S 05 301 00</t>
    </r>
  </si>
  <si>
    <r>
      <rPr>
        <sz val="10"/>
        <rFont val="Arial"/>
        <family val="2"/>
      </rPr>
      <t>-  Enrocamento de pedra jogada</t>
    </r>
  </si>
  <si>
    <r>
      <rPr>
        <sz val="10"/>
        <rFont val="Arial"/>
        <family val="2"/>
      </rPr>
      <t>5 S 05 300 02</t>
    </r>
  </si>
  <si>
    <r>
      <rPr>
        <sz val="10"/>
        <rFont val="Arial"/>
        <family val="2"/>
      </rPr>
      <t>-  Alvenaria de pedra arrumada</t>
    </r>
  </si>
  <si>
    <r>
      <rPr>
        <sz val="10"/>
        <rFont val="Arial"/>
        <family val="2"/>
      </rPr>
      <t>5 S 05 300 01</t>
    </r>
  </si>
  <si>
    <r>
      <rPr>
        <sz val="10"/>
        <rFont val="Arial"/>
        <family val="2"/>
      </rPr>
      <t>-  Hidrossemeadura</t>
    </r>
  </si>
  <si>
    <r>
      <rPr>
        <sz val="10"/>
        <rFont val="Arial"/>
        <family val="2"/>
      </rPr>
      <t>5 S 05 102 00</t>
    </r>
  </si>
  <si>
    <r>
      <rPr>
        <sz val="10"/>
        <rFont val="Arial"/>
        <family val="2"/>
      </rPr>
      <t>-  Enleivamento</t>
    </r>
  </si>
  <si>
    <r>
      <rPr>
        <sz val="10"/>
        <rFont val="Arial"/>
        <family val="2"/>
      </rPr>
      <t>5 S 05 100 00</t>
    </r>
  </si>
  <si>
    <r>
      <rPr>
        <sz val="10"/>
        <rFont val="Arial"/>
        <family val="2"/>
      </rPr>
      <t>-  Restaur.de disp.danif.com concr. fck=15 MPa AC/BC</t>
    </r>
  </si>
  <si>
    <r>
      <rPr>
        <sz val="10"/>
        <rFont val="Arial"/>
        <family val="2"/>
      </rPr>
      <t>5 S 04 999 54</t>
    </r>
  </si>
  <si>
    <r>
      <rPr>
        <sz val="10"/>
        <rFont val="Arial"/>
        <family val="2"/>
      </rPr>
      <t>-  Demolição de dispositivos de concreto armado</t>
    </r>
  </si>
  <si>
    <r>
      <rPr>
        <sz val="10"/>
        <rFont val="Arial"/>
        <family val="2"/>
      </rPr>
      <t>5 S 04 999 08</t>
    </r>
  </si>
  <si>
    <r>
      <rPr>
        <sz val="10"/>
        <rFont val="Arial"/>
        <family val="2"/>
      </rPr>
      <t>-  Demolição de dispositivos de concreto simples</t>
    </r>
  </si>
  <si>
    <r>
      <rPr>
        <sz val="10"/>
        <rFont val="Arial"/>
        <family val="2"/>
      </rPr>
      <t>5 S 04 999 07</t>
    </r>
  </si>
  <si>
    <r>
      <rPr>
        <sz val="10"/>
        <rFont val="Arial"/>
        <family val="2"/>
      </rPr>
      <t>-  Restauração de disp. danif. com concr. fck=15 MPa</t>
    </r>
  </si>
  <si>
    <r>
      <rPr>
        <sz val="10"/>
        <rFont val="Arial"/>
        <family val="2"/>
      </rPr>
      <t>5 S 04 999 04</t>
    </r>
  </si>
  <si>
    <r>
      <rPr>
        <sz val="10"/>
        <rFont val="Arial"/>
        <family val="2"/>
      </rPr>
      <t>-  Remoção de bueiros existentes</t>
    </r>
  </si>
  <si>
    <r>
      <rPr>
        <sz val="10"/>
        <rFont val="Arial"/>
        <family val="2"/>
      </rPr>
      <t>5 S 04 999 01</t>
    </r>
  </si>
  <si>
    <r>
      <rPr>
        <sz val="10"/>
        <rFont val="Arial"/>
        <family val="2"/>
      </rPr>
      <t>-  Bueiro met.s/interrupção tráf. D=2,00 m rev. epoxy</t>
    </r>
  </si>
  <si>
    <r>
      <rPr>
        <sz val="10"/>
        <rFont val="Arial"/>
        <family val="2"/>
      </rPr>
      <t>5 S 04 311 20</t>
    </r>
  </si>
  <si>
    <r>
      <rPr>
        <sz val="10"/>
        <rFont val="Arial"/>
        <family val="2"/>
      </rPr>
      <t>-  Bueiro met.s/interrupção traf. D=1,60 m rev.epoxy</t>
    </r>
  </si>
  <si>
    <r>
      <rPr>
        <sz val="10"/>
        <rFont val="Arial"/>
        <family val="2"/>
      </rPr>
      <t>5 S 04 311 16</t>
    </r>
  </si>
  <si>
    <r>
      <rPr>
        <sz val="10"/>
        <rFont val="Arial"/>
        <family val="2"/>
      </rPr>
      <t>-  Bueiro met. s/interrupção traf. D=1,20m rev. epoxy</t>
    </r>
  </si>
  <si>
    <r>
      <rPr>
        <sz val="10"/>
        <rFont val="Arial"/>
        <family val="2"/>
      </rPr>
      <t>5 S 04 311 12</t>
    </r>
  </si>
  <si>
    <r>
      <rPr>
        <sz val="10"/>
        <rFont val="Arial"/>
        <family val="2"/>
      </rPr>
      <t>-  Bueiro met. s/ interrup. de tráf. D=2,00m galv.</t>
    </r>
  </si>
  <si>
    <r>
      <rPr>
        <sz val="10"/>
        <rFont val="Arial"/>
        <family val="2"/>
      </rPr>
      <t>5 S 04 310 20</t>
    </r>
  </si>
  <si>
    <r>
      <rPr>
        <sz val="10"/>
        <rFont val="Arial"/>
        <family val="2"/>
      </rPr>
      <t>-  Bueiro met. s/ interrup. de tráf. D=1,60m galv.</t>
    </r>
  </si>
  <si>
    <r>
      <rPr>
        <sz val="10"/>
        <rFont val="Arial"/>
        <family val="2"/>
      </rPr>
      <t>5 S 04 310 16</t>
    </r>
  </si>
  <si>
    <r>
      <rPr>
        <sz val="10"/>
        <rFont val="Arial"/>
        <family val="2"/>
      </rPr>
      <t>-  Bueiro met. s/interrupção traf. D=1,20m galv.</t>
    </r>
  </si>
  <si>
    <r>
      <rPr>
        <sz val="10"/>
        <rFont val="Arial"/>
        <family val="2"/>
      </rPr>
      <t>5 S 04 310 12</t>
    </r>
  </si>
  <si>
    <r>
      <rPr>
        <sz val="10"/>
        <rFont val="Arial"/>
        <family val="2"/>
      </rPr>
      <t>-  Bueiro met. chapas múlt. D=2,00m rev. epoxy BC</t>
    </r>
  </si>
  <si>
    <r>
      <rPr>
        <sz val="10"/>
        <rFont val="Arial"/>
        <family val="2"/>
      </rPr>
      <t>5 S 04 301 70</t>
    </r>
  </si>
  <si>
    <r>
      <rPr>
        <sz val="10"/>
        <rFont val="Arial"/>
        <family val="2"/>
      </rPr>
      <t>-  Bueiro met. chapas múlt. D=1,60m rev. epoxy BC</t>
    </r>
  </si>
  <si>
    <r>
      <rPr>
        <sz val="10"/>
        <rFont val="Arial"/>
        <family val="2"/>
      </rPr>
      <t>5 S 04 301 66</t>
    </r>
  </si>
  <si>
    <r>
      <rPr>
        <sz val="10"/>
        <rFont val="Arial"/>
        <family val="2"/>
      </rPr>
      <t>-  Bueiro met. chapas múltiplas D=2,00m rev. epoxy</t>
    </r>
  </si>
  <si>
    <r>
      <rPr>
        <sz val="10"/>
        <rFont val="Arial"/>
        <family val="2"/>
      </rPr>
      <t>5 S 04 301 20</t>
    </r>
  </si>
  <si>
    <r>
      <rPr>
        <sz val="10"/>
        <rFont val="Arial"/>
        <family val="2"/>
      </rPr>
      <t>-  Bueiro met. chapas múltiplas D=1,60m rev. epoxy</t>
    </r>
  </si>
  <si>
    <r>
      <rPr>
        <sz val="10"/>
        <rFont val="Arial"/>
        <family val="2"/>
      </rPr>
      <t>5 S 04 301 16</t>
    </r>
  </si>
  <si>
    <r>
      <rPr>
        <sz val="10"/>
        <rFont val="Arial"/>
        <family val="2"/>
      </rPr>
      <t>-  Bueiro met.D=3,05m rev.epoxy Hmax.aterro 12,50m BC</t>
    </r>
  </si>
  <si>
    <r>
      <rPr>
        <sz val="10"/>
        <rFont val="Arial"/>
        <family val="2"/>
      </rPr>
      <t>5 S 04 300 71</t>
    </r>
  </si>
  <si>
    <r>
      <rPr>
        <sz val="10"/>
        <rFont val="Arial"/>
        <family val="2"/>
      </rPr>
      <t>-  Bueiro met. chapas múltiplas D=2,00m galv. BC</t>
    </r>
  </si>
  <si>
    <r>
      <rPr>
        <sz val="10"/>
        <rFont val="Arial"/>
        <family val="2"/>
      </rPr>
      <t>5 S 04 300 70</t>
    </r>
  </si>
  <si>
    <r>
      <rPr>
        <sz val="10"/>
        <rFont val="Arial"/>
        <family val="2"/>
      </rPr>
      <t>-  Bueiro met. chapas múltiplas D=1,60m galv. BC</t>
    </r>
  </si>
  <si>
    <r>
      <rPr>
        <sz val="10"/>
        <rFont val="Arial"/>
        <family val="2"/>
      </rPr>
      <t>5 S 04 300 66</t>
    </r>
  </si>
  <si>
    <r>
      <rPr>
        <sz val="10"/>
        <rFont val="Arial"/>
        <family val="2"/>
      </rPr>
      <t>-  Bueiro met. D=3,05 m rev.epoxy Hmax. aterro 12,50m</t>
    </r>
  </si>
  <si>
    <r>
      <rPr>
        <sz val="10"/>
        <rFont val="Arial"/>
        <family val="2"/>
      </rPr>
      <t>5 S 04 300 30</t>
    </r>
  </si>
  <si>
    <r>
      <rPr>
        <sz val="10"/>
        <rFont val="Arial"/>
        <family val="2"/>
      </rPr>
      <t>-  Bueiro met. chapas múltiplas D=2,00m galv.</t>
    </r>
  </si>
  <si>
    <r>
      <rPr>
        <sz val="10"/>
        <rFont val="Arial"/>
        <family val="2"/>
      </rPr>
      <t>5 S 04 300 20</t>
    </r>
  </si>
  <si>
    <r>
      <rPr>
        <sz val="10"/>
        <rFont val="Arial"/>
        <family val="2"/>
      </rPr>
      <t>-  Bueiro met. chapas múltiplas D=1,60m galv.</t>
    </r>
  </si>
  <si>
    <r>
      <rPr>
        <sz val="10"/>
        <rFont val="Arial"/>
        <family val="2"/>
      </rPr>
      <t>5 S 04 300 16</t>
    </r>
  </si>
  <si>
    <r>
      <rPr>
        <sz val="10"/>
        <rFont val="Arial"/>
        <family val="2"/>
      </rPr>
      <t>-  Reciclagem c/ espuma asfáltica e incorp. rev. asf.</t>
    </r>
  </si>
  <si>
    <r>
      <rPr>
        <sz val="10"/>
        <rFont val="Arial"/>
        <family val="2"/>
      </rPr>
      <t>5 S 02 993 13</t>
    </r>
  </si>
  <si>
    <r>
      <rPr>
        <sz val="10"/>
        <rFont val="Arial"/>
        <family val="2"/>
      </rPr>
      <t>-  Reciclagem c/ cimento e brita e incorp. rev.</t>
    </r>
  </si>
  <si>
    <r>
      <rPr>
        <sz val="10"/>
        <rFont val="Arial"/>
        <family val="2"/>
      </rPr>
      <t>5 S 02 993 10</t>
    </r>
  </si>
  <si>
    <r>
      <rPr>
        <sz val="10"/>
        <rFont val="Arial"/>
        <family val="2"/>
      </rPr>
      <t>-  Reciclagem c/ brita e incorp. de rev. asfáltico</t>
    </r>
  </si>
  <si>
    <r>
      <rPr>
        <sz val="10"/>
        <rFont val="Arial"/>
        <family val="2"/>
      </rPr>
      <t>5 S 02 993 07</t>
    </r>
  </si>
  <si>
    <r>
      <rPr>
        <sz val="10"/>
        <rFont val="Arial"/>
        <family val="2"/>
      </rPr>
      <t>-  Reciclagem c/ cimento e incorp. rev. asfáltico</t>
    </r>
  </si>
  <si>
    <r>
      <rPr>
        <sz val="10"/>
        <rFont val="Arial"/>
        <family val="2"/>
      </rPr>
      <t>5 S 02 993 04</t>
    </r>
  </si>
  <si>
    <r>
      <rPr>
        <sz val="10"/>
        <rFont val="Arial"/>
        <family val="2"/>
      </rPr>
      <t>-  Reciclagem simples c/ incorp. rev. asfáltico</t>
    </r>
  </si>
  <si>
    <r>
      <rPr>
        <sz val="10"/>
        <rFont val="Arial"/>
        <family val="2"/>
      </rPr>
      <t>5 S 02 993 01</t>
    </r>
  </si>
  <si>
    <r>
      <rPr>
        <sz val="10"/>
        <rFont val="Arial"/>
        <family val="2"/>
      </rPr>
      <t>-  Fresagem descontínua revest. betuminoso</t>
    </r>
  </si>
  <si>
    <r>
      <rPr>
        <sz val="10"/>
        <rFont val="Arial"/>
        <family val="2"/>
      </rPr>
      <t>5 S 02 990 12</t>
    </r>
  </si>
  <si>
    <r>
      <rPr>
        <sz val="10"/>
        <rFont val="Arial"/>
        <family val="2"/>
      </rPr>
      <t>-  Fresagem contínua do revest. betuminoso</t>
    </r>
  </si>
  <si>
    <r>
      <rPr>
        <sz val="10"/>
        <rFont val="Arial"/>
        <family val="2"/>
      </rPr>
      <t>5 S 02 990 11</t>
    </r>
  </si>
  <si>
    <r>
      <rPr>
        <sz val="10"/>
        <rFont val="Arial"/>
        <family val="2"/>
      </rPr>
      <t>-  Arrancamento e remoção de meios-fios</t>
    </r>
  </si>
  <si>
    <r>
      <rPr>
        <sz val="10"/>
        <rFont val="Arial"/>
        <family val="2"/>
      </rPr>
      <t>5 S 02 909 00</t>
    </r>
  </si>
  <si>
    <r>
      <rPr>
        <sz val="10"/>
        <rFont val="Arial"/>
        <family val="2"/>
      </rPr>
      <t>-  Arrancamento e remoção de paralelepípedos</t>
    </r>
  </si>
  <si>
    <r>
      <rPr>
        <sz val="10"/>
        <rFont val="Arial"/>
        <family val="2"/>
      </rPr>
      <t>5 S 02 908 00</t>
    </r>
  </si>
  <si>
    <r>
      <rPr>
        <sz val="10"/>
        <rFont val="Arial"/>
        <family val="2"/>
      </rPr>
      <t>-  Remoção manual de material de baixa capac.suporte</t>
    </r>
  </si>
  <si>
    <r>
      <rPr>
        <sz val="10"/>
        <rFont val="Arial"/>
        <family val="2"/>
      </rPr>
      <t>5 S 02 907 01</t>
    </r>
  </si>
  <si>
    <r>
      <rPr>
        <sz val="10"/>
        <rFont val="Arial"/>
        <family val="2"/>
      </rPr>
      <t>-  Remoção mecanizada material de baixa capac.suporte</t>
    </r>
  </si>
  <si>
    <r>
      <rPr>
        <sz val="10"/>
        <rFont val="Arial"/>
        <family val="2"/>
      </rPr>
      <t>5 S 02 907 00</t>
    </r>
  </si>
  <si>
    <r>
      <rPr>
        <sz val="10"/>
        <rFont val="Arial"/>
        <family val="2"/>
      </rPr>
      <t>-  Remoção manual da camada granular do pavimento</t>
    </r>
  </si>
  <si>
    <r>
      <rPr>
        <sz val="10"/>
        <rFont val="Arial"/>
        <family val="2"/>
      </rPr>
      <t>5 S 02 906 01</t>
    </r>
  </si>
  <si>
    <r>
      <rPr>
        <sz val="10"/>
        <rFont val="Arial"/>
        <family val="2"/>
      </rPr>
      <t>-  Remoção mecanizada da camada granular pavimento</t>
    </r>
  </si>
  <si>
    <r>
      <rPr>
        <sz val="10"/>
        <rFont val="Arial"/>
        <family val="2"/>
      </rPr>
      <t>5 S 02 906 00</t>
    </r>
  </si>
  <si>
    <r>
      <rPr>
        <sz val="10"/>
        <rFont val="Arial"/>
        <family val="2"/>
      </rPr>
      <t>-  Remoção manual de revestimento betuminoso</t>
    </r>
  </si>
  <si>
    <r>
      <rPr>
        <sz val="10"/>
        <rFont val="Arial"/>
        <family val="2"/>
      </rPr>
      <t>5 S 02 905 01</t>
    </r>
  </si>
  <si>
    <r>
      <rPr>
        <sz val="10"/>
        <rFont val="Arial"/>
        <family val="2"/>
      </rPr>
      <t>-  Remoção mecanizada de revestimento betuminoso</t>
    </r>
  </si>
  <si>
    <r>
      <rPr>
        <sz val="10"/>
        <rFont val="Arial"/>
        <family val="2"/>
      </rPr>
      <t>5 S 02 905 00</t>
    </r>
  </si>
  <si>
    <r>
      <rPr>
        <sz val="10"/>
        <rFont val="Arial"/>
        <family val="2"/>
      </rPr>
      <t>-  Limpeza e enchimento de junta de pavimento de conc</t>
    </r>
  </si>
  <si>
    <r>
      <rPr>
        <sz val="10"/>
        <rFont val="Arial"/>
        <family val="2"/>
      </rPr>
      <t>5 S 02 702 00</t>
    </r>
  </si>
  <si>
    <r>
      <rPr>
        <sz val="10"/>
        <rFont val="Arial"/>
        <family val="2"/>
      </rPr>
      <t>-  Concr.cimento portland c/equip.pequeno porte AC/BC</t>
    </r>
  </si>
  <si>
    <r>
      <rPr>
        <sz val="10"/>
        <rFont val="Arial"/>
        <family val="2"/>
      </rPr>
      <t>5 S 02 607 50</t>
    </r>
  </si>
  <si>
    <r>
      <rPr>
        <sz val="10"/>
        <rFont val="Arial"/>
        <family val="2"/>
      </rPr>
      <t>-  Concreto cimento portland c/ equip. pequeno porte</t>
    </r>
  </si>
  <si>
    <r>
      <rPr>
        <sz val="10"/>
        <rFont val="Arial"/>
        <family val="2"/>
      </rPr>
      <t>5 S 02 607 00</t>
    </r>
  </si>
  <si>
    <r>
      <rPr>
        <sz val="10"/>
        <rFont val="Arial"/>
        <family val="2"/>
      </rPr>
      <t>-  Manta sintét. p/ recap.asfál.- fornec. e aplicação</t>
    </r>
  </si>
  <si>
    <r>
      <rPr>
        <sz val="10"/>
        <rFont val="Arial"/>
        <family val="2"/>
      </rPr>
      <t>5 S 02 600 00</t>
    </r>
  </si>
  <si>
    <r>
      <rPr>
        <sz val="10"/>
        <rFont val="Arial"/>
        <family val="2"/>
      </rPr>
      <t>t</t>
    </r>
  </si>
  <si>
    <r>
      <rPr>
        <sz val="10"/>
        <rFont val="Arial"/>
        <family val="2"/>
      </rPr>
      <t>-  CBUQ capa de rolam. AC/BC c/ cal hidratada</t>
    </r>
  </si>
  <si>
    <r>
      <rPr>
        <sz val="10"/>
        <rFont val="Arial"/>
        <family val="2"/>
      </rPr>
      <t>5 S 02 540 71</t>
    </r>
  </si>
  <si>
    <r>
      <rPr>
        <sz val="10"/>
        <rFont val="Arial"/>
        <family val="2"/>
      </rPr>
      <t>-  CBUQ reciclado em usina fixa AC/BC</t>
    </r>
  </si>
  <si>
    <r>
      <rPr>
        <sz val="10"/>
        <rFont val="Arial"/>
        <family val="2"/>
      </rPr>
      <t>5 S 02 540 62</t>
    </r>
  </si>
  <si>
    <r>
      <rPr>
        <sz val="10"/>
        <rFont val="Arial"/>
        <family val="2"/>
      </rPr>
      <t>-  CBUQ -binder AC/BC</t>
    </r>
  </si>
  <si>
    <r>
      <rPr>
        <sz val="10"/>
        <rFont val="Arial"/>
        <family val="2"/>
      </rPr>
      <t>5 S 02 540 52</t>
    </r>
  </si>
  <si>
    <r>
      <rPr>
        <sz val="10"/>
        <rFont val="Arial"/>
        <family val="2"/>
      </rPr>
      <t>-  CBUQ -capa de rolamento AC/BC</t>
    </r>
  </si>
  <si>
    <r>
      <rPr>
        <sz val="10"/>
        <rFont val="Arial"/>
        <family val="2"/>
      </rPr>
      <t>5 S 02 540 51</t>
    </r>
  </si>
  <si>
    <r>
      <rPr>
        <sz val="10"/>
        <rFont val="Arial"/>
        <family val="2"/>
      </rPr>
      <t>-  CBUQ c/ cal hidratada - capa de rolamento</t>
    </r>
  </si>
  <si>
    <r>
      <rPr>
        <sz val="10"/>
        <rFont val="Arial"/>
        <family val="2"/>
      </rPr>
      <t>5 S 02 540 21</t>
    </r>
  </si>
  <si>
    <r>
      <rPr>
        <sz val="10"/>
        <rFont val="Arial"/>
        <family val="2"/>
      </rPr>
      <t>-  CBUQ reciclado em usina fixa</t>
    </r>
  </si>
  <si>
    <r>
      <rPr>
        <sz val="10"/>
        <rFont val="Arial"/>
        <family val="2"/>
      </rPr>
      <t>5 S 02 540 12</t>
    </r>
  </si>
  <si>
    <r>
      <rPr>
        <sz val="10"/>
        <rFont val="Arial"/>
        <family val="2"/>
      </rPr>
      <t>-  Concreto betuminoso usinado a quente - binder</t>
    </r>
  </si>
  <si>
    <r>
      <rPr>
        <sz val="10"/>
        <rFont val="Arial"/>
        <family val="2"/>
      </rPr>
      <t>5 S 02 540 02</t>
    </r>
  </si>
  <si>
    <r>
      <rPr>
        <sz val="10"/>
        <rFont val="Arial"/>
        <family val="2"/>
      </rPr>
      <t>-  Conc. betumin.usinado a quente - capa de rolamento</t>
    </r>
  </si>
  <si>
    <r>
      <rPr>
        <sz val="10"/>
        <rFont val="Arial"/>
        <family val="2"/>
      </rPr>
      <t>5 S 02 540 01</t>
    </r>
  </si>
  <si>
    <r>
      <rPr>
        <sz val="10"/>
        <rFont val="Arial"/>
        <family val="2"/>
      </rPr>
      <t>-  Areia-asfalto a quente AC</t>
    </r>
  </si>
  <si>
    <r>
      <rPr>
        <sz val="10"/>
        <rFont val="Arial"/>
        <family val="2"/>
      </rPr>
      <t>5 S 02 532 50</t>
    </r>
  </si>
  <si>
    <r>
      <rPr>
        <sz val="10"/>
        <rFont val="Arial"/>
        <family val="2"/>
      </rPr>
      <t>-  Areia-asfalto a quente</t>
    </r>
  </si>
  <si>
    <r>
      <rPr>
        <sz val="10"/>
        <rFont val="Arial"/>
        <family val="2"/>
      </rPr>
      <t>5 S 02 532 00</t>
    </r>
  </si>
  <si>
    <r>
      <rPr>
        <sz val="10"/>
        <rFont val="Arial"/>
        <family val="2"/>
      </rPr>
      <t>-  Macadame betuminoso por penetração BC</t>
    </r>
  </si>
  <si>
    <r>
      <rPr>
        <sz val="10"/>
        <rFont val="Arial"/>
        <family val="2"/>
      </rPr>
      <t>5 S 02 531 50</t>
    </r>
  </si>
  <si>
    <r>
      <rPr>
        <sz val="10"/>
        <rFont val="Arial"/>
        <family val="2"/>
      </rPr>
      <t>-  Macadame betuminoso por penetração</t>
    </r>
  </si>
  <si>
    <r>
      <rPr>
        <sz val="10"/>
        <rFont val="Arial"/>
        <family val="2"/>
      </rPr>
      <t>5 S 02 531 00</t>
    </r>
  </si>
  <si>
    <r>
      <rPr>
        <sz val="10"/>
        <rFont val="Arial"/>
        <family val="2"/>
      </rPr>
      <t>-  Pré-misturado a frio AC/BC</t>
    </r>
  </si>
  <si>
    <r>
      <rPr>
        <sz val="10"/>
        <rFont val="Arial"/>
        <family val="2"/>
      </rPr>
      <t>5 S 02 530 50</t>
    </r>
  </si>
  <si>
    <r>
      <rPr>
        <sz val="10"/>
        <rFont val="Arial"/>
        <family val="2"/>
      </rPr>
      <t>-  Pré-misturado a frio</t>
    </r>
  </si>
  <si>
    <r>
      <rPr>
        <sz val="10"/>
        <rFont val="Arial"/>
        <family val="2"/>
      </rPr>
      <t>5 S 02 530 00</t>
    </r>
  </si>
  <si>
    <r>
      <rPr>
        <sz val="10"/>
        <rFont val="Arial"/>
        <family val="2"/>
      </rPr>
      <t>-  Lama asfált.grossa (granulometrias III e IV) AC/BC</t>
    </r>
  </si>
  <si>
    <r>
      <rPr>
        <sz val="10"/>
        <rFont val="Arial"/>
        <family val="2"/>
      </rPr>
      <t>5 S 02 512 52</t>
    </r>
  </si>
  <si>
    <r>
      <rPr>
        <sz val="10"/>
        <rFont val="Arial"/>
        <family val="2"/>
      </rPr>
      <t>-  Lama asfáltica fina (granulometrias I e II) AC/BC</t>
    </r>
  </si>
  <si>
    <r>
      <rPr>
        <sz val="10"/>
        <rFont val="Arial"/>
        <family val="2"/>
      </rPr>
      <t>5 S 02 512 51</t>
    </r>
  </si>
  <si>
    <r>
      <rPr>
        <sz val="10"/>
        <rFont val="Arial"/>
        <family val="2"/>
      </rPr>
      <t>-  Lama asfáltica grossa (granulometrias III e IV)</t>
    </r>
  </si>
  <si>
    <r>
      <rPr>
        <sz val="10"/>
        <rFont val="Arial"/>
        <family val="2"/>
      </rPr>
      <t>5 S 02 512 02</t>
    </r>
  </si>
  <si>
    <r>
      <rPr>
        <sz val="10"/>
        <rFont val="Arial"/>
        <family val="2"/>
      </rPr>
      <t>-  Lama asfáltica fina (granulometrias I e II)</t>
    </r>
  </si>
  <si>
    <r>
      <rPr>
        <sz val="10"/>
        <rFont val="Arial"/>
        <family val="2"/>
      </rPr>
      <t>5 S 02 512 01</t>
    </r>
  </si>
  <si>
    <r>
      <rPr>
        <sz val="10"/>
        <rFont val="Arial"/>
        <family val="2"/>
      </rPr>
      <t>-  Micro-revest. frio-Microflex-2,5 cm BC c/fibra cim</t>
    </r>
  </si>
  <si>
    <r>
      <rPr>
        <sz val="10"/>
        <rFont val="Arial"/>
        <family val="2"/>
      </rPr>
      <t>5 S 02 511 78</t>
    </r>
  </si>
  <si>
    <r>
      <rPr>
        <sz val="10"/>
        <rFont val="Arial"/>
        <family val="2"/>
      </rPr>
      <t>-  Micro-revest. frio-Microflex-2,5 cm BC c/fibra cal</t>
    </r>
  </si>
  <si>
    <r>
      <rPr>
        <sz val="10"/>
        <rFont val="Arial"/>
        <family val="2"/>
      </rPr>
      <t>5 S 02 511 77</t>
    </r>
  </si>
  <si>
    <r>
      <rPr>
        <sz val="10"/>
        <rFont val="Arial"/>
        <family val="2"/>
      </rPr>
      <t>-  Micro-revest. a frio-Microflex-2,5 cm BC c/ cim</t>
    </r>
  </si>
  <si>
    <r>
      <rPr>
        <sz val="10"/>
        <rFont val="Arial"/>
        <family val="2"/>
      </rPr>
      <t>5 S 02 511 76</t>
    </r>
  </si>
  <si>
    <r>
      <rPr>
        <sz val="10"/>
        <rFont val="Arial"/>
        <family val="2"/>
      </rPr>
      <t>-  Micro-revest. a frio-Microflex-2,5 cm BC c/ cal</t>
    </r>
  </si>
  <si>
    <r>
      <rPr>
        <sz val="10"/>
        <rFont val="Arial"/>
        <family val="2"/>
      </rPr>
      <t>5 S 02 511 75</t>
    </r>
  </si>
  <si>
    <r>
      <rPr>
        <sz val="10"/>
        <rFont val="Arial"/>
        <family val="2"/>
      </rPr>
      <t>-  Micro-revest. frio-Microflex-2,5cm c/fibra cim</t>
    </r>
  </si>
  <si>
    <r>
      <rPr>
        <sz val="10"/>
        <rFont val="Arial"/>
        <family val="2"/>
      </rPr>
      <t>5 S 02 511 74</t>
    </r>
  </si>
  <si>
    <r>
      <rPr>
        <sz val="10"/>
        <rFont val="Arial"/>
        <family val="2"/>
      </rPr>
      <t>-  Micro-revest. frio-Microflex-2,5cm c/fibra cal</t>
    </r>
  </si>
  <si>
    <r>
      <rPr>
        <sz val="10"/>
        <rFont val="Arial"/>
        <family val="2"/>
      </rPr>
      <t>5 S 02 511 73</t>
    </r>
  </si>
  <si>
    <r>
      <rPr>
        <sz val="10"/>
        <rFont val="Arial"/>
        <family val="2"/>
      </rPr>
      <t>-  Micro-revest. a frio-Microflex-2,5cm c/ filler cim</t>
    </r>
  </si>
  <si>
    <r>
      <rPr>
        <sz val="10"/>
        <rFont val="Arial"/>
        <family val="2"/>
      </rPr>
      <t>5 S 02 511 72</t>
    </r>
  </si>
  <si>
    <r>
      <rPr>
        <sz val="10"/>
        <rFont val="Arial"/>
        <family val="2"/>
      </rPr>
      <t>-  Micro-revest. a frio-Microflex-2,5cm c/ filler cal</t>
    </r>
  </si>
  <si>
    <r>
      <rPr>
        <sz val="10"/>
        <rFont val="Arial"/>
        <family val="2"/>
      </rPr>
      <t>5 S 02 511 71</t>
    </r>
  </si>
  <si>
    <r>
      <rPr>
        <sz val="10"/>
        <rFont val="Arial"/>
        <family val="2"/>
      </rPr>
      <t>-  Micro-revest. frio-Microflex 2,0 cm BC c/fibra cim</t>
    </r>
  </si>
  <si>
    <r>
      <rPr>
        <sz val="10"/>
        <rFont val="Arial"/>
        <family val="2"/>
      </rPr>
      <t>5 S 02 511 70</t>
    </r>
  </si>
  <si>
    <r>
      <rPr>
        <sz val="10"/>
        <rFont val="Arial"/>
        <family val="2"/>
      </rPr>
      <t>-  Micro-revest. frio-Microflex 2,0 cm BC c/fibra cal</t>
    </r>
  </si>
  <si>
    <r>
      <rPr>
        <sz val="10"/>
        <rFont val="Arial"/>
        <family val="2"/>
      </rPr>
      <t>5 S 02 511 69</t>
    </r>
  </si>
  <si>
    <r>
      <rPr>
        <sz val="10"/>
        <rFont val="Arial"/>
        <family val="2"/>
      </rPr>
      <t>-  Micro-revestimento a frio-Microflex 2,0 cm BC cim</t>
    </r>
  </si>
  <si>
    <r>
      <rPr>
        <sz val="10"/>
        <rFont val="Arial"/>
        <family val="2"/>
      </rPr>
      <t>5 S 02 511 68</t>
    </r>
  </si>
  <si>
    <r>
      <rPr>
        <sz val="10"/>
        <rFont val="Arial"/>
        <family val="2"/>
      </rPr>
      <t>-  Micro-revestimento a frio-Microflex 2,0 cm BC cal</t>
    </r>
  </si>
  <si>
    <r>
      <rPr>
        <sz val="10"/>
        <rFont val="Arial"/>
        <family val="2"/>
      </rPr>
      <t>5 S 02 511 67</t>
    </r>
  </si>
  <si>
    <r>
      <rPr>
        <sz val="10"/>
        <rFont val="Arial"/>
        <family val="2"/>
      </rPr>
      <t>-  Micro-revest. a frio-Microflex 2,0 cm c/fibra cim</t>
    </r>
  </si>
  <si>
    <r>
      <rPr>
        <sz val="10"/>
        <rFont val="Arial"/>
        <family val="2"/>
      </rPr>
      <t>5 S 02 511 66</t>
    </r>
  </si>
  <si>
    <r>
      <rPr>
        <sz val="10"/>
        <rFont val="Arial"/>
        <family val="2"/>
      </rPr>
      <t>-  Micro-revest. a frio-Microflex 2,0 cm c/fibra cal</t>
    </r>
  </si>
  <si>
    <r>
      <rPr>
        <sz val="10"/>
        <rFont val="Arial"/>
        <family val="2"/>
      </rPr>
      <t>5 S 02 511 65</t>
    </r>
  </si>
  <si>
    <r>
      <rPr>
        <sz val="10"/>
        <rFont val="Arial"/>
        <family val="2"/>
      </rPr>
      <t>-  Micro-revestimento a frio - Microflex 2,0 cm c/cim</t>
    </r>
  </si>
  <si>
    <r>
      <rPr>
        <sz val="10"/>
        <rFont val="Arial"/>
        <family val="2"/>
      </rPr>
      <t>5 S 02 511 64</t>
    </r>
  </si>
  <si>
    <r>
      <rPr>
        <sz val="10"/>
        <rFont val="Arial"/>
        <family val="2"/>
      </rPr>
      <t>-  Micro-revestimento a frio - Microflex 2,0 cm c/cal</t>
    </r>
  </si>
  <si>
    <r>
      <rPr>
        <sz val="10"/>
        <rFont val="Arial"/>
        <family val="2"/>
      </rPr>
      <t>5 S 02 511 63</t>
    </r>
  </si>
  <si>
    <r>
      <rPr>
        <sz val="10"/>
        <rFont val="Arial"/>
        <family val="2"/>
      </rPr>
      <t>-  Micro-revest. frio-Microflex 1,5 cm BC fibra c/cim</t>
    </r>
  </si>
  <si>
    <r>
      <rPr>
        <sz val="10"/>
        <rFont val="Arial"/>
        <family val="2"/>
      </rPr>
      <t>5 S 02 511 62</t>
    </r>
  </si>
  <si>
    <r>
      <rPr>
        <sz val="10"/>
        <rFont val="Arial"/>
        <family val="2"/>
      </rPr>
      <t>-  Micro-revest. frio-Microflex 1,5 cm BC fibra c/cal</t>
    </r>
  </si>
  <si>
    <r>
      <rPr>
        <sz val="10"/>
        <rFont val="Arial"/>
        <family val="2"/>
      </rPr>
      <t>5 S 02 511 61</t>
    </r>
  </si>
  <si>
    <r>
      <rPr>
        <sz val="10"/>
        <rFont val="Arial"/>
        <family val="2"/>
      </rPr>
      <t>-  Micro-revest. a frio-Microflex 1,5 cm BC c/cimento</t>
    </r>
  </si>
  <si>
    <r>
      <rPr>
        <sz val="10"/>
        <rFont val="Arial"/>
        <family val="2"/>
      </rPr>
      <t>5 S 02 511 60</t>
    </r>
  </si>
  <si>
    <r>
      <rPr>
        <sz val="10"/>
        <rFont val="Arial"/>
        <family val="2"/>
      </rPr>
      <t>-  Micro-revest. a frio-Microflex 1,5 cm BC c/cal</t>
    </r>
  </si>
  <si>
    <r>
      <rPr>
        <sz val="10"/>
        <rFont val="Arial"/>
        <family val="2"/>
      </rPr>
      <t>5 S 02 511 59</t>
    </r>
  </si>
  <si>
    <r>
      <rPr>
        <sz val="10"/>
        <rFont val="Arial"/>
        <family val="2"/>
      </rPr>
      <t>-  Micro-revest.a frio-Microflex 0,8cm BC c/fibra cim</t>
    </r>
  </si>
  <si>
    <r>
      <rPr>
        <sz val="10"/>
        <rFont val="Arial"/>
        <family val="2"/>
      </rPr>
      <t>5 S 02 511 58</t>
    </r>
  </si>
  <si>
    <r>
      <rPr>
        <sz val="10"/>
        <rFont val="Arial"/>
        <family val="2"/>
      </rPr>
      <t>-  Micro-revest.a frio-Microflex 0,8cm BC c/fibra cal</t>
    </r>
  </si>
  <si>
    <r>
      <rPr>
        <sz val="10"/>
        <rFont val="Arial"/>
        <family val="2"/>
      </rPr>
      <t>5 S 02 511 57</t>
    </r>
  </si>
  <si>
    <r>
      <rPr>
        <sz val="10"/>
        <rFont val="Arial"/>
        <family val="2"/>
      </rPr>
      <t>-  Micro-revest.a frio - Microflex 0,8cm BC c/cimento</t>
    </r>
  </si>
  <si>
    <r>
      <rPr>
        <sz val="10"/>
        <rFont val="Arial"/>
        <family val="2"/>
      </rPr>
      <t>5 S 02 511 56</t>
    </r>
  </si>
  <si>
    <r>
      <rPr>
        <sz val="10"/>
        <rFont val="Arial"/>
        <family val="2"/>
      </rPr>
      <t>-  Micro-revest.a frio - Microflex 0,8cm BC c/ cal</t>
    </r>
  </si>
  <si>
    <r>
      <rPr>
        <sz val="10"/>
        <rFont val="Arial"/>
        <family val="2"/>
      </rPr>
      <t>5 S 02 511 55</t>
    </r>
  </si>
  <si>
    <r>
      <rPr>
        <sz val="10"/>
        <rFont val="Arial"/>
        <family val="2"/>
      </rPr>
      <t>-  Micro-revestimento a frio-Microflex-2,5 cm BC</t>
    </r>
  </si>
  <si>
    <r>
      <rPr>
        <sz val="10"/>
        <rFont val="Arial"/>
        <family val="2"/>
      </rPr>
      <t>5 S 02 511 54</t>
    </r>
  </si>
  <si>
    <r>
      <rPr>
        <sz val="10"/>
        <rFont val="Arial"/>
        <family val="2"/>
      </rPr>
      <t>-  Micro-revestimento a frio - Microflex 2,0 cm BC</t>
    </r>
  </si>
  <si>
    <r>
      <rPr>
        <sz val="10"/>
        <rFont val="Arial"/>
        <family val="2"/>
      </rPr>
      <t>5 S 02 511 53</t>
    </r>
  </si>
  <si>
    <r>
      <rPr>
        <sz val="10"/>
        <rFont val="Arial"/>
        <family val="2"/>
      </rPr>
      <t>-  Micro-revestimento a frio - Microflex 1,5 cm BC</t>
    </r>
  </si>
  <si>
    <r>
      <rPr>
        <sz val="10"/>
        <rFont val="Arial"/>
        <family val="2"/>
      </rPr>
      <t>5 S 02 511 52</t>
    </r>
  </si>
  <si>
    <r>
      <rPr>
        <sz val="10"/>
        <rFont val="Arial"/>
        <family val="2"/>
      </rPr>
      <t>-  Micro-revestimento a frio - Microflex 0,8cm BC</t>
    </r>
  </si>
  <si>
    <r>
      <rPr>
        <sz val="10"/>
        <rFont val="Arial"/>
        <family val="2"/>
      </rPr>
      <t>5 S 02 511 51</t>
    </r>
  </si>
  <si>
    <r>
      <rPr>
        <sz val="10"/>
        <rFont val="Arial"/>
        <family val="2"/>
      </rPr>
      <t>-  Micro-revest.frio-Microflex1,5cm c/filler,fibr,cim</t>
    </r>
  </si>
  <si>
    <r>
      <rPr>
        <sz val="10"/>
        <rFont val="Arial"/>
        <family val="2"/>
      </rPr>
      <t>5 S 02 511 12</t>
    </r>
  </si>
  <si>
    <r>
      <rPr>
        <sz val="10"/>
        <rFont val="Arial"/>
        <family val="2"/>
      </rPr>
      <t>-  Micro-revest.frio-Microflex1,5cm c/filler,fibr,cal</t>
    </r>
  </si>
  <si>
    <r>
      <rPr>
        <sz val="10"/>
        <rFont val="Arial"/>
        <family val="2"/>
      </rPr>
      <t>5 S 02 511 11</t>
    </r>
  </si>
  <si>
    <r>
      <rPr>
        <sz val="10"/>
        <rFont val="Arial"/>
        <family val="2"/>
      </rPr>
      <t>-  Micro-revest.a frio-Microflex 1,5cm c/filler cimen</t>
    </r>
  </si>
  <si>
    <r>
      <rPr>
        <sz val="10"/>
        <rFont val="Arial"/>
        <family val="2"/>
      </rPr>
      <t>5 S 02 511 10</t>
    </r>
  </si>
  <si>
    <r>
      <rPr>
        <sz val="10"/>
        <rFont val="Arial"/>
        <family val="2"/>
      </rPr>
      <t>-  Micro-revest. a frio-Microflex 1,5cm c/filler cal</t>
    </r>
  </si>
  <si>
    <r>
      <rPr>
        <sz val="10"/>
        <rFont val="Arial"/>
        <family val="2"/>
      </rPr>
      <t>5 S 02 511 09</t>
    </r>
  </si>
  <si>
    <r>
      <rPr>
        <sz val="10"/>
        <rFont val="Arial"/>
        <family val="2"/>
      </rPr>
      <t>-  Micro-revest.frio-Microflex 0,8cm c/fibra c/ciment</t>
    </r>
  </si>
  <si>
    <r>
      <rPr>
        <sz val="10"/>
        <rFont val="Arial"/>
        <family val="2"/>
      </rPr>
      <t>5 S 02 511 08</t>
    </r>
  </si>
  <si>
    <r>
      <rPr>
        <sz val="10"/>
        <rFont val="Arial"/>
        <family val="2"/>
      </rPr>
      <t>-  Micro-revest.frio-Microflex 0,8cm c/fibra c/cal</t>
    </r>
  </si>
  <si>
    <r>
      <rPr>
        <sz val="10"/>
        <rFont val="Arial"/>
        <family val="2"/>
      </rPr>
      <t>5 S 02 511 07</t>
    </r>
  </si>
  <si>
    <r>
      <rPr>
        <sz val="10"/>
        <rFont val="Arial"/>
        <family val="2"/>
      </rPr>
      <t>-  Micro-revest.a frio-Microflex 0,8cm c/filler cimen</t>
    </r>
  </si>
  <si>
    <r>
      <rPr>
        <sz val="10"/>
        <rFont val="Arial"/>
        <family val="2"/>
      </rPr>
      <t>5 S 02 511 06</t>
    </r>
  </si>
  <si>
    <r>
      <rPr>
        <sz val="10"/>
        <rFont val="Arial"/>
        <family val="2"/>
      </rPr>
      <t>-  Micro-revest. a frio-Microflex 0,8cm c/filler cal</t>
    </r>
  </si>
  <si>
    <r>
      <rPr>
        <sz val="10"/>
        <rFont val="Arial"/>
        <family val="2"/>
      </rPr>
      <t>5 S 02 511 05</t>
    </r>
  </si>
  <si>
    <r>
      <rPr>
        <sz val="10"/>
        <rFont val="Arial"/>
        <family val="2"/>
      </rPr>
      <t>-  Micro-revestimento a frio - Microflex - 2,5 cm</t>
    </r>
  </si>
  <si>
    <r>
      <rPr>
        <sz val="10"/>
        <rFont val="Arial"/>
        <family val="2"/>
      </rPr>
      <t>5 S 02 511 04</t>
    </r>
  </si>
  <si>
    <r>
      <rPr>
        <sz val="10"/>
        <rFont val="Arial"/>
        <family val="2"/>
      </rPr>
      <t>-  Micro-revestimento a frio - Microflex 2,0 cm</t>
    </r>
  </si>
  <si>
    <r>
      <rPr>
        <sz val="10"/>
        <rFont val="Arial"/>
        <family val="2"/>
      </rPr>
      <t>5 S 02 511 03</t>
    </r>
  </si>
  <si>
    <r>
      <rPr>
        <sz val="10"/>
        <rFont val="Arial"/>
        <family val="2"/>
      </rPr>
      <t>-  Micro-revestimento a frio-Microflex 0,8cm c/filler</t>
    </r>
  </si>
  <si>
    <r>
      <rPr>
        <sz val="10"/>
        <rFont val="Arial"/>
        <family val="2"/>
      </rPr>
      <t>5 S 02 511 02</t>
    </r>
  </si>
  <si>
    <r>
      <rPr>
        <sz val="10"/>
        <rFont val="Arial"/>
        <family val="2"/>
      </rPr>
      <t>-  Micro-revestimento a frio - Microflex 0,8cm</t>
    </r>
  </si>
  <si>
    <r>
      <rPr>
        <sz val="10"/>
        <rFont val="Arial"/>
        <family val="2"/>
      </rPr>
      <t>5 S 02 511 01</t>
    </r>
  </si>
  <si>
    <r>
      <rPr>
        <sz val="10"/>
        <rFont val="Arial"/>
        <family val="2"/>
      </rPr>
      <t>-  Tratamento superficial triplo c/ banho diluído BC</t>
    </r>
  </si>
  <si>
    <r>
      <rPr>
        <sz val="10"/>
        <rFont val="Arial"/>
        <family val="2"/>
      </rPr>
      <t>5 S 02 502 52</t>
    </r>
  </si>
  <si>
    <r>
      <rPr>
        <sz val="10"/>
        <rFont val="Arial"/>
        <family val="2"/>
      </rPr>
      <t>-  Tratamento superficial triplo c/ emulsão BC</t>
    </r>
  </si>
  <si>
    <r>
      <rPr>
        <sz val="10"/>
        <rFont val="Arial"/>
        <family val="2"/>
      </rPr>
      <t>5 S 02 502 51</t>
    </r>
  </si>
  <si>
    <r>
      <rPr>
        <sz val="10"/>
        <rFont val="Arial"/>
        <family val="2"/>
      </rPr>
      <t>-  Tratamento superficial triplo c/ CAP BC</t>
    </r>
  </si>
  <si>
    <r>
      <rPr>
        <sz val="10"/>
        <rFont val="Arial"/>
        <family val="2"/>
      </rPr>
      <t>5 S 02 502 50</t>
    </r>
  </si>
  <si>
    <r>
      <rPr>
        <sz val="10"/>
        <rFont val="Arial"/>
        <family val="2"/>
      </rPr>
      <t>-  Tratamento superficial triplo c/ banho diluído</t>
    </r>
  </si>
  <si>
    <r>
      <rPr>
        <sz val="10"/>
        <rFont val="Arial"/>
        <family val="2"/>
      </rPr>
      <t>5 S 02 502 02</t>
    </r>
  </si>
  <si>
    <r>
      <rPr>
        <sz val="10"/>
        <rFont val="Arial"/>
        <family val="2"/>
      </rPr>
      <t>-  Tratamento superficial triplo c/ emulsão</t>
    </r>
  </si>
  <si>
    <r>
      <rPr>
        <sz val="10"/>
        <rFont val="Arial"/>
        <family val="2"/>
      </rPr>
      <t>5 S 02 502 01</t>
    </r>
  </si>
  <si>
    <r>
      <rPr>
        <sz val="10"/>
        <rFont val="Arial"/>
        <family val="2"/>
      </rPr>
      <t>-  Tratamento superficial duplo c/banho diluído BC</t>
    </r>
  </si>
  <si>
    <r>
      <rPr>
        <sz val="10"/>
        <rFont val="Arial"/>
        <family val="2"/>
      </rPr>
      <t>5 S 02 501 52</t>
    </r>
  </si>
  <si>
    <r>
      <rPr>
        <sz val="10"/>
        <rFont val="Arial"/>
        <family val="2"/>
      </rPr>
      <t>-  Tratamento superficial duplo c/ emulsão BC</t>
    </r>
  </si>
  <si>
    <r>
      <rPr>
        <sz val="10"/>
        <rFont val="Arial"/>
        <family val="2"/>
      </rPr>
      <t>5 S 02 501 51</t>
    </r>
  </si>
  <si>
    <r>
      <rPr>
        <sz val="10"/>
        <rFont val="Arial"/>
        <family val="2"/>
      </rPr>
      <t>-  Tratamento superficial duplo c/ CAP BC</t>
    </r>
  </si>
  <si>
    <r>
      <rPr>
        <sz val="10"/>
        <rFont val="Arial"/>
        <family val="2"/>
      </rPr>
      <t>5 S 02 501 50</t>
    </r>
  </si>
  <si>
    <r>
      <rPr>
        <sz val="10"/>
        <rFont val="Arial"/>
        <family val="2"/>
      </rPr>
      <t>-  Tratamento superficial duplo c/ banho diluído</t>
    </r>
  </si>
  <si>
    <r>
      <rPr>
        <sz val="10"/>
        <rFont val="Arial"/>
        <family val="2"/>
      </rPr>
      <t>5 S 02 501 02</t>
    </r>
  </si>
  <si>
    <r>
      <rPr>
        <sz val="10"/>
        <rFont val="Arial"/>
        <family val="2"/>
      </rPr>
      <t>-  Tratamento superficial duplo c/ emulsão</t>
    </r>
  </si>
  <si>
    <r>
      <rPr>
        <sz val="10"/>
        <rFont val="Arial"/>
        <family val="2"/>
      </rPr>
      <t>5 S 02 501 01</t>
    </r>
  </si>
  <si>
    <r>
      <rPr>
        <sz val="10"/>
        <rFont val="Arial"/>
        <family val="2"/>
      </rPr>
      <t>-  Tratamento superficial simples c/banho diluído BC</t>
    </r>
  </si>
  <si>
    <r>
      <rPr>
        <sz val="10"/>
        <rFont val="Arial"/>
        <family val="2"/>
      </rPr>
      <t>5 S 02 500 52</t>
    </r>
  </si>
  <si>
    <r>
      <rPr>
        <sz val="10"/>
        <rFont val="Arial"/>
        <family val="2"/>
      </rPr>
      <t>-  Tratamento superficial simples c/ emulsão BC</t>
    </r>
  </si>
  <si>
    <r>
      <rPr>
        <sz val="10"/>
        <rFont val="Arial"/>
        <family val="2"/>
      </rPr>
      <t>5 S 02 500 51</t>
    </r>
  </si>
  <si>
    <r>
      <rPr>
        <sz val="10"/>
        <rFont val="Arial"/>
        <family val="2"/>
      </rPr>
      <t>-  Tratamento superficial simples c/ CAP BC</t>
    </r>
  </si>
  <si>
    <r>
      <rPr>
        <sz val="10"/>
        <rFont val="Arial"/>
        <family val="2"/>
      </rPr>
      <t>5 S 02 500 50</t>
    </r>
  </si>
  <si>
    <r>
      <rPr>
        <sz val="10"/>
        <rFont val="Arial"/>
        <family val="2"/>
      </rPr>
      <t>-  Tratamento superficial simples c/ banho diluído</t>
    </r>
  </si>
  <si>
    <r>
      <rPr>
        <sz val="10"/>
        <rFont val="Arial"/>
        <family val="2"/>
      </rPr>
      <t>5 S 02 500 02</t>
    </r>
  </si>
  <si>
    <r>
      <rPr>
        <sz val="10"/>
        <rFont val="Arial"/>
        <family val="2"/>
      </rPr>
      <t>-  Tratamento superficial simples c/ emulsão</t>
    </r>
  </si>
  <si>
    <r>
      <rPr>
        <sz val="10"/>
        <rFont val="Arial"/>
        <family val="2"/>
      </rPr>
      <t>5 S 02 500 01</t>
    </r>
  </si>
  <si>
    <r>
      <rPr>
        <sz val="10"/>
        <rFont val="Arial"/>
        <family val="2"/>
      </rPr>
      <t>-  Pintura de ligação</t>
    </r>
  </si>
  <si>
    <r>
      <rPr>
        <sz val="10"/>
        <rFont val="Arial"/>
        <family val="2"/>
      </rPr>
      <t>5 S 02 400 00</t>
    </r>
  </si>
  <si>
    <r>
      <rPr>
        <sz val="10"/>
        <rFont val="Arial"/>
        <family val="2"/>
      </rPr>
      <t>-  Imprimação</t>
    </r>
  </si>
  <si>
    <r>
      <rPr>
        <sz val="10"/>
        <rFont val="Arial"/>
        <family val="2"/>
      </rPr>
      <t>5 S 02 300 00</t>
    </r>
  </si>
  <si>
    <r>
      <rPr>
        <sz val="10"/>
        <rFont val="Arial"/>
        <family val="2"/>
      </rPr>
      <t>-  Sub-base solo melhorado c/cimento c/mist. em usina</t>
    </r>
  </si>
  <si>
    <r>
      <rPr>
        <sz val="10"/>
        <rFont val="Arial"/>
        <family val="2"/>
      </rPr>
      <t>5 S 02 243 01</t>
    </r>
  </si>
  <si>
    <r>
      <rPr>
        <sz val="10"/>
        <rFont val="Arial"/>
        <family val="2"/>
      </rPr>
      <t>-  Base de solo cimento com mistura em usina</t>
    </r>
  </si>
  <si>
    <r>
      <rPr>
        <sz val="10"/>
        <rFont val="Arial"/>
        <family val="2"/>
      </rPr>
      <t>5 S 02 241 01</t>
    </r>
  </si>
  <si>
    <r>
      <rPr>
        <sz val="10"/>
        <rFont val="Arial"/>
        <family val="2"/>
      </rPr>
      <t>-  Recomposição camada de base c/ adição de cimento</t>
    </r>
  </si>
  <si>
    <r>
      <rPr>
        <sz val="10"/>
        <rFont val="Arial"/>
        <family val="2"/>
      </rPr>
      <t>5 S 02 240 11</t>
    </r>
  </si>
  <si>
    <r>
      <rPr>
        <sz val="10"/>
        <rFont val="Arial"/>
        <family val="2"/>
      </rPr>
      <t>-  Base de macadame hidraúlico BC</t>
    </r>
  </si>
  <si>
    <r>
      <rPr>
        <sz val="10"/>
        <rFont val="Arial"/>
        <family val="2"/>
      </rPr>
      <t>5 S 02 231 50</t>
    </r>
  </si>
  <si>
    <r>
      <rPr>
        <sz val="10"/>
        <rFont val="Arial"/>
        <family val="2"/>
      </rPr>
      <t>-  Base de macadame hidraúlico</t>
    </r>
  </si>
  <si>
    <r>
      <rPr>
        <sz val="10"/>
        <rFont val="Arial"/>
        <family val="2"/>
      </rPr>
      <t>5 S 02 231 00</t>
    </r>
  </si>
  <si>
    <r>
      <rPr>
        <sz val="10"/>
        <rFont val="Arial"/>
        <family val="2"/>
      </rPr>
      <t>-  Base brita grad.c/dist.agreg.contr.aut.greide BC</t>
    </r>
  </si>
  <si>
    <r>
      <rPr>
        <sz val="10"/>
        <rFont val="Arial"/>
        <family val="2"/>
      </rPr>
      <t>5 S 02 230 51</t>
    </r>
  </si>
  <si>
    <r>
      <rPr>
        <sz val="10"/>
        <rFont val="Arial"/>
        <family val="2"/>
      </rPr>
      <t>-  Base de brita graduada BC</t>
    </r>
  </si>
  <si>
    <r>
      <rPr>
        <sz val="10"/>
        <rFont val="Arial"/>
        <family val="2"/>
      </rPr>
      <t>5 S 02 230 50</t>
    </r>
  </si>
  <si>
    <r>
      <rPr>
        <sz val="10"/>
        <rFont val="Arial"/>
        <family val="2"/>
      </rPr>
      <t>-  Base brita grad.c/distr.agreg. contr. autom.greide</t>
    </r>
  </si>
  <si>
    <r>
      <rPr>
        <sz val="10"/>
        <rFont val="Arial"/>
        <family val="2"/>
      </rPr>
      <t>5 S 02 230 01</t>
    </r>
  </si>
  <si>
    <r>
      <rPr>
        <sz val="10"/>
        <rFont val="Arial"/>
        <family val="2"/>
      </rPr>
      <t>-  Base de brita graduada</t>
    </r>
  </si>
  <si>
    <r>
      <rPr>
        <sz val="10"/>
        <rFont val="Arial"/>
        <family val="2"/>
      </rPr>
      <t>5 S 02 230 00</t>
    </r>
  </si>
  <si>
    <r>
      <rPr>
        <sz val="10"/>
        <rFont val="Arial"/>
        <family val="2"/>
      </rPr>
      <t>-  Base estabilizada granul.c/mist. solo-brita BC</t>
    </r>
  </si>
  <si>
    <r>
      <rPr>
        <sz val="10"/>
        <rFont val="Arial"/>
        <family val="2"/>
      </rPr>
      <t>5 S 02 220 50</t>
    </r>
  </si>
  <si>
    <r>
      <rPr>
        <sz val="10"/>
        <rFont val="Arial"/>
        <family val="2"/>
      </rPr>
      <t>-  Base estabilizada granul. c/ mistura solo-brita</t>
    </r>
  </si>
  <si>
    <r>
      <rPr>
        <sz val="10"/>
        <rFont val="Arial"/>
        <family val="2"/>
      </rPr>
      <t>5 S 02 220 00</t>
    </r>
  </si>
  <si>
    <r>
      <rPr>
        <sz val="10"/>
        <rFont val="Arial"/>
        <family val="2"/>
      </rPr>
      <t>-  Base estab.gran.c/mist.solo areia na pista AC</t>
    </r>
  </si>
  <si>
    <r>
      <rPr>
        <sz val="10"/>
        <rFont val="Arial"/>
        <family val="2"/>
      </rPr>
      <t>5 S 02 210 52</t>
    </r>
  </si>
  <si>
    <r>
      <rPr>
        <sz val="10"/>
        <rFont val="Arial"/>
        <family val="2"/>
      </rPr>
      <t>-  Sub-base est.gran.c/mist.solo-areia na pista AC</t>
    </r>
  </si>
  <si>
    <r>
      <rPr>
        <sz val="10"/>
        <rFont val="Arial"/>
        <family val="2"/>
      </rPr>
      <t>5 S 02 210 51</t>
    </r>
  </si>
  <si>
    <r>
      <rPr>
        <sz val="10"/>
        <rFont val="Arial"/>
        <family val="2"/>
      </rPr>
      <t>-  Base estabiliz.granul.c/ mist. solo areia na pista</t>
    </r>
  </si>
  <si>
    <r>
      <rPr>
        <sz val="10"/>
        <rFont val="Arial"/>
        <family val="2"/>
      </rPr>
      <t>5 S 02 210 02</t>
    </r>
  </si>
  <si>
    <r>
      <rPr>
        <sz val="10"/>
        <rFont val="Arial"/>
        <family val="2"/>
      </rPr>
      <t>-  Sub-base estab. granul.c/mist. solo-areia na pista</t>
    </r>
  </si>
  <si>
    <r>
      <rPr>
        <sz val="10"/>
        <rFont val="Arial"/>
        <family val="2"/>
      </rPr>
      <t>5 S 02 210 01</t>
    </r>
  </si>
  <si>
    <r>
      <rPr>
        <sz val="10"/>
        <rFont val="Arial"/>
        <family val="2"/>
      </rPr>
      <t>-  Sub-base estabiliz. granul. c/ mist. solo na pista</t>
    </r>
  </si>
  <si>
    <r>
      <rPr>
        <sz val="10"/>
        <rFont val="Arial"/>
        <family val="2"/>
      </rPr>
      <t>5 S 02 210 00</t>
    </r>
  </si>
  <si>
    <r>
      <rPr>
        <sz val="10"/>
        <rFont val="Arial"/>
        <family val="2"/>
      </rPr>
      <t>-  Recomposição camada de base s/ adição de material</t>
    </r>
  </si>
  <si>
    <r>
      <rPr>
        <sz val="10"/>
        <rFont val="Arial"/>
        <family val="2"/>
      </rPr>
      <t>5 S 02 201 00</t>
    </r>
  </si>
  <si>
    <r>
      <rPr>
        <sz val="10"/>
        <rFont val="Arial"/>
        <family val="2"/>
      </rPr>
      <t>-  Base solo estabilizado granul. s/ mistura</t>
    </r>
  </si>
  <si>
    <r>
      <rPr>
        <sz val="10"/>
        <rFont val="Arial"/>
        <family val="2"/>
      </rPr>
      <t>5 S 02 200 01</t>
    </r>
  </si>
  <si>
    <r>
      <rPr>
        <sz val="10"/>
        <rFont val="Arial"/>
        <family val="2"/>
      </rPr>
      <t>-  Sub-base solo estabilizado granul. s/ mistura</t>
    </r>
  </si>
  <si>
    <r>
      <rPr>
        <sz val="10"/>
        <rFont val="Arial"/>
        <family val="2"/>
      </rPr>
      <t>5 S 02 200 00</t>
    </r>
  </si>
  <si>
    <r>
      <rPr>
        <sz val="10"/>
        <rFont val="Arial"/>
        <family val="2"/>
      </rPr>
      <t>-  Regul. subleito c/ fresa. corte contr. aut. greide</t>
    </r>
  </si>
  <si>
    <r>
      <rPr>
        <sz val="10"/>
        <rFont val="Arial"/>
        <family val="2"/>
      </rPr>
      <t>5 S 02 110 01</t>
    </r>
  </si>
  <si>
    <r>
      <rPr>
        <sz val="10"/>
        <rFont val="Arial"/>
        <family val="2"/>
      </rPr>
      <t>-  Regularização do subleito</t>
    </r>
  </si>
  <si>
    <r>
      <rPr>
        <sz val="10"/>
        <rFont val="Arial"/>
        <family val="2"/>
      </rPr>
      <t>5 S 02 110 00</t>
    </r>
  </si>
  <si>
    <r>
      <rPr>
        <sz val="10"/>
        <rFont val="Arial"/>
        <family val="2"/>
      </rPr>
      <t>-  Reforço do subleito</t>
    </r>
  </si>
  <si>
    <r>
      <rPr>
        <sz val="10"/>
        <rFont val="Arial"/>
        <family val="2"/>
      </rPr>
      <t>5 S 02 100 00</t>
    </r>
  </si>
  <si>
    <r>
      <rPr>
        <sz val="10"/>
        <rFont val="Arial"/>
        <family val="2"/>
      </rPr>
      <t>-  Compactação de material de "bota-fora"</t>
    </r>
  </si>
  <si>
    <r>
      <rPr>
        <sz val="10"/>
        <rFont val="Arial"/>
        <family val="2"/>
      </rPr>
      <t>5 S 01 513 01</t>
    </r>
  </si>
  <si>
    <r>
      <rPr>
        <sz val="10"/>
        <rFont val="Arial"/>
        <family val="2"/>
      </rPr>
      <t>-  Compactação de aterros a 100% proctor normal</t>
    </r>
  </si>
  <si>
    <r>
      <rPr>
        <sz val="10"/>
        <rFont val="Arial"/>
        <family val="2"/>
      </rPr>
      <t>5 S 01 511 00</t>
    </r>
  </si>
  <si>
    <r>
      <rPr>
        <sz val="10"/>
        <rFont val="Arial"/>
        <family val="2"/>
      </rPr>
      <t>-  Compactação de aterros a 95% proctor normal</t>
    </r>
  </si>
  <si>
    <r>
      <rPr>
        <sz val="10"/>
        <rFont val="Arial"/>
        <family val="2"/>
      </rPr>
      <t>5 S 01 510 00</t>
    </r>
  </si>
  <si>
    <r>
      <rPr>
        <sz val="10"/>
        <rFont val="Arial"/>
        <family val="2"/>
      </rPr>
      <t>-  Esc. carga transp. mat 3a cat DMT 1000 a 1200m</t>
    </r>
  </si>
  <si>
    <r>
      <rPr>
        <sz val="10"/>
        <rFont val="Arial"/>
        <family val="2"/>
      </rPr>
      <t>5 S 01 102 07</t>
    </r>
  </si>
  <si>
    <r>
      <rPr>
        <sz val="10"/>
        <rFont val="Arial"/>
        <family val="2"/>
      </rPr>
      <t>-  Esc. carga transp. mat 3a cat DMT 800 a 1000m</t>
    </r>
  </si>
  <si>
    <r>
      <rPr>
        <sz val="10"/>
        <rFont val="Arial"/>
        <family val="2"/>
      </rPr>
      <t>5 S 01 102 06</t>
    </r>
  </si>
  <si>
    <r>
      <rPr>
        <sz val="10"/>
        <rFont val="Arial"/>
        <family val="2"/>
      </rPr>
      <t>-  Esc. carga transp. mat 3a cat DMT 600 a 800m</t>
    </r>
  </si>
  <si>
    <r>
      <rPr>
        <sz val="10"/>
        <rFont val="Arial"/>
        <family val="2"/>
      </rPr>
      <t>5 S 01 102 05</t>
    </r>
  </si>
  <si>
    <r>
      <rPr>
        <sz val="10"/>
        <rFont val="Arial"/>
        <family val="2"/>
      </rPr>
      <t>-  Esc. carga transp. mat 3a cat DMT 400 a 600m</t>
    </r>
  </si>
  <si>
    <r>
      <rPr>
        <sz val="10"/>
        <rFont val="Arial"/>
        <family val="2"/>
      </rPr>
      <t>5 S 01 102 04</t>
    </r>
  </si>
  <si>
    <r>
      <rPr>
        <sz val="10"/>
        <rFont val="Arial"/>
        <family val="2"/>
      </rPr>
      <t>-  Esc. carga transp. mat 3a cat DMT 200 a 400m</t>
    </r>
  </si>
  <si>
    <r>
      <rPr>
        <sz val="10"/>
        <rFont val="Arial"/>
        <family val="2"/>
      </rPr>
      <t>5 S 01 102 03</t>
    </r>
  </si>
  <si>
    <r>
      <rPr>
        <sz val="10"/>
        <rFont val="Arial"/>
        <family val="2"/>
      </rPr>
      <t>-  Esc. carga transp. mat 3a cat DMT 50 a 200m</t>
    </r>
  </si>
  <si>
    <r>
      <rPr>
        <sz val="10"/>
        <rFont val="Arial"/>
        <family val="2"/>
      </rPr>
      <t>5 S 01 102 02</t>
    </r>
  </si>
  <si>
    <r>
      <rPr>
        <sz val="10"/>
        <rFont val="Arial"/>
        <family val="2"/>
      </rPr>
      <t>-  Esc. carga transp. mat 3a cat DMT até 50m</t>
    </r>
  </si>
  <si>
    <r>
      <rPr>
        <sz val="10"/>
        <rFont val="Arial"/>
        <family val="2"/>
      </rPr>
      <t>5 S 01 102 01</t>
    </r>
  </si>
  <si>
    <r>
      <rPr>
        <sz val="10"/>
        <rFont val="Arial"/>
        <family val="2"/>
      </rPr>
      <t>-  Esc. carga transp. mat 2a cat DMT 3000 a 5000m c/e</t>
    </r>
  </si>
  <si>
    <r>
      <rPr>
        <sz val="10"/>
        <rFont val="Arial"/>
        <family val="2"/>
      </rPr>
      <t>5 S 01 101 33</t>
    </r>
  </si>
  <si>
    <r>
      <rPr>
        <sz val="10"/>
        <rFont val="Arial"/>
        <family val="2"/>
      </rPr>
      <t>-  Esc. carga transp. mat 2a cat DMT 2000 a 3000m c/e</t>
    </r>
  </si>
  <si>
    <r>
      <rPr>
        <sz val="10"/>
        <rFont val="Arial"/>
        <family val="2"/>
      </rPr>
      <t>5 S 01 101 32</t>
    </r>
  </si>
  <si>
    <r>
      <rPr>
        <sz val="10"/>
        <rFont val="Arial"/>
        <family val="2"/>
      </rPr>
      <t>-  Esc. carga transp. mat 2a cat DMT 1800 a 2000m c/e</t>
    </r>
  </si>
  <si>
    <r>
      <rPr>
        <sz val="10"/>
        <rFont val="Arial"/>
        <family val="2"/>
      </rPr>
      <t>5 S 01 101 31</t>
    </r>
  </si>
  <si>
    <r>
      <rPr>
        <sz val="10"/>
        <rFont val="Arial"/>
        <family val="2"/>
      </rPr>
      <t>-  Esc. carga transp. mat 2a cat DMT 1600 a 1800m c/e</t>
    </r>
  </si>
  <si>
    <r>
      <rPr>
        <sz val="10"/>
        <rFont val="Arial"/>
        <family val="2"/>
      </rPr>
      <t>5 S 01 101 30</t>
    </r>
  </si>
  <si>
    <r>
      <rPr>
        <sz val="10"/>
        <rFont val="Arial"/>
        <family val="2"/>
      </rPr>
      <t>-  Esc. carga transp. mat 2a cat DMT 1400 a 1600m c/e</t>
    </r>
  </si>
  <si>
    <r>
      <rPr>
        <sz val="10"/>
        <rFont val="Arial"/>
        <family val="2"/>
      </rPr>
      <t>5 S 01 101 29</t>
    </r>
  </si>
  <si>
    <r>
      <rPr>
        <sz val="10"/>
        <rFont val="Arial"/>
        <family val="2"/>
      </rPr>
      <t>-  Esc. carga transp. mat 2a cat DMT 1200 a 1400m c/e</t>
    </r>
  </si>
  <si>
    <r>
      <rPr>
        <sz val="10"/>
        <rFont val="Arial"/>
        <family val="2"/>
      </rPr>
      <t>5 S 01 101 28</t>
    </r>
  </si>
  <si>
    <r>
      <rPr>
        <sz val="10"/>
        <rFont val="Arial"/>
        <family val="2"/>
      </rPr>
      <t>-  Esc. carga transp. mat 2a cat DMT 1000 a 1200m c/e</t>
    </r>
  </si>
  <si>
    <r>
      <rPr>
        <sz val="10"/>
        <rFont val="Arial"/>
        <family val="2"/>
      </rPr>
      <t>5 S 01 101 27</t>
    </r>
  </si>
  <si>
    <r>
      <rPr>
        <sz val="10"/>
        <rFont val="Arial"/>
        <family val="2"/>
      </rPr>
      <t>-  Esc. carga transp. mat 2a cat DMT 800 a 1000m c/e</t>
    </r>
  </si>
  <si>
    <r>
      <rPr>
        <sz val="10"/>
        <rFont val="Arial"/>
        <family val="2"/>
      </rPr>
      <t>5 S 01 101 26</t>
    </r>
  </si>
  <si>
    <r>
      <rPr>
        <sz val="10"/>
        <rFont val="Arial"/>
        <family val="2"/>
      </rPr>
      <t>-  Esc. carga transp. mat 2a cat DMT 600 a 800m c/e</t>
    </r>
  </si>
  <si>
    <r>
      <rPr>
        <sz val="10"/>
        <rFont val="Arial"/>
        <family val="2"/>
      </rPr>
      <t>5 S 01 101 25</t>
    </r>
  </si>
  <si>
    <r>
      <rPr>
        <sz val="10"/>
        <rFont val="Arial"/>
        <family val="2"/>
      </rPr>
      <t>-  Esc. carga transp. mat 2a cat DMT 400 a 600m c/e</t>
    </r>
  </si>
  <si>
    <r>
      <rPr>
        <sz val="10"/>
        <rFont val="Arial"/>
        <family val="2"/>
      </rPr>
      <t>5 S 01 101 24</t>
    </r>
  </si>
  <si>
    <r>
      <rPr>
        <sz val="10"/>
        <rFont val="Arial"/>
        <family val="2"/>
      </rPr>
      <t>-  Esc. carga transp. mat 2a cat DMT 200 a 400m c/e</t>
    </r>
  </si>
  <si>
    <r>
      <rPr>
        <sz val="10"/>
        <rFont val="Arial"/>
        <family val="2"/>
      </rPr>
      <t>5 S 01 101 23</t>
    </r>
  </si>
  <si>
    <r>
      <rPr>
        <sz val="10"/>
        <rFont val="Arial"/>
        <family val="2"/>
      </rPr>
      <t>-  Esc. carga transp. mat 2a cat DMT 50 a 200m c/e</t>
    </r>
  </si>
  <si>
    <r>
      <rPr>
        <sz val="10"/>
        <rFont val="Arial"/>
        <family val="2"/>
      </rPr>
      <t>5 S 01 101 22</t>
    </r>
  </si>
  <si>
    <r>
      <rPr>
        <sz val="10"/>
        <rFont val="Arial"/>
        <family val="2"/>
      </rPr>
      <t>-  Esc. carga tr. mat 2a c. DMT 3000 a 5000m c/carreg</t>
    </r>
  </si>
  <si>
    <r>
      <rPr>
        <sz val="10"/>
        <rFont val="Arial"/>
        <family val="2"/>
      </rPr>
      <t>5 S 01 101 20</t>
    </r>
  </si>
  <si>
    <r>
      <rPr>
        <sz val="10"/>
        <rFont val="Arial"/>
        <family val="2"/>
      </rPr>
      <t>-  Esc. carga tr. mat 2a c. DMT 2000 a 3000m c/carreg</t>
    </r>
  </si>
  <si>
    <r>
      <rPr>
        <sz val="10"/>
        <rFont val="Arial"/>
        <family val="2"/>
      </rPr>
      <t>5 S 01 101 19</t>
    </r>
  </si>
  <si>
    <r>
      <rPr>
        <sz val="10"/>
        <rFont val="Arial"/>
        <family val="2"/>
      </rPr>
      <t>-  Esc. carga tr. mat 2a c. DMT 1800 a 2000m c/carreg</t>
    </r>
  </si>
  <si>
    <r>
      <rPr>
        <sz val="10"/>
        <rFont val="Arial"/>
        <family val="2"/>
      </rPr>
      <t>5 S 01 101 18</t>
    </r>
  </si>
  <si>
    <r>
      <rPr>
        <sz val="10"/>
        <rFont val="Arial"/>
        <family val="2"/>
      </rPr>
      <t>-  Esc. carga tr. mat 2a c. DMT 1600 a 1800m c/carreg</t>
    </r>
  </si>
  <si>
    <r>
      <rPr>
        <sz val="10"/>
        <rFont val="Arial"/>
        <family val="2"/>
      </rPr>
      <t>5 S 01 101 17</t>
    </r>
  </si>
  <si>
    <r>
      <rPr>
        <sz val="10"/>
        <rFont val="Arial"/>
        <family val="2"/>
      </rPr>
      <t>-  Esc. carga tr. mat 2a c. DMT 1400 a 1600m c/carreg</t>
    </r>
  </si>
  <si>
    <r>
      <rPr>
        <sz val="10"/>
        <rFont val="Arial"/>
        <family val="2"/>
      </rPr>
      <t>5 S 01 101 16</t>
    </r>
  </si>
  <si>
    <r>
      <rPr>
        <sz val="10"/>
        <rFont val="Arial"/>
        <family val="2"/>
      </rPr>
      <t>-  Esc. carga tr. mat 2a c. DMT 1200 a 1400m c/carreg</t>
    </r>
  </si>
  <si>
    <r>
      <rPr>
        <sz val="10"/>
        <rFont val="Arial"/>
        <family val="2"/>
      </rPr>
      <t>5 S 01 101 15</t>
    </r>
  </si>
  <si>
    <r>
      <rPr>
        <sz val="10"/>
        <rFont val="Arial"/>
        <family val="2"/>
      </rPr>
      <t>-  Esc. carga tr. mat 2a c. DMT 1000 a 1200m c/carreg</t>
    </r>
  </si>
  <si>
    <r>
      <rPr>
        <sz val="10"/>
        <rFont val="Arial"/>
        <family val="2"/>
      </rPr>
      <t>5 S 01 101 14</t>
    </r>
  </si>
  <si>
    <r>
      <rPr>
        <sz val="10"/>
        <rFont val="Arial"/>
        <family val="2"/>
      </rPr>
      <t>-  Esc. carga tr. mat 2a c. DMT 800 a 1000m c/carreg</t>
    </r>
  </si>
  <si>
    <r>
      <rPr>
        <sz val="10"/>
        <rFont val="Arial"/>
        <family val="2"/>
      </rPr>
      <t>5 S 01 101 13</t>
    </r>
  </si>
  <si>
    <r>
      <rPr>
        <sz val="10"/>
        <rFont val="Arial"/>
        <family val="2"/>
      </rPr>
      <t>-  Esc. carga tr. mat 2a c. DMT 600 a 800m c/carreg</t>
    </r>
  </si>
  <si>
    <r>
      <rPr>
        <sz val="10"/>
        <rFont val="Arial"/>
        <family val="2"/>
      </rPr>
      <t>5 S 01 101 12</t>
    </r>
  </si>
  <si>
    <r>
      <rPr>
        <sz val="10"/>
        <rFont val="Arial"/>
        <family val="2"/>
      </rPr>
      <t>-  Esc. carga tr. mat 2a c. DMT 400 a 600m c/carreg</t>
    </r>
  </si>
  <si>
    <r>
      <rPr>
        <sz val="10"/>
        <rFont val="Arial"/>
        <family val="2"/>
      </rPr>
      <t>5 S 01 101 11</t>
    </r>
  </si>
  <si>
    <r>
      <rPr>
        <sz val="10"/>
        <rFont val="Arial"/>
        <family val="2"/>
      </rPr>
      <t>-  Esc. carga tr. mat 2a c. DMT 200 a 400m c/carreg</t>
    </r>
  </si>
  <si>
    <r>
      <rPr>
        <sz val="10"/>
        <rFont val="Arial"/>
        <family val="2"/>
      </rPr>
      <t>5 S 01 101 10</t>
    </r>
  </si>
  <si>
    <r>
      <rPr>
        <sz val="10"/>
        <rFont val="Arial"/>
        <family val="2"/>
      </rPr>
      <t>-  Esc. carga tr. mat 2a c. DMT 50 a 200m c/carreg</t>
    </r>
  </si>
  <si>
    <r>
      <rPr>
        <sz val="10"/>
        <rFont val="Arial"/>
        <family val="2"/>
      </rPr>
      <t>5 S 01 101 09</t>
    </r>
  </si>
  <si>
    <r>
      <rPr>
        <sz val="10"/>
        <rFont val="Arial"/>
        <family val="2"/>
      </rPr>
      <t>-  Esc. carga transp. mat 2a cat DMT 50m</t>
    </r>
  </si>
  <si>
    <r>
      <rPr>
        <sz val="10"/>
        <rFont val="Arial"/>
        <family val="2"/>
      </rPr>
      <t>5 S 01 101 01</t>
    </r>
  </si>
  <si>
    <r>
      <rPr>
        <sz val="10"/>
        <rFont val="Arial"/>
        <family val="2"/>
      </rPr>
      <t>-  Esc. carga transp. mat 1a cat DMT 3000 a 5000m c/e</t>
    </r>
  </si>
  <si>
    <r>
      <rPr>
        <sz val="10"/>
        <rFont val="Arial"/>
        <family val="2"/>
      </rPr>
      <t>5 S 01 100 33</t>
    </r>
  </si>
  <si>
    <r>
      <rPr>
        <sz val="10"/>
        <rFont val="Arial"/>
        <family val="2"/>
      </rPr>
      <t>-  Esc. carga transp. mat 1a cat DMT 2000 a 3000m c/e</t>
    </r>
  </si>
  <si>
    <r>
      <rPr>
        <sz val="10"/>
        <rFont val="Arial"/>
        <family val="2"/>
      </rPr>
      <t>5 S 01 100 32</t>
    </r>
  </si>
  <si>
    <r>
      <rPr>
        <sz val="10"/>
        <rFont val="Arial"/>
        <family val="2"/>
      </rPr>
      <t>-  Esc. carga transp. mat 1a cat DMT 1800 a 2000m c/e</t>
    </r>
  </si>
  <si>
    <r>
      <rPr>
        <sz val="10"/>
        <rFont val="Arial"/>
        <family val="2"/>
      </rPr>
      <t>5 S 01 100 31</t>
    </r>
  </si>
  <si>
    <r>
      <rPr>
        <sz val="10"/>
        <rFont val="Arial"/>
        <family val="2"/>
      </rPr>
      <t>-  Esc. carga transp .mat 1a cat DMT 1600 a 1800m c/e</t>
    </r>
  </si>
  <si>
    <r>
      <rPr>
        <sz val="10"/>
        <rFont val="Arial"/>
        <family val="2"/>
      </rPr>
      <t>5 S 01 100 30</t>
    </r>
  </si>
  <si>
    <r>
      <rPr>
        <sz val="10"/>
        <rFont val="Arial"/>
        <family val="2"/>
      </rPr>
      <t>-  Esc. carga transp. mat 1a cat DMT 1400 a 1600m c/e</t>
    </r>
  </si>
  <si>
    <r>
      <rPr>
        <sz val="10"/>
        <rFont val="Arial"/>
        <family val="2"/>
      </rPr>
      <t>5 S 01 100 29</t>
    </r>
  </si>
  <si>
    <r>
      <rPr>
        <sz val="10"/>
        <rFont val="Arial"/>
        <family val="2"/>
      </rPr>
      <t>-  Esc. carga transp. mat 1a cat DMT 1200 a 1400m c/e</t>
    </r>
  </si>
  <si>
    <r>
      <rPr>
        <sz val="10"/>
        <rFont val="Arial"/>
        <family val="2"/>
      </rPr>
      <t>5 S 01 100 28</t>
    </r>
  </si>
  <si>
    <r>
      <rPr>
        <sz val="10"/>
        <rFont val="Arial"/>
        <family val="2"/>
      </rPr>
      <t>-  Esc. carga transp. mat 1a cat DMT 1000 a 1200m c/e</t>
    </r>
  </si>
  <si>
    <r>
      <rPr>
        <sz val="10"/>
        <rFont val="Arial"/>
        <family val="2"/>
      </rPr>
      <t>5 S 01 100 27</t>
    </r>
  </si>
  <si>
    <r>
      <rPr>
        <sz val="10"/>
        <rFont val="Arial"/>
        <family val="2"/>
      </rPr>
      <t>-  Esc. carga transp. mat 1a cat DMT 800 a 1000m c/e</t>
    </r>
  </si>
  <si>
    <r>
      <rPr>
        <sz val="10"/>
        <rFont val="Arial"/>
        <family val="2"/>
      </rPr>
      <t>5 S 01 100 26</t>
    </r>
  </si>
  <si>
    <r>
      <rPr>
        <sz val="10"/>
        <rFont val="Arial"/>
        <family val="2"/>
      </rPr>
      <t>-  Esc. carga transp. mat 1a cat DMT 600 a 800m c/e</t>
    </r>
  </si>
  <si>
    <r>
      <rPr>
        <sz val="10"/>
        <rFont val="Arial"/>
        <family val="2"/>
      </rPr>
      <t>5 S 01 100 25</t>
    </r>
  </si>
  <si>
    <r>
      <rPr>
        <sz val="10"/>
        <rFont val="Arial"/>
        <family val="2"/>
      </rPr>
      <t>-  Esc. carga transp. mat 1a cat DMT 400 a 600m c/e</t>
    </r>
  </si>
  <si>
    <r>
      <rPr>
        <sz val="10"/>
        <rFont val="Arial"/>
        <family val="2"/>
      </rPr>
      <t>5 S 01 100 24</t>
    </r>
  </si>
  <si>
    <r>
      <rPr>
        <sz val="10"/>
        <rFont val="Arial"/>
        <family val="2"/>
      </rPr>
      <t>-  Esc. carga transp. mat 1a cat DMT 200 a 400m c/e</t>
    </r>
  </si>
  <si>
    <r>
      <rPr>
        <sz val="10"/>
        <rFont val="Arial"/>
        <family val="2"/>
      </rPr>
      <t>5 S 01 100 23</t>
    </r>
  </si>
  <si>
    <r>
      <rPr>
        <sz val="10"/>
        <rFont val="Arial"/>
        <family val="2"/>
      </rPr>
      <t>-  Esc. carga transp. mat 1a cat DMT 50 a 200m c/e</t>
    </r>
  </si>
  <si>
    <r>
      <rPr>
        <sz val="10"/>
        <rFont val="Arial"/>
        <family val="2"/>
      </rPr>
      <t>5 S 01 100 22</t>
    </r>
  </si>
  <si>
    <r>
      <rPr>
        <sz val="10"/>
        <rFont val="Arial"/>
        <family val="2"/>
      </rPr>
      <t>-  Esc. carga tr. mat 1a c. DMT 3000 a 5000m c/carreg</t>
    </r>
  </si>
  <si>
    <r>
      <rPr>
        <sz val="10"/>
        <rFont val="Arial"/>
        <family val="2"/>
      </rPr>
      <t>5 S 01 100 20</t>
    </r>
  </si>
  <si>
    <r>
      <rPr>
        <sz val="10"/>
        <rFont val="Arial"/>
        <family val="2"/>
      </rPr>
      <t>-  Esc. carga tr. mat 1a c. DMT 2000 a 3000m c/carreg</t>
    </r>
  </si>
  <si>
    <r>
      <rPr>
        <sz val="10"/>
        <rFont val="Arial"/>
        <family val="2"/>
      </rPr>
      <t>5 S 01 100 19</t>
    </r>
  </si>
  <si>
    <r>
      <rPr>
        <sz val="10"/>
        <rFont val="Arial"/>
        <family val="2"/>
      </rPr>
      <t>-  Esc. carga tr. mat 1a c. DMT 1800 a 2000m c/carreg</t>
    </r>
  </si>
  <si>
    <r>
      <rPr>
        <sz val="10"/>
        <rFont val="Arial"/>
        <family val="2"/>
      </rPr>
      <t>5 S 01 100 18</t>
    </r>
  </si>
  <si>
    <r>
      <rPr>
        <sz val="10"/>
        <rFont val="Arial"/>
        <family val="2"/>
      </rPr>
      <t>-  Esc. carga tr. mat 1a c. DMT 1600 a 1800m c/carreg</t>
    </r>
  </si>
  <si>
    <r>
      <rPr>
        <sz val="10"/>
        <rFont val="Arial"/>
        <family val="2"/>
      </rPr>
      <t>5 S 01 100 17</t>
    </r>
  </si>
  <si>
    <r>
      <rPr>
        <sz val="10"/>
        <rFont val="Arial"/>
        <family val="2"/>
      </rPr>
      <t>-  Esc. carga tr. mat 1a c. DMT 1400 a 1600m c/carreg</t>
    </r>
  </si>
  <si>
    <r>
      <rPr>
        <sz val="10"/>
        <rFont val="Arial"/>
        <family val="2"/>
      </rPr>
      <t>5 S 01 100 16</t>
    </r>
  </si>
  <si>
    <r>
      <rPr>
        <sz val="10"/>
        <rFont val="Arial"/>
        <family val="2"/>
      </rPr>
      <t>-  Esc. carga tr. mat 1a c. DMT 1200 a 1400m c/carreg</t>
    </r>
  </si>
  <si>
    <r>
      <rPr>
        <sz val="10"/>
        <rFont val="Arial"/>
        <family val="2"/>
      </rPr>
      <t>5 S 01 100 15</t>
    </r>
  </si>
  <si>
    <r>
      <rPr>
        <sz val="10"/>
        <rFont val="Arial"/>
        <family val="2"/>
      </rPr>
      <t>-  Esc. carga tr. mat 1a c. DMT 1000 a 1200m c/carreg</t>
    </r>
  </si>
  <si>
    <r>
      <rPr>
        <sz val="10"/>
        <rFont val="Arial"/>
        <family val="2"/>
      </rPr>
      <t>5 S 01 100 14</t>
    </r>
  </si>
  <si>
    <r>
      <rPr>
        <sz val="10"/>
        <rFont val="Arial"/>
        <family val="2"/>
      </rPr>
      <t>-  Esc. carga tr. mat 1a c. DMT 800 a 1000m c/carreg</t>
    </r>
  </si>
  <si>
    <r>
      <rPr>
        <sz val="10"/>
        <rFont val="Arial"/>
        <family val="2"/>
      </rPr>
      <t>5 S 01 100 13</t>
    </r>
  </si>
  <si>
    <r>
      <rPr>
        <sz val="10"/>
        <rFont val="Arial"/>
        <family val="2"/>
      </rPr>
      <t>-  Esc. carga tr. mat 1a c. DMT 600 a 800m c/carreg</t>
    </r>
  </si>
  <si>
    <r>
      <rPr>
        <sz val="10"/>
        <rFont val="Arial"/>
        <family val="2"/>
      </rPr>
      <t>5 S 01 100 12</t>
    </r>
  </si>
  <si>
    <r>
      <rPr>
        <sz val="10"/>
        <rFont val="Arial"/>
        <family val="2"/>
      </rPr>
      <t>-  Esc. carga tr. mat 1a c. DMT 400 a 600m c/carreg</t>
    </r>
  </si>
  <si>
    <r>
      <rPr>
        <sz val="10"/>
        <rFont val="Arial"/>
        <family val="2"/>
      </rPr>
      <t>5 S 01 100 11</t>
    </r>
  </si>
  <si>
    <r>
      <rPr>
        <sz val="10"/>
        <rFont val="Arial"/>
        <family val="2"/>
      </rPr>
      <t>-  Esc. carga tr. mat 1a c. DMT 200 a 400m c/carreg</t>
    </r>
  </si>
  <si>
    <r>
      <rPr>
        <sz val="10"/>
        <rFont val="Arial"/>
        <family val="2"/>
      </rPr>
      <t>5 S 01 100 10</t>
    </r>
  </si>
  <si>
    <r>
      <rPr>
        <sz val="10"/>
        <rFont val="Arial"/>
        <family val="2"/>
      </rPr>
      <t>-  Esc. carga tr. mat 1a c. DMT 50 a 200m c/carreg</t>
    </r>
  </si>
  <si>
    <r>
      <rPr>
        <sz val="10"/>
        <rFont val="Arial"/>
        <family val="2"/>
      </rPr>
      <t>5 S 01 100 09</t>
    </r>
  </si>
  <si>
    <r>
      <rPr>
        <sz val="10"/>
        <rFont val="Arial"/>
        <family val="2"/>
      </rPr>
      <t>-  Esc. carga transp. mat 1a cat DMT 50m</t>
    </r>
  </si>
  <si>
    <r>
      <rPr>
        <sz val="10"/>
        <rFont val="Arial"/>
        <family val="2"/>
      </rPr>
      <t>5 S 01 100 01</t>
    </r>
  </si>
  <si>
    <r>
      <rPr>
        <sz val="10"/>
        <rFont val="Arial"/>
        <family val="2"/>
      </rPr>
      <t>und</t>
    </r>
  </si>
  <si>
    <r>
      <rPr>
        <sz val="10"/>
        <rFont val="Arial"/>
        <family val="2"/>
      </rPr>
      <t>-  Destocamento de árvores c/ diâm. &gt; 0,30m</t>
    </r>
  </si>
  <si>
    <r>
      <rPr>
        <sz val="10"/>
        <rFont val="Arial"/>
        <family val="2"/>
      </rPr>
      <t>5 S 01 011 00</t>
    </r>
  </si>
  <si>
    <r>
      <rPr>
        <sz val="10"/>
        <rFont val="Arial"/>
        <family val="2"/>
      </rPr>
      <t>-  Destocamento de árvores c/ diâm. 0,15 a 030m</t>
    </r>
  </si>
  <si>
    <r>
      <rPr>
        <sz val="10"/>
        <rFont val="Arial"/>
        <family val="2"/>
      </rPr>
      <t>5 S 01 010 00</t>
    </r>
  </si>
  <si>
    <r>
      <rPr>
        <sz val="10"/>
        <rFont val="Arial"/>
        <family val="2"/>
      </rPr>
      <t>-  Desm. dest. e limp. áreas c/ arv. diam. até 0,15m</t>
    </r>
  </si>
  <si>
    <r>
      <rPr>
        <sz val="10"/>
        <rFont val="Arial"/>
        <family val="2"/>
      </rPr>
      <t>5 S 01 000 00</t>
    </r>
  </si>
  <si>
    <r>
      <rPr>
        <sz val="10"/>
        <rFont val="Arial"/>
        <family val="2"/>
      </rPr>
      <t>-  Transp. local de água c/ cam. tanque rodov. pav.</t>
    </r>
  </si>
  <si>
    <r>
      <rPr>
        <sz val="10"/>
        <rFont val="Arial"/>
        <family val="2"/>
      </rPr>
      <t>4 S 09 202 70</t>
    </r>
  </si>
  <si>
    <r>
      <rPr>
        <sz val="10"/>
        <rFont val="Arial"/>
        <family val="2"/>
      </rPr>
      <t>4 S 09 002 91</t>
    </r>
  </si>
  <si>
    <r>
      <rPr>
        <sz val="10"/>
        <rFont val="Arial"/>
        <family val="2"/>
      </rPr>
      <t>-  Transporte comercial c/ carroc 15t rodov. pav.</t>
    </r>
  </si>
  <si>
    <r>
      <rPr>
        <sz val="10"/>
        <rFont val="Arial"/>
        <family val="2"/>
      </rPr>
      <t>4 S 09 002 90</t>
    </r>
  </si>
  <si>
    <r>
      <rPr>
        <sz val="10"/>
        <rFont val="Arial"/>
        <family val="2"/>
      </rPr>
      <t>-  Transporte local c/ carroceria 4t rodov. pav.</t>
    </r>
  </si>
  <si>
    <r>
      <rPr>
        <sz val="10"/>
        <rFont val="Arial"/>
        <family val="2"/>
      </rPr>
      <t>4 S 09 002 41</t>
    </r>
  </si>
  <si>
    <r>
      <rPr>
        <sz val="10"/>
        <rFont val="Arial"/>
        <family val="2"/>
      </rPr>
      <t>-  Transporte local c/ basc. 5 m3 rodov. pav.</t>
    </r>
  </si>
  <si>
    <r>
      <rPr>
        <sz val="10"/>
        <rFont val="Arial"/>
        <family val="2"/>
      </rPr>
      <t>4 S 09 002 00</t>
    </r>
  </si>
  <si>
    <r>
      <rPr>
        <sz val="10"/>
        <rFont val="Arial"/>
        <family val="2"/>
      </rPr>
      <t>4 S 09 001 91</t>
    </r>
  </si>
  <si>
    <r>
      <rPr>
        <sz val="10"/>
        <rFont val="Arial"/>
        <family val="2"/>
      </rPr>
      <t>-  Transporte comercial c/ carroc 15t rodov. não pav.</t>
    </r>
  </si>
  <si>
    <r>
      <rPr>
        <sz val="10"/>
        <rFont val="Arial"/>
        <family val="2"/>
      </rPr>
      <t>4 S 09 001 90</t>
    </r>
  </si>
  <si>
    <r>
      <rPr>
        <sz val="10"/>
        <rFont val="Arial"/>
        <family val="2"/>
      </rPr>
      <t>-  Man/recomp.sin-pint.faixa-c/termopl-3a(p/aspersão)</t>
    </r>
  </si>
  <si>
    <r>
      <rPr>
        <sz val="10"/>
        <rFont val="Arial"/>
        <family val="2"/>
      </rPr>
      <t>4 S 08 110 01</t>
    </r>
  </si>
  <si>
    <r>
      <rPr>
        <sz val="10"/>
        <rFont val="Arial"/>
        <family val="2"/>
      </rPr>
      <t>-  Manut/recomp.sinal-pint.faixa-tin.acril em água-2a</t>
    </r>
  </si>
  <si>
    <r>
      <rPr>
        <sz val="10"/>
        <rFont val="Arial"/>
        <family val="2"/>
      </rPr>
      <t>4 S 08 100 23</t>
    </r>
  </si>
  <si>
    <r>
      <rPr>
        <sz val="10"/>
        <rFont val="Arial"/>
        <family val="2"/>
      </rPr>
      <t>-  Manut./recomp. sinal.-pint.faixa-tinta acrilica</t>
    </r>
  </si>
  <si>
    <r>
      <rPr>
        <sz val="10"/>
        <rFont val="Arial"/>
        <family val="2"/>
      </rPr>
      <t>4 S 08 100 21</t>
    </r>
  </si>
  <si>
    <r>
      <rPr>
        <sz val="10"/>
        <rFont val="Arial"/>
        <family val="2"/>
      </rPr>
      <t>-  Manut/recomp.sinal-pint.faixa-tin.acril em água-1a</t>
    </r>
  </si>
  <si>
    <r>
      <rPr>
        <sz val="10"/>
        <rFont val="Arial"/>
        <family val="2"/>
      </rPr>
      <t>4 S 08 100 13</t>
    </r>
  </si>
  <si>
    <r>
      <rPr>
        <sz val="10"/>
        <rFont val="Arial"/>
        <family val="2"/>
      </rPr>
      <t>-  Forn. e implantação de balizador de concreto AC/BC</t>
    </r>
  </si>
  <si>
    <r>
      <rPr>
        <sz val="10"/>
        <rFont val="Arial"/>
        <family val="2"/>
      </rPr>
      <t>4 S 06 230 51</t>
    </r>
  </si>
  <si>
    <r>
      <rPr>
        <sz val="10"/>
        <rFont val="Arial"/>
        <family val="2"/>
      </rPr>
      <t>-  Forn. impl. sup. ecol. s. cilindrica placa sin.</t>
    </r>
  </si>
  <si>
    <r>
      <rPr>
        <sz val="10"/>
        <rFont val="Arial"/>
        <family val="2"/>
      </rPr>
      <t>4 S 06 230 03</t>
    </r>
  </si>
  <si>
    <r>
      <rPr>
        <sz val="10"/>
        <rFont val="Arial"/>
        <family val="2"/>
      </rPr>
      <t>-  Forn. e impl. sup. ecol. sec. quadrad. placa sin.</t>
    </r>
  </si>
  <si>
    <r>
      <rPr>
        <sz val="10"/>
        <rFont val="Arial"/>
        <family val="2"/>
      </rPr>
      <t>4 S 06 230 02</t>
    </r>
  </si>
  <si>
    <r>
      <rPr>
        <sz val="10"/>
        <rFont val="Arial"/>
        <family val="2"/>
      </rPr>
      <t>-  Forn. e implantação de balizador de concreto</t>
    </r>
  </si>
  <si>
    <r>
      <rPr>
        <sz val="10"/>
        <rFont val="Arial"/>
        <family val="2"/>
      </rPr>
      <t>4 S 06 230 01</t>
    </r>
  </si>
  <si>
    <r>
      <rPr>
        <sz val="10"/>
        <rFont val="Arial"/>
        <family val="2"/>
      </rPr>
      <t>-  Confecção suporte e travessa p/placa sinaliz.</t>
    </r>
  </si>
  <si>
    <r>
      <rPr>
        <sz val="10"/>
        <rFont val="Arial"/>
        <family val="2"/>
      </rPr>
      <t>4 S 06 203 01</t>
    </r>
  </si>
  <si>
    <r>
      <rPr>
        <sz val="10"/>
        <rFont val="Arial"/>
        <family val="2"/>
      </rPr>
      <t>-  Conf.placa sinal.tot.refletiva - chapa recuperada</t>
    </r>
  </si>
  <si>
    <r>
      <rPr>
        <sz val="10"/>
        <rFont val="Arial"/>
        <family val="2"/>
      </rPr>
      <t>4 S 06 202 31</t>
    </r>
  </si>
  <si>
    <r>
      <rPr>
        <sz val="10"/>
        <rFont val="Arial"/>
        <family val="2"/>
      </rPr>
      <t>-  Conf.placa sinal.semi-refletiva chapa recuperada</t>
    </r>
  </si>
  <si>
    <r>
      <rPr>
        <sz val="10"/>
        <rFont val="Arial"/>
        <family val="2"/>
      </rPr>
      <t>4 S 06 202 21</t>
    </r>
  </si>
  <si>
    <r>
      <rPr>
        <sz val="10"/>
        <rFont val="Arial"/>
        <family val="2"/>
      </rPr>
      <t>-  Confecção placa sinalização tot.refletiva</t>
    </r>
  </si>
  <si>
    <r>
      <rPr>
        <sz val="10"/>
        <rFont val="Arial"/>
        <family val="2"/>
      </rPr>
      <t>4 S 06 202 11</t>
    </r>
  </si>
  <si>
    <r>
      <rPr>
        <sz val="10"/>
        <rFont val="Arial"/>
        <family val="2"/>
      </rPr>
      <t>-  Confecção de placa sinalização semi-refletiva</t>
    </r>
  </si>
  <si>
    <r>
      <rPr>
        <sz val="10"/>
        <rFont val="Arial"/>
        <family val="2"/>
      </rPr>
      <t>4 S 06 202 01</t>
    </r>
  </si>
  <si>
    <r>
      <rPr>
        <sz val="10"/>
        <rFont val="Arial"/>
        <family val="2"/>
      </rPr>
      <t>-  Recuperação de chapa p/placa de sinalização</t>
    </r>
  </si>
  <si>
    <r>
      <rPr>
        <sz val="10"/>
        <rFont val="Arial"/>
        <family val="2"/>
      </rPr>
      <t>4 S 06 200 92</t>
    </r>
  </si>
  <si>
    <r>
      <rPr>
        <sz val="10"/>
        <rFont val="Arial"/>
        <family val="2"/>
      </rPr>
      <t>-  Remoção de placa de sinalização</t>
    </r>
  </si>
  <si>
    <r>
      <rPr>
        <sz val="10"/>
        <rFont val="Arial"/>
        <family val="2"/>
      </rPr>
      <t>4 S 06 200 91</t>
    </r>
  </si>
  <si>
    <r>
      <rPr>
        <sz val="10"/>
        <rFont val="Arial"/>
        <family val="2"/>
      </rPr>
      <t>-  Forn. e implantação placa sinaliz. tot.refletiva</t>
    </r>
  </si>
  <si>
    <r>
      <rPr>
        <sz val="10"/>
        <rFont val="Arial"/>
        <family val="2"/>
      </rPr>
      <t>4 S 06 200 02</t>
    </r>
  </si>
  <si>
    <r>
      <rPr>
        <sz val="10"/>
        <rFont val="Arial"/>
        <family val="2"/>
      </rPr>
      <t>-  Forn. e implantação placa sinaliz. semi-refletiva</t>
    </r>
  </si>
  <si>
    <r>
      <rPr>
        <sz val="10"/>
        <rFont val="Arial"/>
        <family val="2"/>
      </rPr>
      <t>4 S 06 200 01</t>
    </r>
  </si>
  <si>
    <r>
      <rPr>
        <sz val="10"/>
        <rFont val="Arial"/>
        <family val="2"/>
      </rPr>
      <t>-  Forn. e colocação de tachão reflet. bidirecional</t>
    </r>
  </si>
  <si>
    <r>
      <rPr>
        <sz val="10"/>
        <rFont val="Arial"/>
        <family val="2"/>
      </rPr>
      <t>4 S 06 121 11</t>
    </r>
  </si>
  <si>
    <r>
      <rPr>
        <sz val="10"/>
        <rFont val="Arial"/>
        <family val="2"/>
      </rPr>
      <t>-  Forn. e colocação de tacha reflet. bidirecional</t>
    </r>
  </si>
  <si>
    <r>
      <rPr>
        <sz val="10"/>
        <rFont val="Arial"/>
        <family val="2"/>
      </rPr>
      <t>4 S 06 121 01</t>
    </r>
  </si>
  <si>
    <r>
      <rPr>
        <sz val="10"/>
        <rFont val="Arial"/>
        <family val="2"/>
      </rPr>
      <t>-  Forn. e coloc. de disp.refl. vidro temp. 360° amar</t>
    </r>
  </si>
  <si>
    <r>
      <rPr>
        <sz val="10"/>
        <rFont val="Arial"/>
        <family val="2"/>
      </rPr>
      <t>4 S 06 120 22</t>
    </r>
  </si>
  <si>
    <r>
      <rPr>
        <sz val="10"/>
        <rFont val="Arial"/>
        <family val="2"/>
      </rPr>
      <t>-  Forn. e coloc. de disp.refl. vidro temp. 360° bran</t>
    </r>
  </si>
  <si>
    <r>
      <rPr>
        <sz val="10"/>
        <rFont val="Arial"/>
        <family val="2"/>
      </rPr>
      <t>4 S 06 120 21</t>
    </r>
  </si>
  <si>
    <r>
      <rPr>
        <sz val="10"/>
        <rFont val="Arial"/>
        <family val="2"/>
      </rPr>
      <t>-  Forn. e coloc. de disp.refl. vidro temp. 180° bran</t>
    </r>
  </si>
  <si>
    <r>
      <rPr>
        <sz val="10"/>
        <rFont val="Arial"/>
        <family val="2"/>
      </rPr>
      <t>4 S 06 120 20</t>
    </r>
  </si>
  <si>
    <r>
      <rPr>
        <sz val="10"/>
        <rFont val="Arial"/>
        <family val="2"/>
      </rPr>
      <t>-  Forn. e colocação de tachão reflet. monodirecional</t>
    </r>
  </si>
  <si>
    <r>
      <rPr>
        <sz val="10"/>
        <rFont val="Arial"/>
        <family val="2"/>
      </rPr>
      <t>4 S 06 120 11</t>
    </r>
  </si>
  <si>
    <r>
      <rPr>
        <sz val="10"/>
        <rFont val="Arial"/>
        <family val="2"/>
      </rPr>
      <t>-  Forn. e colocação de tacha reflet. monodirecional</t>
    </r>
  </si>
  <si>
    <r>
      <rPr>
        <sz val="10"/>
        <rFont val="Arial"/>
        <family val="2"/>
      </rPr>
      <t>4 S 06 120 01</t>
    </r>
  </si>
  <si>
    <r>
      <rPr>
        <sz val="10"/>
        <rFont val="Arial"/>
        <family val="2"/>
      </rPr>
      <t>-  Sinalização horizontal c/termoplástico pré-formado</t>
    </r>
  </si>
  <si>
    <r>
      <rPr>
        <sz val="10"/>
        <rFont val="Arial"/>
        <family val="2"/>
      </rPr>
      <t>4 S 06 111 01</t>
    </r>
  </si>
  <si>
    <r>
      <rPr>
        <sz val="10"/>
        <rFont val="Arial"/>
        <family val="2"/>
      </rPr>
      <t>-  Pintura setas e zebrado term.-5 anos (p/ extrusão)</t>
    </r>
  </si>
  <si>
    <r>
      <rPr>
        <sz val="10"/>
        <rFont val="Arial"/>
        <family val="2"/>
      </rPr>
      <t>4 S 06 110 03</t>
    </r>
  </si>
  <si>
    <r>
      <rPr>
        <sz val="10"/>
        <rFont val="Arial"/>
        <family val="2"/>
      </rPr>
      <t>-  Pintura setas e zebrado term.-3 anos (p/ aspersão)</t>
    </r>
  </si>
  <si>
    <r>
      <rPr>
        <sz val="10"/>
        <rFont val="Arial"/>
        <family val="2"/>
      </rPr>
      <t>4 S 06 110 02</t>
    </r>
  </si>
  <si>
    <r>
      <rPr>
        <sz val="10"/>
        <rFont val="Arial"/>
        <family val="2"/>
      </rPr>
      <t>-  Pintura faixa c/termoplástico-3 anos (p/ aspersão)</t>
    </r>
  </si>
  <si>
    <r>
      <rPr>
        <sz val="10"/>
        <rFont val="Arial"/>
        <family val="2"/>
      </rPr>
      <t>4 S 06 110 01</t>
    </r>
  </si>
  <si>
    <r>
      <rPr>
        <sz val="10"/>
        <rFont val="Arial"/>
        <family val="2"/>
      </rPr>
      <t>-  Pint. setas/zebrado-tinta b.acríl. emuls. água-2a.</t>
    </r>
  </si>
  <si>
    <r>
      <rPr>
        <sz val="10"/>
        <rFont val="Arial"/>
        <family val="2"/>
      </rPr>
      <t>4 S 06 100 32</t>
    </r>
  </si>
  <si>
    <r>
      <rPr>
        <sz val="10"/>
        <rFont val="Arial"/>
        <family val="2"/>
      </rPr>
      <t>-  Pintura faixa-tinta b.acrílica emuls. água -2 anos</t>
    </r>
  </si>
  <si>
    <r>
      <rPr>
        <sz val="10"/>
        <rFont val="Arial"/>
        <family val="2"/>
      </rPr>
      <t>4 S 06 100 31</t>
    </r>
  </si>
  <si>
    <r>
      <rPr>
        <sz val="10"/>
        <rFont val="Arial"/>
        <family val="2"/>
      </rPr>
      <t>-  Pint.setas.zeb.-tinta b.acríl e=0,6mm-NBR 11862/92</t>
    </r>
  </si>
  <si>
    <r>
      <rPr>
        <sz val="10"/>
        <rFont val="Arial"/>
        <family val="2"/>
      </rPr>
      <t>4 S 06 100 22</t>
    </r>
  </si>
  <si>
    <r>
      <rPr>
        <sz val="10"/>
        <rFont val="Arial"/>
        <family val="2"/>
      </rPr>
      <t>-  Pint. faixa-tinta base acríl. e=0,6mm-NBR 11862/92</t>
    </r>
  </si>
  <si>
    <r>
      <rPr>
        <sz val="10"/>
        <rFont val="Arial"/>
        <family val="2"/>
      </rPr>
      <t>4 S 06 100 21</t>
    </r>
  </si>
  <si>
    <r>
      <rPr>
        <sz val="10"/>
        <rFont val="Arial"/>
        <family val="2"/>
      </rPr>
      <t>-  Pint. setas/zebrado-tinta b.acríl. emuls. água-1a.</t>
    </r>
  </si>
  <si>
    <r>
      <rPr>
        <sz val="10"/>
        <rFont val="Arial"/>
        <family val="2"/>
      </rPr>
      <t>4 S 06 100 14</t>
    </r>
  </si>
  <si>
    <r>
      <rPr>
        <sz val="10"/>
        <rFont val="Arial"/>
        <family val="2"/>
      </rPr>
      <t>-  Pintura faixa-tinta b.acrílica emuls. água - 1 ano</t>
    </r>
  </si>
  <si>
    <r>
      <rPr>
        <sz val="10"/>
        <rFont val="Arial"/>
        <family val="2"/>
      </rPr>
      <t>4 S 06 100 13</t>
    </r>
  </si>
  <si>
    <r>
      <rPr>
        <sz val="10"/>
        <rFont val="Arial"/>
        <family val="2"/>
      </rPr>
      <t>-  Barreira de segurança dupla DNER PRO 176/86 AC/BC</t>
    </r>
  </si>
  <si>
    <r>
      <rPr>
        <sz val="10"/>
        <rFont val="Arial"/>
        <family val="2"/>
      </rPr>
      <t>4 S 06 030 61</t>
    </r>
  </si>
  <si>
    <r>
      <rPr>
        <sz val="10"/>
        <rFont val="Arial"/>
        <family val="2"/>
      </rPr>
      <t>-  Barreira de segurança dupla DNER PRO 176/86</t>
    </r>
  </si>
  <si>
    <r>
      <rPr>
        <sz val="10"/>
        <rFont val="Arial"/>
        <family val="2"/>
      </rPr>
      <t>4 S 06 030 11</t>
    </r>
  </si>
  <si>
    <r>
      <rPr>
        <sz val="10"/>
        <rFont val="Arial"/>
        <family val="2"/>
      </rPr>
      <t>-  Ancoragem defensa semi-maleável dupla (forn/ impl)</t>
    </r>
  </si>
  <si>
    <r>
      <rPr>
        <sz val="10"/>
        <rFont val="Arial"/>
        <family val="2"/>
      </rPr>
      <t>4 S 06 010 12</t>
    </r>
  </si>
  <si>
    <r>
      <rPr>
        <sz val="10"/>
        <rFont val="Arial"/>
        <family val="2"/>
      </rPr>
      <t>-  Defensa semi-maleável dupla (forn./ impl.)</t>
    </r>
  </si>
  <si>
    <r>
      <rPr>
        <sz val="10"/>
        <rFont val="Arial"/>
        <family val="2"/>
      </rPr>
      <t>4 S 06 010 11</t>
    </r>
  </si>
  <si>
    <r>
      <rPr>
        <sz val="10"/>
        <rFont val="Arial"/>
        <family val="2"/>
      </rPr>
      <t>-  Ancoragem defensa semi-maleável simples (forn/imp)</t>
    </r>
  </si>
  <si>
    <r>
      <rPr>
        <sz val="10"/>
        <rFont val="Arial"/>
        <family val="2"/>
      </rPr>
      <t>4 S 06 010 02</t>
    </r>
  </si>
  <si>
    <r>
      <rPr>
        <sz val="10"/>
        <rFont val="Arial"/>
        <family val="2"/>
      </rPr>
      <t>-  Defensa semi-maleável simples (forn./ impl.)</t>
    </r>
  </si>
  <si>
    <r>
      <rPr>
        <sz val="10"/>
        <rFont val="Arial"/>
        <family val="2"/>
      </rPr>
      <t>4 S 06 010 01</t>
    </r>
  </si>
  <si>
    <r>
      <rPr>
        <sz val="10"/>
        <rFont val="Arial"/>
        <family val="2"/>
      </rPr>
      <t>-  Ancoragem de defensa maleável dupla (forn./ impl.)</t>
    </r>
  </si>
  <si>
    <r>
      <rPr>
        <sz val="10"/>
        <rFont val="Arial"/>
        <family val="2"/>
      </rPr>
      <t>4 S 06 000 12</t>
    </r>
  </si>
  <si>
    <r>
      <rPr>
        <sz val="10"/>
        <rFont val="Arial"/>
        <family val="2"/>
      </rPr>
      <t>-  Defensa maleável dupla (forn./ impl.)</t>
    </r>
  </si>
  <si>
    <r>
      <rPr>
        <sz val="10"/>
        <rFont val="Arial"/>
        <family val="2"/>
      </rPr>
      <t>4 S 06 000 11</t>
    </r>
  </si>
  <si>
    <r>
      <rPr>
        <sz val="10"/>
        <rFont val="Arial"/>
        <family val="2"/>
      </rPr>
      <t>-  Ancoragem de defensa maleável simples (forn/ impl)</t>
    </r>
  </si>
  <si>
    <r>
      <rPr>
        <sz val="10"/>
        <rFont val="Arial"/>
        <family val="2"/>
      </rPr>
      <t>4 S 06 000 02</t>
    </r>
  </si>
  <si>
    <r>
      <rPr>
        <sz val="10"/>
        <rFont val="Arial"/>
        <family val="2"/>
      </rPr>
      <t>-  Defensa maleável simples (forn./ impl.)</t>
    </r>
  </si>
  <si>
    <r>
      <rPr>
        <sz val="10"/>
        <rFont val="Arial"/>
        <family val="2"/>
      </rPr>
      <t>4 S 06 000 01</t>
    </r>
  </si>
  <si>
    <r>
      <rPr>
        <sz val="10"/>
        <rFont val="Arial"/>
        <family val="2"/>
      </rPr>
      <t>-  Forma comum de madeira</t>
    </r>
  </si>
  <si>
    <r>
      <rPr>
        <sz val="10"/>
        <rFont val="Arial"/>
        <family val="2"/>
      </rPr>
      <t>4 S 03 370 00</t>
    </r>
  </si>
  <si>
    <r>
      <rPr>
        <sz val="10"/>
        <rFont val="Arial"/>
        <family val="2"/>
      </rPr>
      <t>kg</t>
    </r>
  </si>
  <si>
    <r>
      <rPr>
        <sz val="10"/>
        <rFont val="Arial"/>
        <family val="2"/>
      </rPr>
      <t>-  Fornecimento, preparo colocação aço CA-50</t>
    </r>
  </si>
  <si>
    <r>
      <rPr>
        <sz val="10"/>
        <rFont val="Arial"/>
        <family val="2"/>
      </rPr>
      <t>4 S 03 353 00</t>
    </r>
  </si>
  <si>
    <r>
      <rPr>
        <sz val="10"/>
        <rFont val="Arial"/>
        <family val="2"/>
      </rPr>
      <t>-  Concr.estr.fck=25MPa c.raz.uso ger.conf.lanç.AC/BC</t>
    </r>
  </si>
  <si>
    <r>
      <rPr>
        <sz val="10"/>
        <rFont val="Arial"/>
        <family val="2"/>
      </rPr>
      <t>4 S 03 323 51</t>
    </r>
  </si>
  <si>
    <r>
      <rPr>
        <sz val="10"/>
        <rFont val="Arial"/>
        <family val="2"/>
      </rPr>
      <t>-  Conc.estr.fck=25 MPa contr.raz.uso ger.conf.e lanç</t>
    </r>
  </si>
  <si>
    <r>
      <rPr>
        <sz val="10"/>
        <rFont val="Arial"/>
        <family val="2"/>
      </rPr>
      <t>4 S 03 323 01</t>
    </r>
  </si>
  <si>
    <r>
      <rPr>
        <sz val="10"/>
        <rFont val="Arial"/>
        <family val="2"/>
      </rPr>
      <t>-  Conf.lançamento de concreto magro em beton.AC/BC</t>
    </r>
  </si>
  <si>
    <r>
      <rPr>
        <sz val="10"/>
        <rFont val="Arial"/>
        <family val="2"/>
      </rPr>
      <t>4 S 03 300 51</t>
    </r>
  </si>
  <si>
    <r>
      <rPr>
        <sz val="10"/>
        <rFont val="Arial"/>
        <family val="2"/>
      </rPr>
      <t>-  Confecção e lanç. de concreto magro em betoneira</t>
    </r>
  </si>
  <si>
    <r>
      <rPr>
        <sz val="10"/>
        <rFont val="Arial"/>
        <family val="2"/>
      </rPr>
      <t>4 S 03 300 01</t>
    </r>
  </si>
  <si>
    <r>
      <rPr>
        <sz val="10"/>
        <rFont val="Arial"/>
        <family val="2"/>
      </rPr>
      <t>-  Transp. local água c/ cam. tanque em rodov. pav.</t>
    </r>
  </si>
  <si>
    <r>
      <rPr>
        <sz val="10"/>
        <rFont val="Arial"/>
        <family val="2"/>
      </rPr>
      <t>3 S 09 202 70</t>
    </r>
  </si>
  <si>
    <r>
      <rPr>
        <sz val="10"/>
        <rFont val="Arial"/>
        <family val="2"/>
      </rPr>
      <t>-  Transp. local água c/ cam. tanque rodov. não pav.</t>
    </r>
  </si>
  <si>
    <r>
      <rPr>
        <sz val="10"/>
        <rFont val="Arial"/>
        <family val="2"/>
      </rPr>
      <t>3 S 09 201 70</t>
    </r>
  </si>
  <si>
    <r>
      <rPr>
        <sz val="10"/>
        <rFont val="Arial"/>
        <family val="2"/>
      </rPr>
      <t>-  Transporte local material betuminoso</t>
    </r>
  </si>
  <si>
    <r>
      <rPr>
        <sz val="10"/>
        <rFont val="Arial"/>
        <family val="2"/>
      </rPr>
      <t>3 S 09 102 00</t>
    </r>
  </si>
  <si>
    <r>
      <rPr>
        <sz val="10"/>
        <rFont val="Arial"/>
        <family val="2"/>
      </rPr>
      <t>3 S 09 002 91</t>
    </r>
  </si>
  <si>
    <r>
      <rPr>
        <sz val="10"/>
        <rFont val="Arial"/>
        <family val="2"/>
      </rPr>
      <t>3 S 09 002 90</t>
    </r>
  </si>
  <si>
    <r>
      <rPr>
        <sz val="10"/>
        <rFont val="Arial"/>
        <family val="2"/>
      </rPr>
      <t>-  Transp. local c/ carroceria 4t em rodov. pav.</t>
    </r>
  </si>
  <si>
    <r>
      <rPr>
        <sz val="10"/>
        <rFont val="Arial"/>
        <family val="2"/>
      </rPr>
      <t>3 S 09 002 41</t>
    </r>
  </si>
  <si>
    <r>
      <rPr>
        <sz val="10"/>
        <rFont val="Arial"/>
        <family val="2"/>
      </rPr>
      <t>-  Transporte local c/ basc. 10m3 em rodov. pav.</t>
    </r>
  </si>
  <si>
    <r>
      <rPr>
        <sz val="10"/>
        <rFont val="Arial"/>
        <family val="2"/>
      </rPr>
      <t>3 S 09 002 06</t>
    </r>
  </si>
  <si>
    <r>
      <rPr>
        <sz val="10"/>
        <rFont val="Arial"/>
        <family val="2"/>
      </rPr>
      <t>-  Transporte local de material para remendos</t>
    </r>
  </si>
  <si>
    <r>
      <rPr>
        <sz val="10"/>
        <rFont val="Arial"/>
        <family val="2"/>
      </rPr>
      <t>3 S 09 002 03</t>
    </r>
  </si>
  <si>
    <r>
      <rPr>
        <sz val="10"/>
        <rFont val="Arial"/>
        <family val="2"/>
      </rPr>
      <t>-  Transporte local basc. 5m3 em rodov. pav.</t>
    </r>
  </si>
  <si>
    <r>
      <rPr>
        <sz val="10"/>
        <rFont val="Arial"/>
        <family val="2"/>
      </rPr>
      <t>3 S 09 002 00</t>
    </r>
  </si>
  <si>
    <r>
      <rPr>
        <sz val="10"/>
        <rFont val="Arial"/>
        <family val="2"/>
      </rPr>
      <t>3 S 09 001 91</t>
    </r>
  </si>
  <si>
    <r>
      <rPr>
        <sz val="10"/>
        <rFont val="Arial"/>
        <family val="2"/>
      </rPr>
      <t>3 S 09 001 90</t>
    </r>
  </si>
  <si>
    <r>
      <rPr>
        <sz val="10"/>
        <rFont val="Arial"/>
        <family val="2"/>
      </rPr>
      <t>-  Transp. local c/ carroceria 4t em rodov. não pav.</t>
    </r>
  </si>
  <si>
    <r>
      <rPr>
        <sz val="10"/>
        <rFont val="Arial"/>
        <family val="2"/>
      </rPr>
      <t>3 S 09 001 41</t>
    </r>
  </si>
  <si>
    <r>
      <rPr>
        <sz val="10"/>
        <rFont val="Arial"/>
        <family val="2"/>
      </rPr>
      <t>-  Transporte local c/ basc. 10m3 em rodov. não pav.</t>
    </r>
  </si>
  <si>
    <r>
      <rPr>
        <sz val="10"/>
        <rFont val="Arial"/>
        <family val="2"/>
      </rPr>
      <t>3 S 09 001 06</t>
    </r>
  </si>
  <si>
    <r>
      <rPr>
        <sz val="10"/>
        <rFont val="Arial"/>
        <family val="2"/>
      </rPr>
      <t>-  Transporte local c/ basc. 5m3 em rodov. não pav.</t>
    </r>
  </si>
  <si>
    <r>
      <rPr>
        <sz val="10"/>
        <rFont val="Arial"/>
        <family val="2"/>
      </rPr>
      <t>3 S 09 001 00</t>
    </r>
  </si>
  <si>
    <r>
      <rPr>
        <sz val="10"/>
        <rFont val="Arial"/>
        <family val="2"/>
      </rPr>
      <t>-  Capina manual</t>
    </r>
  </si>
  <si>
    <r>
      <rPr>
        <sz val="10"/>
        <rFont val="Arial"/>
        <family val="2"/>
      </rPr>
      <t>3 S 08 910 00</t>
    </r>
  </si>
  <si>
    <r>
      <rPr>
        <sz val="10"/>
        <rFont val="Arial"/>
        <family val="2"/>
      </rPr>
      <t>-  Corte e limpeza de áreas gramadas</t>
    </r>
  </si>
  <si>
    <r>
      <rPr>
        <sz val="10"/>
        <rFont val="Arial"/>
        <family val="2"/>
      </rPr>
      <t>3 S 08 901 01</t>
    </r>
  </si>
  <si>
    <r>
      <rPr>
        <sz val="10"/>
        <rFont val="Arial"/>
        <family val="2"/>
      </rPr>
      <t>ha</t>
    </r>
  </si>
  <si>
    <r>
      <rPr>
        <sz val="10"/>
        <rFont val="Arial"/>
        <family val="2"/>
      </rPr>
      <t>-  Roçada mecanizada</t>
    </r>
  </si>
  <si>
    <r>
      <rPr>
        <sz val="10"/>
        <rFont val="Arial"/>
        <family val="2"/>
      </rPr>
      <t>3 S 08 901 00</t>
    </r>
  </si>
  <si>
    <r>
      <rPr>
        <sz val="10"/>
        <rFont val="Arial"/>
        <family val="2"/>
      </rPr>
      <t>-  Roçada de capim colonião</t>
    </r>
  </si>
  <si>
    <r>
      <rPr>
        <sz val="10"/>
        <rFont val="Arial"/>
        <family val="2"/>
      </rPr>
      <t>3 S 08 900 01</t>
    </r>
  </si>
  <si>
    <r>
      <rPr>
        <sz val="10"/>
        <rFont val="Arial"/>
        <family val="2"/>
      </rPr>
      <t>-  Roçada manual</t>
    </r>
  </si>
  <si>
    <r>
      <rPr>
        <sz val="10"/>
        <rFont val="Arial"/>
        <family val="2"/>
      </rPr>
      <t>3 S 08 900 00</t>
    </r>
  </si>
  <si>
    <r>
      <rPr>
        <sz val="10"/>
        <rFont val="Arial"/>
        <family val="2"/>
      </rPr>
      <t>-  Remoção de matacões</t>
    </r>
  </si>
  <si>
    <r>
      <rPr>
        <sz val="10"/>
        <rFont val="Arial"/>
        <family val="2"/>
      </rPr>
      <t>3 S 08 513 00</t>
    </r>
  </si>
  <si>
    <r>
      <rPr>
        <sz val="10"/>
        <rFont val="Arial"/>
        <family val="2"/>
      </rPr>
      <t>-  Remoção mecanizada de barreira - rocha</t>
    </r>
  </si>
  <si>
    <r>
      <rPr>
        <sz val="10"/>
        <rFont val="Arial"/>
        <family val="2"/>
      </rPr>
      <t>3 S 08 512 00</t>
    </r>
  </si>
  <si>
    <r>
      <rPr>
        <sz val="10"/>
        <rFont val="Arial"/>
        <family val="2"/>
      </rPr>
      <t>-  Remoção mecanizada de barreira - solo</t>
    </r>
  </si>
  <si>
    <r>
      <rPr>
        <sz val="10"/>
        <rFont val="Arial"/>
        <family val="2"/>
      </rPr>
      <t>3 S 08 511 00</t>
    </r>
  </si>
  <si>
    <r>
      <rPr>
        <sz val="10"/>
        <rFont val="Arial"/>
        <family val="2"/>
      </rPr>
      <t>-  Remoção manual de barreira em rocha</t>
    </r>
  </si>
  <si>
    <r>
      <rPr>
        <sz val="10"/>
        <rFont val="Arial"/>
        <family val="2"/>
      </rPr>
      <t>3 S 08 510 01</t>
    </r>
  </si>
  <si>
    <r>
      <rPr>
        <sz val="10"/>
        <rFont val="Arial"/>
        <family val="2"/>
      </rPr>
      <t>-  Remoção manual de barreira em solo</t>
    </r>
  </si>
  <si>
    <r>
      <rPr>
        <sz val="10"/>
        <rFont val="Arial"/>
        <family val="2"/>
      </rPr>
      <t>3 S 08 510 00</t>
    </r>
  </si>
  <si>
    <r>
      <rPr>
        <sz val="10"/>
        <rFont val="Arial"/>
        <family val="2"/>
      </rPr>
      <t>-  Recomposição mecanizada de aterro</t>
    </r>
  </si>
  <si>
    <r>
      <rPr>
        <sz val="10"/>
        <rFont val="Arial"/>
        <family val="2"/>
      </rPr>
      <t>3 S 08 501 00</t>
    </r>
  </si>
  <si>
    <r>
      <rPr>
        <sz val="10"/>
        <rFont val="Arial"/>
        <family val="2"/>
      </rPr>
      <t>-  Recomposição manual de aterro</t>
    </r>
  </si>
  <si>
    <r>
      <rPr>
        <sz val="10"/>
        <rFont val="Arial"/>
        <family val="2"/>
      </rPr>
      <t>3 S 08 500 00</t>
    </r>
  </si>
  <si>
    <r>
      <rPr>
        <sz val="10"/>
        <rFont val="Arial"/>
        <family val="2"/>
      </rPr>
      <t>-  Recomp. parcial cerca c/ mourão de madeira - arame</t>
    </r>
  </si>
  <si>
    <r>
      <rPr>
        <sz val="10"/>
        <rFont val="Arial"/>
        <family val="2"/>
      </rPr>
      <t>3 S 08 414 02</t>
    </r>
  </si>
  <si>
    <r>
      <rPr>
        <sz val="10"/>
        <rFont val="Arial"/>
        <family val="2"/>
      </rPr>
      <t>-  Recomposição parcial cerca de madeira - mourão</t>
    </r>
  </si>
  <si>
    <r>
      <rPr>
        <sz val="10"/>
        <rFont val="Arial"/>
        <family val="2"/>
      </rPr>
      <t>3 S 08 414 01</t>
    </r>
  </si>
  <si>
    <r>
      <rPr>
        <sz val="10"/>
        <rFont val="Arial"/>
        <family val="2"/>
      </rPr>
      <t>-  Recomposição total de cerca com mourão de madeira</t>
    </r>
  </si>
  <si>
    <r>
      <rPr>
        <sz val="10"/>
        <rFont val="Arial"/>
        <family val="2"/>
      </rPr>
      <t>3 S 08 414 00</t>
    </r>
  </si>
  <si>
    <r>
      <rPr>
        <sz val="10"/>
        <rFont val="Arial"/>
        <family val="2"/>
      </rPr>
      <t>-  Recomp.parc.cerca c/mourão conc.seção triang.AC/BC</t>
    </r>
  </si>
  <si>
    <r>
      <rPr>
        <sz val="10"/>
        <rFont val="Arial"/>
        <family val="2"/>
      </rPr>
      <t>3 S 08 404 54</t>
    </r>
  </si>
  <si>
    <r>
      <rPr>
        <sz val="10"/>
        <rFont val="Arial"/>
        <family val="2"/>
      </rPr>
      <t>-  Recomp.tot.cerca c/mourão conc.seção triang. AC/BC</t>
    </r>
  </si>
  <si>
    <r>
      <rPr>
        <sz val="10"/>
        <rFont val="Arial"/>
        <family val="2"/>
      </rPr>
      <t>3 S 08 404 53</t>
    </r>
  </si>
  <si>
    <r>
      <rPr>
        <sz val="10"/>
        <rFont val="Arial"/>
        <family val="2"/>
      </rPr>
      <t>-  Recomp.parc.cerca mourão conc.seção quadrada AC/BC</t>
    </r>
  </si>
  <si>
    <r>
      <rPr>
        <sz val="10"/>
        <rFont val="Arial"/>
        <family val="2"/>
      </rPr>
      <t>3 S 08 404 51</t>
    </r>
  </si>
  <si>
    <r>
      <rPr>
        <sz val="10"/>
        <rFont val="Arial"/>
        <family val="2"/>
      </rPr>
      <t>-  Recomp.tot.cerca c/mourão conc.seção quad. AC/BC</t>
    </r>
  </si>
  <si>
    <r>
      <rPr>
        <sz val="10"/>
        <rFont val="Arial"/>
        <family val="2"/>
      </rPr>
      <t>3 S 08 404 50</t>
    </r>
  </si>
  <si>
    <r>
      <rPr>
        <sz val="10"/>
        <rFont val="Arial"/>
        <family val="2"/>
      </rPr>
      <t>-  Recomp. parc. cerca c/ mourão concr. seção triang.</t>
    </r>
  </si>
  <si>
    <r>
      <rPr>
        <sz val="10"/>
        <rFont val="Arial"/>
        <family val="2"/>
      </rPr>
      <t>3 S 08 404 04</t>
    </r>
  </si>
  <si>
    <r>
      <rPr>
        <sz val="10"/>
        <rFont val="Arial"/>
        <family val="2"/>
      </rPr>
      <t>-  Recomp. tot. cerca c/ mourão concr. seção triang.</t>
    </r>
  </si>
  <si>
    <r>
      <rPr>
        <sz val="10"/>
        <rFont val="Arial"/>
        <family val="2"/>
      </rPr>
      <t>3 S 08 404 03</t>
    </r>
  </si>
  <si>
    <r>
      <rPr>
        <sz val="10"/>
        <rFont val="Arial"/>
        <family val="2"/>
      </rPr>
      <t>-  Recomp. parc. cerca c/ mourão de concr.-arame</t>
    </r>
  </si>
  <si>
    <r>
      <rPr>
        <sz val="10"/>
        <rFont val="Arial"/>
        <family val="2"/>
      </rPr>
      <t>3 S 08 404 02</t>
    </r>
  </si>
  <si>
    <r>
      <rPr>
        <sz val="10"/>
        <rFont val="Arial"/>
        <family val="2"/>
      </rPr>
      <t>-  Recomp. parc. cerca de conc. seção quad. - mourão</t>
    </r>
  </si>
  <si>
    <r>
      <rPr>
        <sz val="10"/>
        <rFont val="Arial"/>
        <family val="2"/>
      </rPr>
      <t>3 S 08 404 01</t>
    </r>
  </si>
  <si>
    <r>
      <rPr>
        <sz val="10"/>
        <rFont val="Arial"/>
        <family val="2"/>
      </rPr>
      <t>-  Recomp. tot. cerca c/ mourão de conc. secção quad.</t>
    </r>
  </si>
  <si>
    <r>
      <rPr>
        <sz val="10"/>
        <rFont val="Arial"/>
        <family val="2"/>
      </rPr>
      <t>3 S 08 404 00</t>
    </r>
  </si>
  <si>
    <r>
      <rPr>
        <sz val="10"/>
        <rFont val="Arial"/>
        <family val="2"/>
      </rPr>
      <t>-  Renovação manual de sinalização horizontal</t>
    </r>
  </si>
  <si>
    <r>
      <rPr>
        <sz val="10"/>
        <rFont val="Arial"/>
        <family val="2"/>
      </rPr>
      <t>3 S 08 403 00</t>
    </r>
  </si>
  <si>
    <r>
      <rPr>
        <sz val="10"/>
        <rFont val="Arial"/>
        <family val="2"/>
      </rPr>
      <t>-  Caiação</t>
    </r>
  </si>
  <si>
    <r>
      <rPr>
        <sz val="10"/>
        <rFont val="Arial"/>
        <family val="2"/>
      </rPr>
      <t>3 S 08 402 00</t>
    </r>
  </si>
  <si>
    <r>
      <rPr>
        <sz val="10"/>
        <rFont val="Arial"/>
        <family val="2"/>
      </rPr>
      <t>-  Recomposição de defensa metálica</t>
    </r>
  </si>
  <si>
    <r>
      <rPr>
        <sz val="10"/>
        <rFont val="Arial"/>
        <family val="2"/>
      </rPr>
      <t>3 S 08 401 00</t>
    </r>
  </si>
  <si>
    <r>
      <rPr>
        <sz val="10"/>
        <rFont val="Arial"/>
        <family val="2"/>
      </rPr>
      <t>un</t>
    </r>
  </si>
  <si>
    <r>
      <rPr>
        <sz val="10"/>
        <rFont val="Arial"/>
        <family val="2"/>
      </rPr>
      <t>-  Substituição de balizador AC/BC</t>
    </r>
  </si>
  <si>
    <r>
      <rPr>
        <sz val="10"/>
        <rFont val="Arial"/>
        <family val="2"/>
      </rPr>
      <t>3 S 08 400 52</t>
    </r>
  </si>
  <si>
    <r>
      <rPr>
        <sz val="10"/>
        <rFont val="Arial"/>
        <family val="2"/>
      </rPr>
      <t>-  Substituição de balizador</t>
    </r>
  </si>
  <si>
    <r>
      <rPr>
        <sz val="10"/>
        <rFont val="Arial"/>
        <family val="2"/>
      </rPr>
      <t>3 S 08 400 02</t>
    </r>
  </si>
  <si>
    <r>
      <rPr>
        <sz val="10"/>
        <rFont val="Arial"/>
        <family val="2"/>
      </rPr>
      <t>-  Recomposição placa de sinalização</t>
    </r>
  </si>
  <si>
    <r>
      <rPr>
        <sz val="10"/>
        <rFont val="Arial"/>
        <family val="2"/>
      </rPr>
      <t>3 S 08 400 01</t>
    </r>
  </si>
  <si>
    <r>
      <rPr>
        <sz val="10"/>
        <rFont val="Arial"/>
        <family val="2"/>
      </rPr>
      <t>-  Limpeza de placa de sinalização</t>
    </r>
  </si>
  <si>
    <r>
      <rPr>
        <sz val="10"/>
        <rFont val="Arial"/>
        <family val="2"/>
      </rPr>
      <t>3 S 08 400 00</t>
    </r>
  </si>
  <si>
    <r>
      <rPr>
        <sz val="10"/>
        <rFont val="Arial"/>
        <family val="2"/>
      </rPr>
      <t>-  Assentamento de tubo D=1,20 m AC/BC</t>
    </r>
  </si>
  <si>
    <r>
      <rPr>
        <sz val="10"/>
        <rFont val="Arial"/>
        <family val="2"/>
      </rPr>
      <t>3 S 08 302 56</t>
    </r>
  </si>
  <si>
    <r>
      <rPr>
        <sz val="10"/>
        <rFont val="Arial"/>
        <family val="2"/>
      </rPr>
      <t>-  Assentamento de tubo D=1,0 m AC/BC</t>
    </r>
  </si>
  <si>
    <r>
      <rPr>
        <sz val="10"/>
        <rFont val="Arial"/>
        <family val="2"/>
      </rPr>
      <t>3 S 08 302 55</t>
    </r>
  </si>
  <si>
    <r>
      <rPr>
        <sz val="10"/>
        <rFont val="Arial"/>
        <family val="2"/>
      </rPr>
      <t>-  Assentamento de tubo D=0,80 m AC/BC</t>
    </r>
  </si>
  <si>
    <r>
      <rPr>
        <sz val="10"/>
        <rFont val="Arial"/>
        <family val="2"/>
      </rPr>
      <t>3 S 08 302 54</t>
    </r>
  </si>
  <si>
    <r>
      <rPr>
        <sz val="10"/>
        <rFont val="Arial"/>
        <family val="2"/>
      </rPr>
      <t>-  Assentamento de tubo D=0,60 m AC/BC</t>
    </r>
  </si>
  <si>
    <r>
      <rPr>
        <sz val="10"/>
        <rFont val="Arial"/>
        <family val="2"/>
      </rPr>
      <t>3 S 08 302 53</t>
    </r>
  </si>
  <si>
    <r>
      <rPr>
        <sz val="10"/>
        <rFont val="Arial"/>
        <family val="2"/>
      </rPr>
      <t>-  Assent.de tubo D=1,50m PA-4 comerc-junta rigida M</t>
    </r>
  </si>
  <si>
    <r>
      <rPr>
        <sz val="10"/>
        <rFont val="Arial"/>
        <family val="2"/>
      </rPr>
      <t>3 S 08 302 27</t>
    </r>
  </si>
  <si>
    <r>
      <rPr>
        <sz val="10"/>
        <rFont val="Arial"/>
        <family val="2"/>
      </rPr>
      <t>-  Assent.de tubo D=1,20m PA-4 comerc-junta rigida M</t>
    </r>
  </si>
  <si>
    <r>
      <rPr>
        <sz val="10"/>
        <rFont val="Arial"/>
        <family val="2"/>
      </rPr>
      <t>3 S 08 302 26</t>
    </r>
  </si>
  <si>
    <r>
      <rPr>
        <sz val="10"/>
        <rFont val="Arial"/>
        <family val="2"/>
      </rPr>
      <t>-  Assent.de tubo D=1,00m PA-4 comerc-junta rigida M</t>
    </r>
  </si>
  <si>
    <r>
      <rPr>
        <sz val="10"/>
        <rFont val="Arial"/>
        <family val="2"/>
      </rPr>
      <t>3 S 08 302 25</t>
    </r>
  </si>
  <si>
    <r>
      <rPr>
        <sz val="10"/>
        <rFont val="Arial"/>
        <family val="2"/>
      </rPr>
      <t>-  Assent.de tubo D=0,80m PA-4 comerc-junta rigida M</t>
    </r>
  </si>
  <si>
    <r>
      <rPr>
        <sz val="10"/>
        <rFont val="Arial"/>
        <family val="2"/>
      </rPr>
      <t>3 S 08 302 24</t>
    </r>
  </si>
  <si>
    <r>
      <rPr>
        <sz val="10"/>
        <rFont val="Arial"/>
        <family val="2"/>
      </rPr>
      <t>-  Assent.de tubo D=0,60m PA-4 comerc-junta rigida M</t>
    </r>
  </si>
  <si>
    <r>
      <rPr>
        <sz val="10"/>
        <rFont val="Arial"/>
        <family val="2"/>
      </rPr>
      <t>3 S 08 302 23</t>
    </r>
  </si>
  <si>
    <r>
      <rPr>
        <sz val="10"/>
        <rFont val="Arial"/>
        <family val="2"/>
      </rPr>
      <t>-  Assent.de tubo D=1,50m PA-3 comerc-junta rigida M</t>
    </r>
  </si>
  <si>
    <r>
      <rPr>
        <sz val="10"/>
        <rFont val="Arial"/>
        <family val="2"/>
      </rPr>
      <t>3 S 08 302 22</t>
    </r>
  </si>
  <si>
    <r>
      <rPr>
        <sz val="10"/>
        <rFont val="Arial"/>
        <family val="2"/>
      </rPr>
      <t>-  Assent.de tubo D=1,20m PA-3 comerc-junta rigida M</t>
    </r>
  </si>
  <si>
    <r>
      <rPr>
        <sz val="10"/>
        <rFont val="Arial"/>
        <family val="2"/>
      </rPr>
      <t>3 S 08 302 21</t>
    </r>
  </si>
  <si>
    <r>
      <rPr>
        <sz val="10"/>
        <rFont val="Arial"/>
        <family val="2"/>
      </rPr>
      <t>-  Assent.de tubo D=1,00m PA-3 comerc-junta rigida M</t>
    </r>
  </si>
  <si>
    <r>
      <rPr>
        <sz val="10"/>
        <rFont val="Arial"/>
        <family val="2"/>
      </rPr>
      <t>3 S 08 302 20</t>
    </r>
  </si>
  <si>
    <r>
      <rPr>
        <sz val="10"/>
        <rFont val="Arial"/>
        <family val="2"/>
      </rPr>
      <t>-  Assent.de tubo D=0,80m PA-3 comerc-junta rigida M</t>
    </r>
  </si>
  <si>
    <r>
      <rPr>
        <sz val="10"/>
        <rFont val="Arial"/>
        <family val="2"/>
      </rPr>
      <t>3 S 08 302 19</t>
    </r>
  </si>
  <si>
    <r>
      <rPr>
        <sz val="10"/>
        <rFont val="Arial"/>
        <family val="2"/>
      </rPr>
      <t>-  Assent.de tubo D=0,60m PA-3 comerc-junta rigida M</t>
    </r>
  </si>
  <si>
    <r>
      <rPr>
        <sz val="10"/>
        <rFont val="Arial"/>
        <family val="2"/>
      </rPr>
      <t>3 S 08 302 18</t>
    </r>
  </si>
  <si>
    <r>
      <rPr>
        <sz val="10"/>
        <rFont val="Arial"/>
        <family val="2"/>
      </rPr>
      <t>-  Assent.de tubo D=1,50m PA-2 comerc-junta rigida M</t>
    </r>
  </si>
  <si>
    <r>
      <rPr>
        <sz val="10"/>
        <rFont val="Arial"/>
        <family val="2"/>
      </rPr>
      <t>3 S 08 302 17</t>
    </r>
  </si>
  <si>
    <r>
      <rPr>
        <sz val="10"/>
        <rFont val="Arial"/>
        <family val="2"/>
      </rPr>
      <t>-  Assent.de tubo D=1,20m PA-2 comerc-junta rigida M</t>
    </r>
  </si>
  <si>
    <r>
      <rPr>
        <sz val="10"/>
        <rFont val="Arial"/>
        <family val="2"/>
      </rPr>
      <t>3 S 08 302 16</t>
    </r>
  </si>
  <si>
    <r>
      <rPr>
        <sz val="10"/>
        <rFont val="Arial"/>
        <family val="2"/>
      </rPr>
      <t>-  Assent.de tubo D=1,00m PA-2 comerc-junta rigida M</t>
    </r>
  </si>
  <si>
    <r>
      <rPr>
        <sz val="10"/>
        <rFont val="Arial"/>
        <family val="2"/>
      </rPr>
      <t>3 S 08 302 15</t>
    </r>
  </si>
  <si>
    <r>
      <rPr>
        <sz val="10"/>
        <rFont val="Arial"/>
        <family val="2"/>
      </rPr>
      <t>-  Assent.de tubo D=0,80m PA-2 comerc-junta rigida M</t>
    </r>
  </si>
  <si>
    <r>
      <rPr>
        <sz val="10"/>
        <rFont val="Arial"/>
        <family val="2"/>
      </rPr>
      <t>3 S 08 302 14</t>
    </r>
  </si>
  <si>
    <r>
      <rPr>
        <sz val="10"/>
        <rFont val="Arial"/>
        <family val="2"/>
      </rPr>
      <t>-  Assent.de tubo D=0,60m PA-2 comerc-junta rigida M</t>
    </r>
  </si>
  <si>
    <r>
      <rPr>
        <sz val="10"/>
        <rFont val="Arial"/>
        <family val="2"/>
      </rPr>
      <t>3 S 08 302 13</t>
    </r>
  </si>
  <si>
    <r>
      <rPr>
        <sz val="10"/>
        <rFont val="Arial"/>
        <family val="2"/>
      </rPr>
      <t>-  Assent.de tubo D=1,50 m PA-1 comerc-junta rigida M</t>
    </r>
  </si>
  <si>
    <r>
      <rPr>
        <sz val="10"/>
        <rFont val="Arial"/>
        <family val="2"/>
      </rPr>
      <t>3 S 08 302 12</t>
    </r>
  </si>
  <si>
    <r>
      <rPr>
        <sz val="10"/>
        <rFont val="Arial"/>
        <family val="2"/>
      </rPr>
      <t>-  Assent.de tubo D=1,20 m PA-1 comerc-junta rigida M</t>
    </r>
  </si>
  <si>
    <r>
      <rPr>
        <sz val="10"/>
        <rFont val="Arial"/>
        <family val="2"/>
      </rPr>
      <t>3 S 08 302 11</t>
    </r>
  </si>
  <si>
    <r>
      <rPr>
        <sz val="10"/>
        <rFont val="Arial"/>
        <family val="2"/>
      </rPr>
      <t>-  Assent.de tubo D=1,00 m PA-1 comerc-junta rigida M</t>
    </r>
  </si>
  <si>
    <r>
      <rPr>
        <sz val="10"/>
        <rFont val="Arial"/>
        <family val="2"/>
      </rPr>
      <t>3 S 08 302 10</t>
    </r>
  </si>
  <si>
    <r>
      <rPr>
        <sz val="10"/>
        <rFont val="Arial"/>
        <family val="2"/>
      </rPr>
      <t>-  Assent.de tubo D=0,80 m PA-1 comerc-junta rigida M</t>
    </r>
  </si>
  <si>
    <r>
      <rPr>
        <sz val="10"/>
        <rFont val="Arial"/>
        <family val="2"/>
      </rPr>
      <t>3 S 08 302 09</t>
    </r>
  </si>
  <si>
    <r>
      <rPr>
        <sz val="10"/>
        <rFont val="Arial"/>
        <family val="2"/>
      </rPr>
      <t>-  Assent.de tubo D=0,60 m PA-1 comerc-junta rigida M</t>
    </r>
  </si>
  <si>
    <r>
      <rPr>
        <sz val="10"/>
        <rFont val="Arial"/>
        <family val="2"/>
      </rPr>
      <t>3 S 08 302 08</t>
    </r>
  </si>
  <si>
    <r>
      <rPr>
        <sz val="10"/>
        <rFont val="Arial"/>
        <family val="2"/>
      </rPr>
      <t>-  Assentamento de tubo D=1,20 m</t>
    </r>
  </si>
  <si>
    <r>
      <rPr>
        <sz val="10"/>
        <rFont val="Arial"/>
        <family val="2"/>
      </rPr>
      <t>3 S 08 302 06</t>
    </r>
  </si>
  <si>
    <r>
      <rPr>
        <sz val="10"/>
        <rFont val="Arial"/>
        <family val="2"/>
      </rPr>
      <t>-  Assentamento de tubo D=1,0 m</t>
    </r>
  </si>
  <si>
    <r>
      <rPr>
        <sz val="10"/>
        <rFont val="Arial"/>
        <family val="2"/>
      </rPr>
      <t>3 S 08 302 05</t>
    </r>
  </si>
  <si>
    <r>
      <rPr>
        <sz val="10"/>
        <rFont val="Arial"/>
        <family val="2"/>
      </rPr>
      <t>-  Assentamento de tubo D=0,80 m</t>
    </r>
  </si>
  <si>
    <r>
      <rPr>
        <sz val="10"/>
        <rFont val="Arial"/>
        <family val="2"/>
      </rPr>
      <t>3 S 08 302 04</t>
    </r>
  </si>
  <si>
    <r>
      <rPr>
        <sz val="10"/>
        <rFont val="Arial"/>
        <family val="2"/>
      </rPr>
      <t>-  Assentamento de tubo D=0,60 m</t>
    </r>
  </si>
  <si>
    <r>
      <rPr>
        <sz val="10"/>
        <rFont val="Arial"/>
        <family val="2"/>
      </rPr>
      <t>3 S 08 302 03</t>
    </r>
  </si>
  <si>
    <r>
      <rPr>
        <sz val="10"/>
        <rFont val="Arial"/>
        <family val="2"/>
      </rPr>
      <t>-  Desobstrução de bueiro</t>
    </r>
  </si>
  <si>
    <r>
      <rPr>
        <sz val="10"/>
        <rFont val="Arial"/>
        <family val="2"/>
      </rPr>
      <t>3 S 08 302 02</t>
    </r>
  </si>
  <si>
    <r>
      <rPr>
        <sz val="10"/>
        <rFont val="Arial"/>
        <family val="2"/>
      </rPr>
      <t>-  Limpeza de bueiro</t>
    </r>
  </si>
  <si>
    <r>
      <rPr>
        <sz val="10"/>
        <rFont val="Arial"/>
        <family val="2"/>
      </rPr>
      <t>3 S 08 302 01</t>
    </r>
  </si>
  <si>
    <r>
      <rPr>
        <sz val="10"/>
        <rFont val="Arial"/>
        <family val="2"/>
      </rPr>
      <t>-  Limpeza de descida d'água</t>
    </r>
  </si>
  <si>
    <r>
      <rPr>
        <sz val="10"/>
        <rFont val="Arial"/>
        <family val="2"/>
      </rPr>
      <t>3 S 08 301 03</t>
    </r>
  </si>
  <si>
    <r>
      <rPr>
        <sz val="10"/>
        <rFont val="Arial"/>
        <family val="2"/>
      </rPr>
      <t>-  Limpeza de vala de drenagem</t>
    </r>
  </si>
  <si>
    <r>
      <rPr>
        <sz val="10"/>
        <rFont val="Arial"/>
        <family val="2"/>
      </rPr>
      <t>3 S 08 301 02</t>
    </r>
  </si>
  <si>
    <r>
      <rPr>
        <sz val="10"/>
        <rFont val="Arial"/>
        <family val="2"/>
      </rPr>
      <t>-  Limpeza de valeta de corte</t>
    </r>
  </si>
  <si>
    <r>
      <rPr>
        <sz val="10"/>
        <rFont val="Arial"/>
        <family val="2"/>
      </rPr>
      <t>3 S 08 301 01</t>
    </r>
  </si>
  <si>
    <r>
      <rPr>
        <sz val="10"/>
        <rFont val="Arial"/>
        <family val="2"/>
      </rPr>
      <t>-  Limpeza de sarjeta e meio fio</t>
    </r>
  </si>
  <si>
    <r>
      <rPr>
        <sz val="10"/>
        <rFont val="Arial"/>
        <family val="2"/>
      </rPr>
      <t>3 S 08 300 01</t>
    </r>
  </si>
  <si>
    <r>
      <rPr>
        <sz val="10"/>
        <rFont val="Arial"/>
        <family val="2"/>
      </rPr>
      <t>-  Recomp.de sarjeta em alvenaria de tijolo AC</t>
    </r>
  </si>
  <si>
    <r>
      <rPr>
        <sz val="10"/>
        <rFont val="Arial"/>
        <family val="2"/>
      </rPr>
      <t>3 S 08 200 51</t>
    </r>
  </si>
  <si>
    <r>
      <rPr>
        <sz val="10"/>
        <rFont val="Arial"/>
        <family val="2"/>
      </rPr>
      <t>-  Recomp. de guarda corpo AC/BC</t>
    </r>
  </si>
  <si>
    <r>
      <rPr>
        <sz val="10"/>
        <rFont val="Arial"/>
        <family val="2"/>
      </rPr>
      <t>3 S 08 200 50</t>
    </r>
  </si>
  <si>
    <r>
      <rPr>
        <sz val="10"/>
        <rFont val="Arial"/>
        <family val="2"/>
      </rPr>
      <t>-  Recomposição de sarjeta em alvenaria de tijolo</t>
    </r>
  </si>
  <si>
    <r>
      <rPr>
        <sz val="10"/>
        <rFont val="Arial"/>
        <family val="2"/>
      </rPr>
      <t>3 S 08 200 01</t>
    </r>
  </si>
  <si>
    <r>
      <rPr>
        <sz val="10"/>
        <rFont val="Arial"/>
        <family val="2"/>
      </rPr>
      <t>-  Recomp. de guarda corpo</t>
    </r>
  </si>
  <si>
    <r>
      <rPr>
        <sz val="10"/>
        <rFont val="Arial"/>
        <family val="2"/>
      </rPr>
      <t>3 S 08 200 00</t>
    </r>
  </si>
  <si>
    <r>
      <rPr>
        <sz val="10"/>
        <rFont val="Arial"/>
        <family val="2"/>
      </rPr>
      <t>-  Correção de defeitos por penetração BC</t>
    </r>
  </si>
  <si>
    <r>
      <rPr>
        <sz val="10"/>
        <rFont val="Arial"/>
        <family val="2"/>
      </rPr>
      <t>3 S 08 110 50</t>
    </r>
  </si>
  <si>
    <r>
      <rPr>
        <sz val="10"/>
        <rFont val="Arial"/>
        <family val="2"/>
      </rPr>
      <t>-  Correção de defeitos por penetração</t>
    </r>
  </si>
  <si>
    <r>
      <rPr>
        <sz val="10"/>
        <rFont val="Arial"/>
        <family val="2"/>
      </rPr>
      <t>3 S 08 110 00</t>
    </r>
  </si>
  <si>
    <r>
      <rPr>
        <sz val="10"/>
        <rFont val="Arial"/>
        <family val="2"/>
      </rPr>
      <t>-  Correção de defeitos por fresagem descontínua</t>
    </r>
  </si>
  <si>
    <r>
      <rPr>
        <sz val="10"/>
        <rFont val="Arial"/>
        <family val="2"/>
      </rPr>
      <t>3 S 08 109 12</t>
    </r>
  </si>
  <si>
    <r>
      <rPr>
        <sz val="10"/>
        <rFont val="Arial"/>
        <family val="2"/>
      </rPr>
      <t>-  Reparo Localizado c/ CBUQ</t>
    </r>
  </si>
  <si>
    <r>
      <rPr>
        <sz val="10"/>
        <rFont val="Arial"/>
        <family val="2"/>
      </rPr>
      <t>3 S 08 109 04</t>
    </r>
  </si>
  <si>
    <r>
      <rPr>
        <sz val="10"/>
        <rFont val="Arial"/>
        <family val="2"/>
      </rPr>
      <t>M3</t>
    </r>
  </si>
  <si>
    <r>
      <rPr>
        <sz val="10"/>
        <rFont val="Arial"/>
        <family val="2"/>
      </rPr>
      <t>-  Reparo Localizado (superficial)</t>
    </r>
  </si>
  <si>
    <r>
      <rPr>
        <sz val="10"/>
        <rFont val="Arial"/>
        <family val="2"/>
      </rPr>
      <t>3 S 08 109 03</t>
    </r>
  </si>
  <si>
    <r>
      <rPr>
        <sz val="10"/>
        <rFont val="Arial"/>
        <family val="2"/>
      </rPr>
      <t>-  Correção de defeitos com mistura betuminosa</t>
    </r>
  </si>
  <si>
    <r>
      <rPr>
        <sz val="10"/>
        <rFont val="Arial"/>
        <family val="2"/>
      </rPr>
      <t>3 S 08 109 00</t>
    </r>
  </si>
  <si>
    <r>
      <rPr>
        <sz val="10"/>
        <rFont val="Arial"/>
        <family val="2"/>
      </rPr>
      <t>-  Combate à exsudação com pedrisco BC</t>
    </r>
  </si>
  <si>
    <r>
      <rPr>
        <sz val="10"/>
        <rFont val="Arial"/>
        <family val="2"/>
      </rPr>
      <t>3 S 08 104 52</t>
    </r>
  </si>
  <si>
    <r>
      <rPr>
        <sz val="10"/>
        <rFont val="Arial"/>
        <family val="2"/>
      </rPr>
      <t>-  Combate à exsudação com areia AC</t>
    </r>
  </si>
  <si>
    <r>
      <rPr>
        <sz val="10"/>
        <rFont val="Arial"/>
        <family val="2"/>
      </rPr>
      <t>3 S 08 104 51</t>
    </r>
  </si>
  <si>
    <r>
      <rPr>
        <sz val="10"/>
        <rFont val="Arial"/>
        <family val="2"/>
      </rPr>
      <t>-  Combate à exsudação com pedrisco</t>
    </r>
  </si>
  <si>
    <r>
      <rPr>
        <sz val="10"/>
        <rFont val="Arial"/>
        <family val="2"/>
      </rPr>
      <t>3 S 08 104 02</t>
    </r>
  </si>
  <si>
    <r>
      <rPr>
        <sz val="10"/>
        <rFont val="Arial"/>
        <family val="2"/>
      </rPr>
      <t>-  Combate à exsudação com areia</t>
    </r>
  </si>
  <si>
    <r>
      <rPr>
        <sz val="10"/>
        <rFont val="Arial"/>
        <family val="2"/>
      </rPr>
      <t>3 S 08 104 01</t>
    </r>
  </si>
  <si>
    <r>
      <rPr>
        <sz val="10"/>
        <rFont val="Arial"/>
        <family val="2"/>
      </rPr>
      <t>l</t>
    </r>
  </si>
  <si>
    <r>
      <rPr>
        <sz val="10"/>
        <rFont val="Arial"/>
        <family val="2"/>
      </rPr>
      <t>-  Selagem de trinca  AC</t>
    </r>
  </si>
  <si>
    <r>
      <rPr>
        <sz val="10"/>
        <rFont val="Arial"/>
        <family val="2"/>
      </rPr>
      <t>3 S 08 103 50</t>
    </r>
  </si>
  <si>
    <r>
      <rPr>
        <sz val="10"/>
        <rFont val="Arial"/>
        <family val="2"/>
      </rPr>
      <t>-  Selagem de trinca</t>
    </r>
  </si>
  <si>
    <r>
      <rPr>
        <sz val="10"/>
        <rFont val="Arial"/>
        <family val="2"/>
      </rPr>
      <t>3 S 08 103 00</t>
    </r>
  </si>
  <si>
    <r>
      <rPr>
        <sz val="10"/>
        <rFont val="Arial"/>
        <family val="2"/>
      </rPr>
      <t>-  Limpeza  ench.juntas pav.concr.a frio(consv) AC</t>
    </r>
  </si>
  <si>
    <r>
      <rPr>
        <sz val="10"/>
        <rFont val="Arial"/>
        <family val="2"/>
      </rPr>
      <t>3 S 08 102 51</t>
    </r>
  </si>
  <si>
    <r>
      <rPr>
        <sz val="10"/>
        <rFont val="Arial"/>
        <family val="2"/>
      </rPr>
      <t>-  Limpeza ench. juntas pav. concr. a frio (consv)</t>
    </r>
  </si>
  <si>
    <r>
      <rPr>
        <sz val="10"/>
        <rFont val="Arial"/>
        <family val="2"/>
      </rPr>
      <t>3 S 08 102 01</t>
    </r>
  </si>
  <si>
    <r>
      <rPr>
        <sz val="10"/>
        <rFont val="Arial"/>
        <family val="2"/>
      </rPr>
      <t>-  Limpeza ench. juntas pav. concr. a quente (consv)</t>
    </r>
  </si>
  <si>
    <r>
      <rPr>
        <sz val="10"/>
        <rFont val="Arial"/>
        <family val="2"/>
      </rPr>
      <t>3 S 08 102 00</t>
    </r>
  </si>
  <si>
    <r>
      <rPr>
        <sz val="10"/>
        <rFont val="Arial"/>
        <family val="2"/>
      </rPr>
      <t>-  Tapa buraco com serra corta piso</t>
    </r>
  </si>
  <si>
    <r>
      <rPr>
        <sz val="10"/>
        <rFont val="Arial"/>
        <family val="2"/>
      </rPr>
      <t>3 S 08 101 04</t>
    </r>
  </si>
  <si>
    <r>
      <rPr>
        <sz val="10"/>
        <rFont val="Arial"/>
        <family val="2"/>
      </rPr>
      <t>-  Remendo prof.com demol.mec.e serra</t>
    </r>
  </si>
  <si>
    <r>
      <rPr>
        <sz val="10"/>
        <rFont val="Arial"/>
        <family val="2"/>
      </rPr>
      <t>3 S 08 101 03</t>
    </r>
  </si>
  <si>
    <r>
      <rPr>
        <sz val="10"/>
        <rFont val="Arial"/>
        <family val="2"/>
      </rPr>
      <t>-  Remendo profundo com demolição mecanica</t>
    </r>
  </si>
  <si>
    <r>
      <rPr>
        <sz val="10"/>
        <rFont val="Arial"/>
        <family val="2"/>
      </rPr>
      <t>3 S 08 101 02</t>
    </r>
  </si>
  <si>
    <r>
      <rPr>
        <sz val="10"/>
        <rFont val="Arial"/>
        <family val="2"/>
      </rPr>
      <t>-  Remendo profundo com demolição manual</t>
    </r>
  </si>
  <si>
    <r>
      <rPr>
        <sz val="10"/>
        <rFont val="Arial"/>
        <family val="2"/>
      </rPr>
      <t>3 S 08 101 01</t>
    </r>
  </si>
  <si>
    <r>
      <rPr>
        <sz val="10"/>
        <rFont val="Arial"/>
        <family val="2"/>
      </rPr>
      <t>-  Tapa buraco</t>
    </r>
  </si>
  <si>
    <r>
      <rPr>
        <sz val="10"/>
        <rFont val="Arial"/>
        <family val="2"/>
      </rPr>
      <t>3 S 08 100 00</t>
    </r>
  </si>
  <si>
    <r>
      <rPr>
        <sz val="10"/>
        <rFont val="Arial"/>
        <family val="2"/>
      </rPr>
      <t>-  Reconformação da plataforma</t>
    </r>
  </si>
  <si>
    <r>
      <rPr>
        <sz val="10"/>
        <rFont val="Arial"/>
        <family val="2"/>
      </rPr>
      <t>3 S 08 001 00</t>
    </r>
  </si>
  <si>
    <r>
      <rPr>
        <sz val="10"/>
        <rFont val="Arial"/>
        <family val="2"/>
      </rPr>
      <t>-  Revestimento vegetal com grama em leivas</t>
    </r>
  </si>
  <si>
    <r>
      <rPr>
        <sz val="10"/>
        <rFont val="Arial"/>
        <family val="2"/>
      </rPr>
      <t>3 S 05 101 02</t>
    </r>
  </si>
  <si>
    <r>
      <rPr>
        <sz val="10"/>
        <rFont val="Arial"/>
        <family val="2"/>
      </rPr>
      <t>-  Revestimento vegetal com mudas</t>
    </r>
  </si>
  <si>
    <r>
      <rPr>
        <sz val="10"/>
        <rFont val="Arial"/>
        <family val="2"/>
      </rPr>
      <t>3 S 05 101 01</t>
    </r>
  </si>
  <si>
    <r>
      <rPr>
        <sz val="10"/>
        <rFont val="Arial"/>
        <family val="2"/>
      </rPr>
      <t>3 S 05 001 00</t>
    </r>
  </si>
  <si>
    <r>
      <rPr>
        <sz val="10"/>
        <rFont val="Arial"/>
        <family val="2"/>
      </rPr>
      <t>-  Enrocamento de pedra arrumada</t>
    </r>
  </si>
  <si>
    <r>
      <rPr>
        <sz val="10"/>
        <rFont val="Arial"/>
        <family val="2"/>
      </rPr>
      <t>3 S 05 000 00</t>
    </r>
  </si>
  <si>
    <r>
      <rPr>
        <sz val="10"/>
        <rFont val="Arial"/>
        <family val="2"/>
      </rPr>
      <t>-  Selo de argila apiloado com solo local</t>
    </r>
  </si>
  <si>
    <r>
      <rPr>
        <sz val="10"/>
        <rFont val="Arial"/>
        <family val="2"/>
      </rPr>
      <t>3 S 04 999 08</t>
    </r>
  </si>
  <si>
    <r>
      <rPr>
        <sz val="10"/>
        <rFont val="Arial"/>
        <family val="2"/>
      </rPr>
      <t>-  Assentamento de dreno profundo AC/BC</t>
    </r>
  </si>
  <si>
    <r>
      <rPr>
        <sz val="10"/>
        <rFont val="Arial"/>
        <family val="2"/>
      </rPr>
      <t>3 S 04 590 50</t>
    </r>
  </si>
  <si>
    <r>
      <rPr>
        <sz val="10"/>
        <rFont val="Arial"/>
        <family val="2"/>
      </rPr>
      <t>-  Assentamento de dreno profundo</t>
    </r>
  </si>
  <si>
    <r>
      <rPr>
        <sz val="10"/>
        <rFont val="Arial"/>
        <family val="2"/>
      </rPr>
      <t>3 S 04 590 00</t>
    </r>
  </si>
  <si>
    <r>
      <rPr>
        <sz val="10"/>
        <rFont val="Arial"/>
        <family val="2"/>
      </rPr>
      <t>3 S 04 311 20</t>
    </r>
  </si>
  <si>
    <r>
      <rPr>
        <sz val="10"/>
        <rFont val="Arial"/>
        <family val="2"/>
      </rPr>
      <t>-  Bueiro met.s/interrupção tráf. D=1,60 m rev. epoxy</t>
    </r>
  </si>
  <si>
    <r>
      <rPr>
        <sz val="10"/>
        <rFont val="Arial"/>
        <family val="2"/>
      </rPr>
      <t>3 S 04 311 16</t>
    </r>
  </si>
  <si>
    <r>
      <rPr>
        <sz val="10"/>
        <rFont val="Arial"/>
        <family val="2"/>
      </rPr>
      <t>-  Bueiro met.s/interrupção tráf. D=1,20 m rev. epoxy</t>
    </r>
  </si>
  <si>
    <r>
      <rPr>
        <sz val="10"/>
        <rFont val="Arial"/>
        <family val="2"/>
      </rPr>
      <t>3 S 04 311 12</t>
    </r>
  </si>
  <si>
    <r>
      <rPr>
        <sz val="10"/>
        <rFont val="Arial"/>
        <family val="2"/>
      </rPr>
      <t>-  Bueiro met. s/interrupção tráf. D=2,00 m galv.</t>
    </r>
  </si>
  <si>
    <r>
      <rPr>
        <sz val="10"/>
        <rFont val="Arial"/>
        <family val="2"/>
      </rPr>
      <t>3 S 04 310 20</t>
    </r>
  </si>
  <si>
    <r>
      <rPr>
        <sz val="10"/>
        <rFont val="Arial"/>
        <family val="2"/>
      </rPr>
      <t>-  Bueiro met. s/interrupção tráf. D=1,60 m galv.</t>
    </r>
  </si>
  <si>
    <r>
      <rPr>
        <sz val="10"/>
        <rFont val="Arial"/>
        <family val="2"/>
      </rPr>
      <t>3 S 04 310 16</t>
    </r>
  </si>
  <si>
    <r>
      <rPr>
        <sz val="10"/>
        <rFont val="Arial"/>
        <family val="2"/>
      </rPr>
      <t>-  Bueiro met. s/interrupção tráf. D=1,20 m galv.</t>
    </r>
  </si>
  <si>
    <r>
      <rPr>
        <sz val="10"/>
        <rFont val="Arial"/>
        <family val="2"/>
      </rPr>
      <t>3 S 04 310 12</t>
    </r>
  </si>
  <si>
    <r>
      <rPr>
        <sz val="10"/>
        <rFont val="Arial"/>
        <family val="2"/>
      </rPr>
      <t>3 S 04 301 71</t>
    </r>
  </si>
  <si>
    <r>
      <rPr>
        <sz val="10"/>
        <rFont val="Arial"/>
        <family val="2"/>
      </rPr>
      <t>-  Bueiro met. chapas múlt. D=2,00 m rev. epoxy BC</t>
    </r>
  </si>
  <si>
    <r>
      <rPr>
        <sz val="10"/>
        <rFont val="Arial"/>
        <family val="2"/>
      </rPr>
      <t>3 S 04 301 70</t>
    </r>
  </si>
  <si>
    <r>
      <rPr>
        <sz val="10"/>
        <rFont val="Arial"/>
        <family val="2"/>
      </rPr>
      <t>-  Bueiro met. chapas múlt. D=1,60 m rev. Epoxy BC</t>
    </r>
  </si>
  <si>
    <r>
      <rPr>
        <sz val="10"/>
        <rFont val="Arial"/>
        <family val="2"/>
      </rPr>
      <t>3 S 04 301 66</t>
    </r>
  </si>
  <si>
    <r>
      <rPr>
        <sz val="10"/>
        <rFont val="Arial"/>
        <family val="2"/>
      </rPr>
      <t>3 S 04 301 30</t>
    </r>
  </si>
  <si>
    <r>
      <rPr>
        <sz val="10"/>
        <rFont val="Arial"/>
        <family val="2"/>
      </rPr>
      <t>-  Bueiro met. chapas múlt. D=2,00 m rev. epoxy</t>
    </r>
  </si>
  <si>
    <r>
      <rPr>
        <sz val="10"/>
        <rFont val="Arial"/>
        <family val="2"/>
      </rPr>
      <t>3 S 04 301 20</t>
    </r>
  </si>
  <si>
    <r>
      <rPr>
        <sz val="10"/>
        <rFont val="Arial"/>
        <family val="2"/>
      </rPr>
      <t>-  Bueiro met.chapas múlt. D=1,60 m rev. epoxy</t>
    </r>
  </si>
  <si>
    <r>
      <rPr>
        <sz val="10"/>
        <rFont val="Arial"/>
        <family val="2"/>
      </rPr>
      <t>3 S 04 301 16</t>
    </r>
  </si>
  <si>
    <r>
      <rPr>
        <sz val="10"/>
        <rFont val="Arial"/>
        <family val="2"/>
      </rPr>
      <t>-  Bueiro met. chapa múltipla D=2,00m galvan. BC</t>
    </r>
  </si>
  <si>
    <r>
      <rPr>
        <sz val="10"/>
        <rFont val="Arial"/>
        <family val="2"/>
      </rPr>
      <t>3 S 04 300 70</t>
    </r>
  </si>
  <si>
    <r>
      <rPr>
        <sz val="10"/>
        <rFont val="Arial"/>
        <family val="2"/>
      </rPr>
      <t>-  Bueiro met. chapa múltipla D=1,60m galvan. BC</t>
    </r>
  </si>
  <si>
    <r>
      <rPr>
        <sz val="10"/>
        <rFont val="Arial"/>
        <family val="2"/>
      </rPr>
      <t>3 S 04 300 66</t>
    </r>
  </si>
  <si>
    <r>
      <rPr>
        <sz val="10"/>
        <rFont val="Arial"/>
        <family val="2"/>
      </rPr>
      <t>-  Bueiro met. chapa múltipla D=2,00m galv.</t>
    </r>
  </si>
  <si>
    <r>
      <rPr>
        <sz val="10"/>
        <rFont val="Arial"/>
        <family val="2"/>
      </rPr>
      <t>3 S 04 300 20</t>
    </r>
  </si>
  <si>
    <r>
      <rPr>
        <sz val="10"/>
        <rFont val="Arial"/>
        <family val="2"/>
      </rPr>
      <t>-  Bueiro met. chapa múltipla D=1,60m galv.</t>
    </r>
  </si>
  <si>
    <r>
      <rPr>
        <sz val="10"/>
        <rFont val="Arial"/>
        <family val="2"/>
      </rPr>
      <t>3 S 04 300 16</t>
    </r>
  </si>
  <si>
    <r>
      <rPr>
        <sz val="10"/>
        <rFont val="Arial"/>
        <family val="2"/>
      </rPr>
      <t>-  Escavação e carga de material de 3a cat. em valas</t>
    </r>
  </si>
  <si>
    <r>
      <rPr>
        <sz val="10"/>
        <rFont val="Arial"/>
        <family val="2"/>
      </rPr>
      <t>3 S 04 020 00</t>
    </r>
  </si>
  <si>
    <r>
      <rPr>
        <sz val="10"/>
        <rFont val="Arial"/>
        <family val="2"/>
      </rPr>
      <t>-  Escavação mecaniz.de vala em material de 2a cat.</t>
    </r>
  </si>
  <si>
    <r>
      <rPr>
        <sz val="10"/>
        <rFont val="Arial"/>
        <family val="2"/>
      </rPr>
      <t>3 S 04 010 00</t>
    </r>
  </si>
  <si>
    <r>
      <rPr>
        <sz val="10"/>
        <rFont val="Arial"/>
        <family val="2"/>
      </rPr>
      <t>-  Escavação mecaniz. de vala em mater. de 1a cat.</t>
    </r>
  </si>
  <si>
    <r>
      <rPr>
        <sz val="10"/>
        <rFont val="Arial"/>
        <family val="2"/>
      </rPr>
      <t>3 S 04 001 00</t>
    </r>
  </si>
  <si>
    <r>
      <rPr>
        <sz val="10"/>
        <rFont val="Arial"/>
        <family val="2"/>
      </rPr>
      <t>-  Escavação manual em material de 2a categoria</t>
    </r>
  </si>
  <si>
    <r>
      <rPr>
        <sz val="10"/>
        <rFont val="Arial"/>
        <family val="2"/>
      </rPr>
      <t>3 S 04 000 01</t>
    </r>
  </si>
  <si>
    <r>
      <rPr>
        <sz val="10"/>
        <rFont val="Arial"/>
        <family val="2"/>
      </rPr>
      <t>-  Escavação manual em material de 1a categoria</t>
    </r>
  </si>
  <si>
    <r>
      <rPr>
        <sz val="10"/>
        <rFont val="Arial"/>
        <family val="2"/>
      </rPr>
      <t>3 S 04 000 00</t>
    </r>
  </si>
  <si>
    <r>
      <rPr>
        <sz val="10"/>
        <rFont val="Arial"/>
        <family val="2"/>
      </rPr>
      <t>-  Limpeza de ponte</t>
    </r>
  </si>
  <si>
    <r>
      <rPr>
        <sz val="10"/>
        <rFont val="Arial"/>
        <family val="2"/>
      </rPr>
      <t>3 S 03 950 00</t>
    </r>
  </si>
  <si>
    <r>
      <rPr>
        <sz val="10"/>
        <rFont val="Arial"/>
        <family val="2"/>
      </rPr>
      <t>-  Reaterro apiloado</t>
    </r>
  </si>
  <si>
    <r>
      <rPr>
        <sz val="10"/>
        <rFont val="Arial"/>
        <family val="2"/>
      </rPr>
      <t>3 S 03 940 02</t>
    </r>
  </si>
  <si>
    <r>
      <rPr>
        <sz val="10"/>
        <rFont val="Arial"/>
        <family val="2"/>
      </rPr>
      <t>-  Reaterro e compactação p/ bueiro</t>
    </r>
  </si>
  <si>
    <r>
      <rPr>
        <sz val="10"/>
        <rFont val="Arial"/>
        <family val="2"/>
      </rPr>
      <t>3 S 03 940 01</t>
    </r>
  </si>
  <si>
    <r>
      <rPr>
        <sz val="10"/>
        <rFont val="Arial"/>
        <family val="2"/>
      </rPr>
      <t>3 S 03 370 00</t>
    </r>
  </si>
  <si>
    <r>
      <rPr>
        <sz val="10"/>
        <rFont val="Arial"/>
        <family val="2"/>
      </rPr>
      <t>-  Dobragem e colocação de armadura</t>
    </r>
  </si>
  <si>
    <r>
      <rPr>
        <sz val="10"/>
        <rFont val="Arial"/>
        <family val="2"/>
      </rPr>
      <t>3 S 03 353 00</t>
    </r>
  </si>
  <si>
    <r>
      <rPr>
        <sz val="10"/>
        <rFont val="Arial"/>
        <family val="2"/>
      </rPr>
      <t>-  Argamassa cimento areia 1-6 AC</t>
    </r>
  </si>
  <si>
    <r>
      <rPr>
        <sz val="10"/>
        <rFont val="Arial"/>
        <family val="2"/>
      </rPr>
      <t>3 S 03 340 52</t>
    </r>
  </si>
  <si>
    <r>
      <rPr>
        <sz val="10"/>
        <rFont val="Arial"/>
        <family val="2"/>
      </rPr>
      <t>-  Argamassa cimento solo 1:10</t>
    </r>
  </si>
  <si>
    <r>
      <rPr>
        <sz val="10"/>
        <rFont val="Arial"/>
        <family val="2"/>
      </rPr>
      <t>3 S 03 340 03</t>
    </r>
  </si>
  <si>
    <r>
      <rPr>
        <sz val="10"/>
        <rFont val="Arial"/>
        <family val="2"/>
      </rPr>
      <t>-  Argamassa cimento areia 1-6</t>
    </r>
  </si>
  <si>
    <r>
      <rPr>
        <sz val="10"/>
        <rFont val="Arial"/>
        <family val="2"/>
      </rPr>
      <t>3 S 03 340 02</t>
    </r>
  </si>
  <si>
    <r>
      <rPr>
        <sz val="10"/>
        <rFont val="Arial"/>
        <family val="2"/>
      </rPr>
      <t>-  Concreto c/cimento CP32 (conf.man.lanç.) AC/BC</t>
    </r>
  </si>
  <si>
    <r>
      <rPr>
        <sz val="10"/>
        <rFont val="Arial"/>
        <family val="2"/>
      </rPr>
      <t>3 S 03 329 51</t>
    </r>
  </si>
  <si>
    <r>
      <rPr>
        <sz val="10"/>
        <rFont val="Arial"/>
        <family val="2"/>
      </rPr>
      <t>-  Concreto de cimento (confecção e lançamento) AC/BC</t>
    </r>
  </si>
  <si>
    <r>
      <rPr>
        <sz val="10"/>
        <rFont val="Arial"/>
        <family val="2"/>
      </rPr>
      <t>3 S 03 329 50</t>
    </r>
  </si>
  <si>
    <r>
      <rPr>
        <sz val="10"/>
        <rFont val="Arial"/>
        <family val="2"/>
      </rPr>
      <t>-  Concreto c/cimento CP32 (conf.man.lanç.)</t>
    </r>
  </si>
  <si>
    <r>
      <rPr>
        <sz val="10"/>
        <rFont val="Arial"/>
        <family val="2"/>
      </rPr>
      <t>3 S 03 329 01</t>
    </r>
  </si>
  <si>
    <r>
      <rPr>
        <sz val="10"/>
        <rFont val="Arial"/>
        <family val="2"/>
      </rPr>
      <t>-  Concreto de cimento (confecção e lançamento)</t>
    </r>
  </si>
  <si>
    <r>
      <rPr>
        <sz val="10"/>
        <rFont val="Arial"/>
        <family val="2"/>
      </rPr>
      <t>3 S 03 329 00</t>
    </r>
  </si>
  <si>
    <r>
      <rPr>
        <sz val="10"/>
        <rFont val="Arial"/>
        <family val="2"/>
      </rPr>
      <t>-  Concreto ciclópico  AC/BC/PC</t>
    </r>
  </si>
  <si>
    <r>
      <rPr>
        <sz val="10"/>
        <rFont val="Arial"/>
        <family val="2"/>
      </rPr>
      <t>3 S 03 310 50</t>
    </r>
  </si>
  <si>
    <r>
      <rPr>
        <sz val="10"/>
        <rFont val="Arial"/>
        <family val="2"/>
      </rPr>
      <t>-  Concreto ciclópico</t>
    </r>
  </si>
  <si>
    <r>
      <rPr>
        <sz val="10"/>
        <rFont val="Arial"/>
        <family val="2"/>
      </rPr>
      <t>3 S 03 310 00</t>
    </r>
  </si>
  <si>
    <r>
      <rPr>
        <sz val="10"/>
        <rFont val="Arial"/>
        <family val="2"/>
      </rPr>
      <t>-  Peneiramento</t>
    </r>
  </si>
  <si>
    <r>
      <rPr>
        <sz val="10"/>
        <rFont val="Arial"/>
        <family val="2"/>
      </rPr>
      <t>3 S 02 999 00</t>
    </r>
  </si>
  <si>
    <r>
      <rPr>
        <sz val="10"/>
        <rFont val="Arial"/>
        <family val="2"/>
      </rPr>
      <t>3 S 02 903 00</t>
    </r>
  </si>
  <si>
    <r>
      <rPr>
        <sz val="10"/>
        <rFont val="Arial"/>
        <family val="2"/>
      </rPr>
      <t>-  Remoção mecanizada da camada granular do pavimento</t>
    </r>
  </si>
  <si>
    <r>
      <rPr>
        <sz val="10"/>
        <rFont val="Arial"/>
        <family val="2"/>
      </rPr>
      <t>3 S 02 902 00</t>
    </r>
  </si>
  <si>
    <r>
      <rPr>
        <sz val="10"/>
        <rFont val="Arial"/>
        <family val="2"/>
      </rPr>
      <t>3 S 02 901 00</t>
    </r>
  </si>
  <si>
    <r>
      <rPr>
        <sz val="10"/>
        <rFont val="Arial"/>
        <family val="2"/>
      </rPr>
      <t>3 S 02 900 00</t>
    </r>
  </si>
  <si>
    <r>
      <rPr>
        <sz val="10"/>
        <rFont val="Arial"/>
        <family val="2"/>
      </rPr>
      <t>-  Recomposição de placa de concreto AC/BC</t>
    </r>
  </si>
  <si>
    <r>
      <rPr>
        <sz val="10"/>
        <rFont val="Arial"/>
        <family val="2"/>
      </rPr>
      <t>3 S 02 601 50</t>
    </r>
  </si>
  <si>
    <r>
      <rPr>
        <sz val="10"/>
        <rFont val="Arial"/>
        <family val="2"/>
      </rPr>
      <t>-  Recomposição de placa de concreto</t>
    </r>
  </si>
  <si>
    <r>
      <rPr>
        <sz val="10"/>
        <rFont val="Arial"/>
        <family val="2"/>
      </rPr>
      <t>3 S 02 601 00</t>
    </r>
  </si>
  <si>
    <r>
      <rPr>
        <sz val="10"/>
        <rFont val="Arial"/>
        <family val="2"/>
      </rPr>
      <t>-  Mistura betuminosa usinada a quente  AC/BC</t>
    </r>
  </si>
  <si>
    <r>
      <rPr>
        <sz val="10"/>
        <rFont val="Arial"/>
        <family val="2"/>
      </rPr>
      <t>3 S 02 540 50</t>
    </r>
  </si>
  <si>
    <r>
      <rPr>
        <sz val="10"/>
        <rFont val="Arial"/>
        <family val="2"/>
      </rPr>
      <t>-  Rec.do rev.com mistura betuminosa a quente</t>
    </r>
  </si>
  <si>
    <r>
      <rPr>
        <sz val="10"/>
        <rFont val="Arial"/>
        <family val="2"/>
      </rPr>
      <t>3 S 02 540 01</t>
    </r>
  </si>
  <si>
    <r>
      <rPr>
        <sz val="10"/>
        <rFont val="Arial"/>
        <family val="2"/>
      </rPr>
      <t>-  Mistura betuminosa usinada a quente</t>
    </r>
  </si>
  <si>
    <r>
      <rPr>
        <sz val="10"/>
        <rFont val="Arial"/>
        <family val="2"/>
      </rPr>
      <t>3 S 02 540 00</t>
    </r>
  </si>
  <si>
    <r>
      <rPr>
        <sz val="10"/>
        <rFont val="Arial"/>
        <family val="2"/>
      </rPr>
      <t>-  Mistura betuminosa usinada a frio AC/BC</t>
    </r>
  </si>
  <si>
    <r>
      <rPr>
        <sz val="10"/>
        <rFont val="Arial"/>
        <family val="2"/>
      </rPr>
      <t>3 S 02 530 51</t>
    </r>
  </si>
  <si>
    <r>
      <rPr>
        <sz val="10"/>
        <rFont val="Arial"/>
        <family val="2"/>
      </rPr>
      <t>-  Mistura betuminosa em betoneira AC/BC</t>
    </r>
  </si>
  <si>
    <r>
      <rPr>
        <sz val="10"/>
        <rFont val="Arial"/>
        <family val="2"/>
      </rPr>
      <t>3 S 02 530 50</t>
    </r>
  </si>
  <si>
    <r>
      <rPr>
        <sz val="10"/>
        <rFont val="Arial"/>
        <family val="2"/>
      </rPr>
      <t>-  Rec.do rev. com mistura betuminosa a frio</t>
    </r>
  </si>
  <si>
    <r>
      <rPr>
        <sz val="10"/>
        <rFont val="Arial"/>
        <family val="2"/>
      </rPr>
      <t>3 S 02 530 02</t>
    </r>
  </si>
  <si>
    <r>
      <rPr>
        <sz val="10"/>
        <rFont val="Arial"/>
        <family val="2"/>
      </rPr>
      <t>-  Mistura betuminosa usinada a frio</t>
    </r>
  </si>
  <si>
    <r>
      <rPr>
        <sz val="10"/>
        <rFont val="Arial"/>
        <family val="2"/>
      </rPr>
      <t>3 S 02 530 01</t>
    </r>
  </si>
  <si>
    <r>
      <rPr>
        <sz val="10"/>
        <rFont val="Arial"/>
        <family val="2"/>
      </rPr>
      <t>-  Mistura betuminosa em betoneira</t>
    </r>
  </si>
  <si>
    <r>
      <rPr>
        <sz val="10"/>
        <rFont val="Arial"/>
        <family val="2"/>
      </rPr>
      <t>3 S 02 530 00</t>
    </r>
  </si>
  <si>
    <r>
      <rPr>
        <sz val="10"/>
        <rFont val="Arial"/>
        <family val="2"/>
      </rPr>
      <t>-  Mistura areia-asfalto usinada a quente AC</t>
    </r>
  </si>
  <si>
    <r>
      <rPr>
        <sz val="10"/>
        <rFont val="Arial"/>
        <family val="2"/>
      </rPr>
      <t>3 S 02 521 50</t>
    </r>
  </si>
  <si>
    <r>
      <rPr>
        <sz val="10"/>
        <rFont val="Arial"/>
        <family val="2"/>
      </rPr>
      <t>-  Rec. do rev. com areia asfalto a quente</t>
    </r>
  </si>
  <si>
    <r>
      <rPr>
        <sz val="10"/>
        <rFont val="Arial"/>
        <family val="2"/>
      </rPr>
      <t>3 S 02 521 01</t>
    </r>
  </si>
  <si>
    <r>
      <rPr>
        <sz val="10"/>
        <rFont val="Arial"/>
        <family val="2"/>
      </rPr>
      <t>-  Mistura areia-asfalto usinada a quente</t>
    </r>
  </si>
  <si>
    <r>
      <rPr>
        <sz val="10"/>
        <rFont val="Arial"/>
        <family val="2"/>
      </rPr>
      <t>3 S 02 521 00</t>
    </r>
  </si>
  <si>
    <r>
      <rPr>
        <sz val="10"/>
        <rFont val="Arial"/>
        <family val="2"/>
      </rPr>
      <t>-  Mistura areia-asfalto usinada a frio AC</t>
    </r>
  </si>
  <si>
    <r>
      <rPr>
        <sz val="10"/>
        <rFont val="Arial"/>
        <family val="2"/>
      </rPr>
      <t>3 S 02 520 51</t>
    </r>
  </si>
  <si>
    <r>
      <rPr>
        <sz val="10"/>
        <rFont val="Arial"/>
        <family val="2"/>
      </rPr>
      <t>-  Mistura areia-asfalto em betoneira AC</t>
    </r>
  </si>
  <si>
    <r>
      <rPr>
        <sz val="10"/>
        <rFont val="Arial"/>
        <family val="2"/>
      </rPr>
      <t>3 S 02 520 50</t>
    </r>
  </si>
  <si>
    <r>
      <rPr>
        <sz val="10"/>
        <rFont val="Arial"/>
        <family val="2"/>
      </rPr>
      <t>-  Rec.do rev. com areia asfalto a frio</t>
    </r>
  </si>
  <si>
    <r>
      <rPr>
        <sz val="10"/>
        <rFont val="Arial"/>
        <family val="2"/>
      </rPr>
      <t>3 S 02 520 02</t>
    </r>
  </si>
  <si>
    <r>
      <rPr>
        <sz val="10"/>
        <rFont val="Arial"/>
        <family val="2"/>
      </rPr>
      <t>-  Mistura areia-asfalto usinada a frio</t>
    </r>
  </si>
  <si>
    <r>
      <rPr>
        <sz val="10"/>
        <rFont val="Arial"/>
        <family val="2"/>
      </rPr>
      <t>3 S 02 520 01</t>
    </r>
  </si>
  <si>
    <r>
      <rPr>
        <sz val="10"/>
        <rFont val="Arial"/>
        <family val="2"/>
      </rPr>
      <t>-  Mistura areia-asfalto em betoneira</t>
    </r>
  </si>
  <si>
    <r>
      <rPr>
        <sz val="10"/>
        <rFont val="Arial"/>
        <family val="2"/>
      </rPr>
      <t>3 S 02 520 00</t>
    </r>
  </si>
  <si>
    <r>
      <rPr>
        <sz val="10"/>
        <rFont val="Arial"/>
        <family val="2"/>
      </rPr>
      <t>-  Lama asfált.grossa (granulometrias III e IV)AC/BC</t>
    </r>
  </si>
  <si>
    <r>
      <rPr>
        <sz val="10"/>
        <rFont val="Arial"/>
        <family val="2"/>
      </rPr>
      <t>3 S 02 510 51</t>
    </r>
  </si>
  <si>
    <r>
      <rPr>
        <sz val="10"/>
        <rFont val="Arial"/>
        <family val="2"/>
      </rPr>
      <t>-  Lama asfáltica fina (granulometrias I e II ) AC/BC</t>
    </r>
  </si>
  <si>
    <r>
      <rPr>
        <sz val="10"/>
        <rFont val="Arial"/>
        <family val="2"/>
      </rPr>
      <t>3 S 02 510 50</t>
    </r>
  </si>
  <si>
    <r>
      <rPr>
        <sz val="10"/>
        <rFont val="Arial"/>
        <family val="2"/>
      </rPr>
      <t>3 S 02 510 01</t>
    </r>
  </si>
  <si>
    <r>
      <rPr>
        <sz val="10"/>
        <rFont val="Arial"/>
        <family val="2"/>
      </rPr>
      <t>-  Lama asfáltica fina (granulometrias I e II )</t>
    </r>
  </si>
  <si>
    <r>
      <rPr>
        <sz val="10"/>
        <rFont val="Arial"/>
        <family val="2"/>
      </rPr>
      <t>3 S 02 510 00</t>
    </r>
  </si>
  <si>
    <r>
      <rPr>
        <sz val="10"/>
        <rFont val="Arial"/>
        <family val="2"/>
      </rPr>
      <t>-  Tratam.superficial triplo com banho diluído BC</t>
    </r>
  </si>
  <si>
    <r>
      <rPr>
        <sz val="10"/>
        <rFont val="Arial"/>
        <family val="2"/>
      </rPr>
      <t>3 S 02 502 52</t>
    </r>
  </si>
  <si>
    <r>
      <rPr>
        <sz val="10"/>
        <rFont val="Arial"/>
        <family val="2"/>
      </rPr>
      <t>-  Tratamento superficial triplo com emulsão BC</t>
    </r>
  </si>
  <si>
    <r>
      <rPr>
        <sz val="10"/>
        <rFont val="Arial"/>
        <family val="2"/>
      </rPr>
      <t>3 S 02 502 51</t>
    </r>
  </si>
  <si>
    <r>
      <rPr>
        <sz val="10"/>
        <rFont val="Arial"/>
        <family val="2"/>
      </rPr>
      <t>-  Tratamento superficial triplo com CAP BC</t>
    </r>
  </si>
  <si>
    <r>
      <rPr>
        <sz val="10"/>
        <rFont val="Arial"/>
        <family val="2"/>
      </rPr>
      <t>3 S 02 502 50</t>
    </r>
  </si>
  <si>
    <r>
      <rPr>
        <sz val="10"/>
        <rFont val="Arial"/>
        <family val="2"/>
      </rPr>
      <t>-  Tratamento superficial triplo com banho diluído</t>
    </r>
  </si>
  <si>
    <r>
      <rPr>
        <sz val="10"/>
        <rFont val="Arial"/>
        <family val="2"/>
      </rPr>
      <t>3 S 02 502 02</t>
    </r>
  </si>
  <si>
    <r>
      <rPr>
        <sz val="10"/>
        <rFont val="Arial"/>
        <family val="2"/>
      </rPr>
      <t>-  Tratamento superficial triplo com emulsão</t>
    </r>
  </si>
  <si>
    <r>
      <rPr>
        <sz val="10"/>
        <rFont val="Arial"/>
        <family val="2"/>
      </rPr>
      <t>3 S 02 502 01</t>
    </r>
  </si>
  <si>
    <r>
      <rPr>
        <sz val="10"/>
        <rFont val="Arial"/>
        <family val="2"/>
      </rPr>
      <t>-  Tratam.superficial duplo com banho diluído BC</t>
    </r>
  </si>
  <si>
    <r>
      <rPr>
        <sz val="10"/>
        <rFont val="Arial"/>
        <family val="2"/>
      </rPr>
      <t>3 S 02 501 52</t>
    </r>
  </si>
  <si>
    <r>
      <rPr>
        <sz val="10"/>
        <rFont val="Arial"/>
        <family val="2"/>
      </rPr>
      <t>-  Tratamento superficial duplo com emulsão BC</t>
    </r>
  </si>
  <si>
    <r>
      <rPr>
        <sz val="10"/>
        <rFont val="Arial"/>
        <family val="2"/>
      </rPr>
      <t>3 S 02 501 51</t>
    </r>
  </si>
  <si>
    <r>
      <rPr>
        <sz val="10"/>
        <rFont val="Arial"/>
        <family val="2"/>
      </rPr>
      <t>3 S 02 501 50</t>
    </r>
  </si>
  <si>
    <r>
      <rPr>
        <sz val="10"/>
        <rFont val="Arial"/>
        <family val="2"/>
      </rPr>
      <t>-  Tratamento superficial duplo com banho diluído</t>
    </r>
  </si>
  <si>
    <r>
      <rPr>
        <sz val="10"/>
        <rFont val="Arial"/>
        <family val="2"/>
      </rPr>
      <t>3 S 02 501 02</t>
    </r>
  </si>
  <si>
    <r>
      <rPr>
        <sz val="10"/>
        <rFont val="Arial"/>
        <family val="2"/>
      </rPr>
      <t>-  Tratamento superficial duplo com emulsão</t>
    </r>
  </si>
  <si>
    <r>
      <rPr>
        <sz val="10"/>
        <rFont val="Arial"/>
        <family val="2"/>
      </rPr>
      <t>3 S 02 501 01</t>
    </r>
  </si>
  <si>
    <r>
      <rPr>
        <sz val="10"/>
        <rFont val="Arial"/>
        <family val="2"/>
      </rPr>
      <t>-  Tratam.superficial simples c/banho diluído BC</t>
    </r>
  </si>
  <si>
    <r>
      <rPr>
        <sz val="10"/>
        <rFont val="Arial"/>
        <family val="2"/>
      </rPr>
      <t>3 S 02 500 54</t>
    </r>
  </si>
  <si>
    <r>
      <rPr>
        <sz val="10"/>
        <rFont val="Arial"/>
        <family val="2"/>
      </rPr>
      <t>-  Tratamento superficial simples com emulsão BC</t>
    </r>
  </si>
  <si>
    <r>
      <rPr>
        <sz val="10"/>
        <rFont val="Arial"/>
        <family val="2"/>
      </rPr>
      <t>3 S 02 500 53</t>
    </r>
  </si>
  <si>
    <r>
      <rPr>
        <sz val="10"/>
        <rFont val="Arial"/>
        <family val="2"/>
      </rPr>
      <t>-  Tratamento superficial simples com CAP BC</t>
    </r>
  </si>
  <si>
    <r>
      <rPr>
        <sz val="10"/>
        <rFont val="Arial"/>
        <family val="2"/>
      </rPr>
      <t>3 S 02 500 52</t>
    </r>
  </si>
  <si>
    <r>
      <rPr>
        <sz val="10"/>
        <rFont val="Arial"/>
        <family val="2"/>
      </rPr>
      <t>-  Capa selante com areia AC</t>
    </r>
  </si>
  <si>
    <r>
      <rPr>
        <sz val="10"/>
        <rFont val="Arial"/>
        <family val="2"/>
      </rPr>
      <t>3 S 02 500 51</t>
    </r>
  </si>
  <si>
    <r>
      <rPr>
        <sz val="10"/>
        <rFont val="Arial"/>
        <family val="2"/>
      </rPr>
      <t>-  Capa selante com pedrisco  BC</t>
    </r>
  </si>
  <si>
    <r>
      <rPr>
        <sz val="10"/>
        <rFont val="Arial"/>
        <family val="2"/>
      </rPr>
      <t>3 S 02 500 50</t>
    </r>
  </si>
  <si>
    <r>
      <rPr>
        <sz val="10"/>
        <rFont val="Arial"/>
        <family val="2"/>
      </rPr>
      <t>3 S 02 500 04</t>
    </r>
  </si>
  <si>
    <r>
      <rPr>
        <sz val="10"/>
        <rFont val="Arial"/>
        <family val="2"/>
      </rPr>
      <t>-  Tratamento superficial simples com emulsão</t>
    </r>
  </si>
  <si>
    <r>
      <rPr>
        <sz val="10"/>
        <rFont val="Arial"/>
        <family val="2"/>
      </rPr>
      <t>3 S 02 500 03</t>
    </r>
  </si>
  <si>
    <r>
      <rPr>
        <sz val="10"/>
        <rFont val="Arial"/>
        <family val="2"/>
      </rPr>
      <t>-  Capa selante com areia</t>
    </r>
  </si>
  <si>
    <r>
      <rPr>
        <sz val="10"/>
        <rFont val="Arial"/>
        <family val="2"/>
      </rPr>
      <t>3 S 02 500 01</t>
    </r>
  </si>
  <si>
    <r>
      <rPr>
        <sz val="10"/>
        <rFont val="Arial"/>
        <family val="2"/>
      </rPr>
      <t>-  Capa selante com pedrisco</t>
    </r>
  </si>
  <si>
    <r>
      <rPr>
        <sz val="10"/>
        <rFont val="Arial"/>
        <family val="2"/>
      </rPr>
      <t>3 S 02 500 00</t>
    </r>
  </si>
  <si>
    <r>
      <rPr>
        <sz val="10"/>
        <rFont val="Arial"/>
        <family val="2"/>
      </rPr>
      <t>3 S 02 400 00</t>
    </r>
  </si>
  <si>
    <r>
      <rPr>
        <sz val="10"/>
        <rFont val="Arial"/>
        <family val="2"/>
      </rPr>
      <t>3 S 02 300 00</t>
    </r>
  </si>
  <si>
    <r>
      <rPr>
        <sz val="10"/>
        <rFont val="Arial"/>
        <family val="2"/>
      </rPr>
      <t>-  Solo melhorado c/ cimento p/ base rem. profundo</t>
    </r>
  </si>
  <si>
    <r>
      <rPr>
        <sz val="10"/>
        <rFont val="Arial"/>
        <family val="2"/>
      </rPr>
      <t>3 S 02 241 00</t>
    </r>
  </si>
  <si>
    <r>
      <rPr>
        <sz val="10"/>
        <rFont val="Arial"/>
        <family val="2"/>
      </rPr>
      <t>-  Brita para base de remendo profundo BC</t>
    </r>
  </si>
  <si>
    <r>
      <rPr>
        <sz val="10"/>
        <rFont val="Arial"/>
        <family val="2"/>
      </rPr>
      <t>3 S 02 230 50</t>
    </r>
  </si>
  <si>
    <r>
      <rPr>
        <sz val="10"/>
        <rFont val="Arial"/>
        <family val="2"/>
      </rPr>
      <t>-  Brita para base de remendo profundo</t>
    </r>
  </si>
  <si>
    <r>
      <rPr>
        <sz val="10"/>
        <rFont val="Arial"/>
        <family val="2"/>
      </rPr>
      <t>3 S 02 230 00</t>
    </r>
  </si>
  <si>
    <r>
      <rPr>
        <sz val="10"/>
        <rFont val="Arial"/>
        <family val="2"/>
      </rPr>
      <t>-  Solo brita p/ base de remendo profundo BC</t>
    </r>
  </si>
  <si>
    <r>
      <rPr>
        <sz val="10"/>
        <rFont val="Arial"/>
        <family val="2"/>
      </rPr>
      <t>3 S 02 220 50</t>
    </r>
  </si>
  <si>
    <r>
      <rPr>
        <sz val="10"/>
        <rFont val="Arial"/>
        <family val="2"/>
      </rPr>
      <t>-  Solo brita p/ base de rem. profundo</t>
    </r>
  </si>
  <si>
    <r>
      <rPr>
        <sz val="10"/>
        <rFont val="Arial"/>
        <family val="2"/>
      </rPr>
      <t>3 S 02 220 00</t>
    </r>
  </si>
  <si>
    <r>
      <rPr>
        <sz val="10"/>
        <rFont val="Arial"/>
        <family val="2"/>
      </rPr>
      <t>-  Recomposição de camada granular do pavimento</t>
    </r>
  </si>
  <si>
    <r>
      <rPr>
        <sz val="10"/>
        <rFont val="Arial"/>
        <family val="2"/>
      </rPr>
      <t>3 S 02 200 01</t>
    </r>
  </si>
  <si>
    <r>
      <rPr>
        <sz val="10"/>
        <rFont val="Arial"/>
        <family val="2"/>
      </rPr>
      <t>-  Solo p/ base de remendo profundo</t>
    </r>
  </si>
  <si>
    <r>
      <rPr>
        <sz val="10"/>
        <rFont val="Arial"/>
        <family val="2"/>
      </rPr>
      <t>3 S 02 200 00</t>
    </r>
  </si>
  <si>
    <r>
      <rPr>
        <sz val="10"/>
        <rFont val="Arial"/>
        <family val="2"/>
      </rPr>
      <t>-  Regularização mecânica da faixa de domínio</t>
    </r>
  </si>
  <si>
    <r>
      <rPr>
        <sz val="10"/>
        <rFont val="Arial"/>
        <family val="2"/>
      </rPr>
      <t>3 S 01 930 00</t>
    </r>
  </si>
  <si>
    <r>
      <rPr>
        <sz val="10"/>
        <rFont val="Arial"/>
        <family val="2"/>
      </rPr>
      <t>-  Recomposição de revestimento primário</t>
    </r>
  </si>
  <si>
    <r>
      <rPr>
        <sz val="10"/>
        <rFont val="Arial"/>
        <family val="2"/>
      </rPr>
      <t>3 S 01 401 00</t>
    </r>
  </si>
  <si>
    <r>
      <rPr>
        <sz val="10"/>
        <rFont val="Arial"/>
        <family val="2"/>
      </rPr>
      <t>-  Escavação e carga mat. jazida (consv)</t>
    </r>
  </si>
  <si>
    <r>
      <rPr>
        <sz val="10"/>
        <rFont val="Arial"/>
        <family val="2"/>
      </rPr>
      <t>3 S 01 200 00</t>
    </r>
  </si>
  <si>
    <r>
      <rPr>
        <sz val="10"/>
        <rFont val="Arial"/>
        <family val="2"/>
      </rPr>
      <t>2 S 09 002 91</t>
    </r>
  </si>
  <si>
    <r>
      <rPr>
        <sz val="10"/>
        <rFont val="Arial"/>
        <family val="2"/>
      </rPr>
      <t>-  Transporte comerc. c/ carr. rodov. pavim.</t>
    </r>
  </si>
  <si>
    <r>
      <rPr>
        <sz val="10"/>
        <rFont val="Arial"/>
        <family val="2"/>
      </rPr>
      <t>2 S 09 002 90</t>
    </r>
  </si>
  <si>
    <r>
      <rPr>
        <sz val="10"/>
        <rFont val="Arial"/>
        <family val="2"/>
      </rPr>
      <t>-  Transporte local c/ carroceria em rodov. pavim.</t>
    </r>
  </si>
  <si>
    <r>
      <rPr>
        <sz val="10"/>
        <rFont val="Arial"/>
        <family val="2"/>
      </rPr>
      <t>2 S 09 002 40</t>
    </r>
  </si>
  <si>
    <r>
      <rPr>
        <sz val="10"/>
        <rFont val="Arial"/>
        <family val="2"/>
      </rPr>
      <t>-  Transporte local em rodov. pavim. (const.)</t>
    </r>
  </si>
  <si>
    <r>
      <rPr>
        <sz val="10"/>
        <rFont val="Arial"/>
        <family val="2"/>
      </rPr>
      <t>2 S 09 002 05</t>
    </r>
  </si>
  <si>
    <r>
      <rPr>
        <sz val="10"/>
        <rFont val="Arial"/>
        <family val="2"/>
      </rPr>
      <t>2 S 09 001 91</t>
    </r>
  </si>
  <si>
    <r>
      <rPr>
        <sz val="10"/>
        <rFont val="Arial"/>
        <family val="2"/>
      </rPr>
      <t>-  Transporte comercial c/ carr. rodov. não pav.</t>
    </r>
  </si>
  <si>
    <r>
      <rPr>
        <sz val="10"/>
        <rFont val="Arial"/>
        <family val="2"/>
      </rPr>
      <t>2 S 09 001 90</t>
    </r>
  </si>
  <si>
    <r>
      <rPr>
        <sz val="10"/>
        <rFont val="Arial"/>
        <family val="2"/>
      </rPr>
      <t>-  Transporte local c/ carroceria em rodovia não pav.</t>
    </r>
  </si>
  <si>
    <r>
      <rPr>
        <sz val="10"/>
        <rFont val="Arial"/>
        <family val="2"/>
      </rPr>
      <t>2 S 09 001 40</t>
    </r>
  </si>
  <si>
    <r>
      <rPr>
        <sz val="10"/>
        <rFont val="Arial"/>
        <family val="2"/>
      </rPr>
      <t>-  Transporte local em rodov. não pav. (const.)</t>
    </r>
  </si>
  <si>
    <r>
      <rPr>
        <sz val="10"/>
        <rFont val="Arial"/>
        <family val="2"/>
      </rPr>
      <t>2 S 09 001 05</t>
    </r>
  </si>
  <si>
    <r>
      <rPr>
        <sz val="10"/>
        <rFont val="Arial"/>
        <family val="2"/>
      </rPr>
      <t>-  Cercas de arame farpado com suportes de madeira</t>
    </r>
  </si>
  <si>
    <r>
      <rPr>
        <sz val="10"/>
        <rFont val="Arial"/>
        <family val="2"/>
      </rPr>
      <t>2 S 06 410 00</t>
    </r>
  </si>
  <si>
    <r>
      <rPr>
        <sz val="10"/>
        <rFont val="Arial"/>
        <family val="2"/>
      </rPr>
      <t>-  Cerca arame farp.c/mourão concr.seção triang.AC/BC</t>
    </r>
  </si>
  <si>
    <r>
      <rPr>
        <sz val="10"/>
        <rFont val="Arial"/>
        <family val="2"/>
      </rPr>
      <t>2 S 06 400 52</t>
    </r>
  </si>
  <si>
    <r>
      <rPr>
        <sz val="10"/>
        <rFont val="Arial"/>
        <family val="2"/>
      </rPr>
      <t>-  Cerca arame farp.c/mourão concr.seção quadr.AC/BC</t>
    </r>
  </si>
  <si>
    <r>
      <rPr>
        <sz val="10"/>
        <rFont val="Arial"/>
        <family val="2"/>
      </rPr>
      <t>2 S 06 400 51</t>
    </r>
  </si>
  <si>
    <r>
      <rPr>
        <sz val="10"/>
        <rFont val="Arial"/>
        <family val="2"/>
      </rPr>
      <t>-  Cerca arame farp. c/ mourão concr. seção triang.</t>
    </r>
  </si>
  <si>
    <r>
      <rPr>
        <sz val="10"/>
        <rFont val="Arial"/>
        <family val="2"/>
      </rPr>
      <t>2 S 06 400 02</t>
    </r>
  </si>
  <si>
    <r>
      <rPr>
        <sz val="10"/>
        <rFont val="Arial"/>
        <family val="2"/>
      </rPr>
      <t>-  Cerca arame farp. c/ mourão concr. seção quadrada</t>
    </r>
  </si>
  <si>
    <r>
      <rPr>
        <sz val="10"/>
        <rFont val="Arial"/>
        <family val="2"/>
      </rPr>
      <t>2 S 06 400 01</t>
    </r>
  </si>
  <si>
    <r>
      <rPr>
        <sz val="10"/>
        <rFont val="Arial"/>
        <family val="2"/>
      </rPr>
      <t>-  Pórtico metálico AC/BC</t>
    </r>
  </si>
  <si>
    <r>
      <rPr>
        <sz val="10"/>
        <rFont val="Arial"/>
        <family val="2"/>
      </rPr>
      <t>2 S 06 210 51</t>
    </r>
  </si>
  <si>
    <r>
      <rPr>
        <sz val="10"/>
        <rFont val="Arial"/>
        <family val="2"/>
      </rPr>
      <t>-  Pórtico metálico</t>
    </r>
  </si>
  <si>
    <r>
      <rPr>
        <sz val="10"/>
        <rFont val="Arial"/>
        <family val="2"/>
      </rPr>
      <t>2 S 06 210 01</t>
    </r>
  </si>
  <si>
    <r>
      <rPr>
        <sz val="10"/>
        <rFont val="Arial"/>
        <family val="2"/>
      </rPr>
      <t>-  Tirante protendido p/ cort. aço st 85/105 D= 32mm</t>
    </r>
  </si>
  <si>
    <r>
      <rPr>
        <sz val="10"/>
        <rFont val="Arial"/>
        <family val="2"/>
      </rPr>
      <t>2 S 05 900 01</t>
    </r>
  </si>
  <si>
    <r>
      <rPr>
        <sz val="10"/>
        <rFont val="Arial"/>
        <family val="2"/>
      </rPr>
      <t>-  Exec.cortina atirantada concr.arm.fck=15 MPa AC/BC</t>
    </r>
  </si>
  <si>
    <r>
      <rPr>
        <sz val="10"/>
        <rFont val="Arial"/>
        <family val="2"/>
      </rPr>
      <t>2 S 05 340 51</t>
    </r>
  </si>
  <si>
    <r>
      <rPr>
        <sz val="10"/>
        <rFont val="Arial"/>
        <family val="2"/>
      </rPr>
      <t>2 S 05 340 01</t>
    </r>
  </si>
  <si>
    <r>
      <rPr>
        <sz val="10"/>
        <rFont val="Arial"/>
        <family val="2"/>
      </rPr>
      <t>-  Concr.soleira/arremates de maciço terra arm.AC/BC</t>
    </r>
  </si>
  <si>
    <r>
      <rPr>
        <sz val="10"/>
        <rFont val="Arial"/>
        <family val="2"/>
      </rPr>
      <t>2 S 05 303 60</t>
    </r>
  </si>
  <si>
    <r>
      <rPr>
        <sz val="10"/>
        <rFont val="Arial"/>
        <family val="2"/>
      </rPr>
      <t>-  Escamas de concr.armado para terra armada  AC/BC</t>
    </r>
  </si>
  <si>
    <r>
      <rPr>
        <sz val="10"/>
        <rFont val="Arial"/>
        <family val="2"/>
      </rPr>
      <t>2 S 05 303 59</t>
    </r>
  </si>
  <si>
    <r>
      <rPr>
        <sz val="10"/>
        <rFont val="Arial"/>
        <family val="2"/>
      </rPr>
      <t>2 S 05 303 11</t>
    </r>
  </si>
  <si>
    <r>
      <rPr>
        <sz val="10"/>
        <rFont val="Arial"/>
        <family val="2"/>
      </rPr>
      <t>-  Concr. soleira e arremates de maciço terra armada</t>
    </r>
  </si>
  <si>
    <r>
      <rPr>
        <sz val="10"/>
        <rFont val="Arial"/>
        <family val="2"/>
      </rPr>
      <t>2 S 05 303 10</t>
    </r>
  </si>
  <si>
    <r>
      <rPr>
        <sz val="10"/>
        <rFont val="Arial"/>
        <family val="2"/>
      </rPr>
      <t>2 S 05 303 09</t>
    </r>
  </si>
  <si>
    <r>
      <rPr>
        <sz val="10"/>
        <rFont val="Arial"/>
        <family val="2"/>
      </rPr>
      <t>2 S 05 303 08</t>
    </r>
  </si>
  <si>
    <r>
      <rPr>
        <sz val="10"/>
        <rFont val="Arial"/>
        <family val="2"/>
      </rPr>
      <t>-  Terra armada - ECE - encontro portante 0,0&lt;h&lt;6,00m</t>
    </r>
  </si>
  <si>
    <r>
      <rPr>
        <sz val="10"/>
        <rFont val="Arial"/>
        <family val="2"/>
      </rPr>
      <t>2 S 05 303 07</t>
    </r>
  </si>
  <si>
    <r>
      <rPr>
        <sz val="10"/>
        <rFont val="Arial"/>
        <family val="2"/>
      </rPr>
      <t>2 S 05 303 06</t>
    </r>
  </si>
  <si>
    <r>
      <rPr>
        <sz val="10"/>
        <rFont val="Arial"/>
        <family val="2"/>
      </rPr>
      <t>2 S 05 303 05</t>
    </r>
  </si>
  <si>
    <r>
      <rPr>
        <sz val="10"/>
        <rFont val="Arial"/>
        <family val="2"/>
      </rPr>
      <t>2 S 05 303 04</t>
    </r>
  </si>
  <si>
    <r>
      <rPr>
        <sz val="10"/>
        <rFont val="Arial"/>
        <family val="2"/>
      </rPr>
      <t>2 S 05 303 03</t>
    </r>
  </si>
  <si>
    <r>
      <rPr>
        <sz val="10"/>
        <rFont val="Arial"/>
        <family val="2"/>
      </rPr>
      <t>-  Terra armada - ECE - greide 6,0&lt;h&lt;9,00m</t>
    </r>
  </si>
  <si>
    <r>
      <rPr>
        <sz val="10"/>
        <rFont val="Arial"/>
        <family val="2"/>
      </rPr>
      <t>2 S 05 303 02</t>
    </r>
  </si>
  <si>
    <r>
      <rPr>
        <sz val="10"/>
        <rFont val="Arial"/>
        <family val="2"/>
      </rPr>
      <t>2 S 05 303 01</t>
    </r>
  </si>
  <si>
    <r>
      <rPr>
        <sz val="10"/>
        <rFont val="Arial"/>
        <family val="2"/>
      </rPr>
      <t>-  Gabião saco D=0,65m 8X10ZN/AL+PVC D=2,40mm</t>
    </r>
  </si>
  <si>
    <r>
      <rPr>
        <sz val="10"/>
        <rFont val="Arial"/>
        <family val="2"/>
      </rPr>
      <t>2 S 05 302 08</t>
    </r>
  </si>
  <si>
    <r>
      <rPr>
        <sz val="10"/>
        <rFont val="Arial"/>
        <family val="2"/>
      </rPr>
      <t>-  Gabião colchão esp. 0,30m 6X8ZN/AL+PVC D=2,00mm</t>
    </r>
  </si>
  <si>
    <r>
      <rPr>
        <sz val="10"/>
        <rFont val="Arial"/>
        <family val="2"/>
      </rPr>
      <t>2 S 05 302 07</t>
    </r>
  </si>
  <si>
    <r>
      <rPr>
        <sz val="10"/>
        <rFont val="Arial"/>
        <family val="2"/>
      </rPr>
      <t>-  Gabião colchão esp 0,23m 6X8ZN/AL+PVC D=2,00mm</t>
    </r>
  </si>
  <si>
    <r>
      <rPr>
        <sz val="10"/>
        <rFont val="Arial"/>
        <family val="2"/>
      </rPr>
      <t>2 S 05 302 06</t>
    </r>
  </si>
  <si>
    <r>
      <rPr>
        <sz val="10"/>
        <rFont val="Arial"/>
        <family val="2"/>
      </rPr>
      <t>-  Muro gabião cx 1,00 alt.8X10,ZN/AL D=2,7mm</t>
    </r>
  </si>
  <si>
    <r>
      <rPr>
        <sz val="10"/>
        <rFont val="Arial"/>
        <family val="2"/>
      </rPr>
      <t>2 S 05 302 05</t>
    </r>
  </si>
  <si>
    <r>
      <rPr>
        <sz val="10"/>
        <rFont val="Arial"/>
        <family val="2"/>
      </rPr>
      <t>-  Muro gabião cx 0,50 alt.8X10,ZN/AL D=2,7mm</t>
    </r>
  </si>
  <si>
    <r>
      <rPr>
        <sz val="10"/>
        <rFont val="Arial"/>
        <family val="2"/>
      </rPr>
      <t>2 S 05 302 04</t>
    </r>
  </si>
  <si>
    <r>
      <rPr>
        <sz val="10"/>
        <rFont val="Arial"/>
        <family val="2"/>
      </rPr>
      <t>-  Muro gabião cx1,00 alt.8X10 ZN/AL+PVC D=2,4mm</t>
    </r>
  </si>
  <si>
    <r>
      <rPr>
        <sz val="10"/>
        <rFont val="Arial"/>
        <family val="2"/>
      </rPr>
      <t>2 S 05 302 03</t>
    </r>
  </si>
  <si>
    <r>
      <rPr>
        <sz val="10"/>
        <rFont val="Arial"/>
        <family val="2"/>
      </rPr>
      <t>-  Muro gabião cx 0,50 alt.8X10,ZN/AL+PVC D=2,4mm</t>
    </r>
  </si>
  <si>
    <r>
      <rPr>
        <sz val="10"/>
        <rFont val="Arial"/>
        <family val="2"/>
      </rPr>
      <t>2 S 05 302 02</t>
    </r>
  </si>
  <si>
    <r>
      <rPr>
        <sz val="10"/>
        <rFont val="Arial"/>
        <family val="2"/>
      </rPr>
      <t>-  Alvenaria tijolos de 0,20 cm de espessura AC</t>
    </r>
  </si>
  <si>
    <r>
      <rPr>
        <sz val="10"/>
        <rFont val="Arial"/>
        <family val="2"/>
      </rPr>
      <t>2 S 05 301 51</t>
    </r>
  </si>
  <si>
    <r>
      <rPr>
        <sz val="10"/>
        <rFont val="Arial"/>
        <family val="2"/>
      </rPr>
      <t>-  Alvenaria de pedra argamassada  AC/BC/PC</t>
    </r>
  </si>
  <si>
    <r>
      <rPr>
        <sz val="10"/>
        <rFont val="Arial"/>
        <family val="2"/>
      </rPr>
      <t>2 S 05 301 50</t>
    </r>
  </si>
  <si>
    <r>
      <rPr>
        <sz val="10"/>
        <rFont val="Arial"/>
        <family val="2"/>
      </rPr>
      <t>-  Alvenaria tijolos de 20 cm de espessura</t>
    </r>
  </si>
  <si>
    <r>
      <rPr>
        <sz val="10"/>
        <rFont val="Arial"/>
        <family val="2"/>
      </rPr>
      <t>2 S 05 301 01</t>
    </r>
  </si>
  <si>
    <r>
      <rPr>
        <sz val="10"/>
        <rFont val="Arial"/>
        <family val="2"/>
      </rPr>
      <t>2 S 05 301 00</t>
    </r>
  </si>
  <si>
    <r>
      <rPr>
        <sz val="10"/>
        <rFont val="Arial"/>
        <family val="2"/>
      </rPr>
      <t>2 S 05 300 02</t>
    </r>
  </si>
  <si>
    <r>
      <rPr>
        <sz val="10"/>
        <rFont val="Arial"/>
        <family val="2"/>
      </rPr>
      <t>2 S 05 300 01</t>
    </r>
  </si>
  <si>
    <r>
      <rPr>
        <sz val="10"/>
        <rFont val="Arial"/>
        <family val="2"/>
      </rPr>
      <t>2 S 05 102 00</t>
    </r>
  </si>
  <si>
    <r>
      <rPr>
        <sz val="10"/>
        <rFont val="Arial"/>
        <family val="2"/>
      </rPr>
      <t>2 S 05 100 00</t>
    </r>
  </si>
  <si>
    <r>
      <rPr>
        <sz val="10"/>
        <rFont val="Arial"/>
        <family val="2"/>
      </rPr>
      <t>-  Dentes para bueiros triplos D=1,50 m AC/BC/PC</t>
    </r>
  </si>
  <si>
    <r>
      <rPr>
        <sz val="10"/>
        <rFont val="Arial"/>
        <family val="2"/>
      </rPr>
      <t>2 S 05 000 69</t>
    </r>
  </si>
  <si>
    <r>
      <rPr>
        <sz val="10"/>
        <rFont val="Arial"/>
        <family val="2"/>
      </rPr>
      <t>-  Dentes para bueiros triplos D=1,20 AC/BC/PC</t>
    </r>
  </si>
  <si>
    <r>
      <rPr>
        <sz val="10"/>
        <rFont val="Arial"/>
        <family val="2"/>
      </rPr>
      <t>2 S 05 000 68</t>
    </r>
  </si>
  <si>
    <r>
      <rPr>
        <sz val="10"/>
        <rFont val="Arial"/>
        <family val="2"/>
      </rPr>
      <t>-  Dentes para bueiros triplos D=1,00 m AC/BC/PC</t>
    </r>
  </si>
  <si>
    <r>
      <rPr>
        <sz val="10"/>
        <rFont val="Arial"/>
        <family val="2"/>
      </rPr>
      <t>2 S 05 000 67</t>
    </r>
  </si>
  <si>
    <r>
      <rPr>
        <sz val="10"/>
        <rFont val="Arial"/>
        <family val="2"/>
      </rPr>
      <t>-  Dentes para bueiros duplos D=1,50 m AC/BC/PC</t>
    </r>
  </si>
  <si>
    <r>
      <rPr>
        <sz val="10"/>
        <rFont val="Arial"/>
        <family val="2"/>
      </rPr>
      <t>2 S 05 000 66</t>
    </r>
  </si>
  <si>
    <r>
      <rPr>
        <sz val="10"/>
        <rFont val="Arial"/>
        <family val="2"/>
      </rPr>
      <t>-  Dentes para bueiros duplos D=1,20 m AC/BC/PC</t>
    </r>
  </si>
  <si>
    <r>
      <rPr>
        <sz val="10"/>
        <rFont val="Arial"/>
        <family val="2"/>
      </rPr>
      <t>2 S 05 000 65</t>
    </r>
  </si>
  <si>
    <r>
      <rPr>
        <sz val="10"/>
        <rFont val="Arial"/>
        <family val="2"/>
      </rPr>
      <t>-  Dentes para bueiros duplos D=1,00 m AC/BC/PC</t>
    </r>
  </si>
  <si>
    <r>
      <rPr>
        <sz val="10"/>
        <rFont val="Arial"/>
        <family val="2"/>
      </rPr>
      <t>2 S 05 000 64</t>
    </r>
  </si>
  <si>
    <r>
      <rPr>
        <sz val="10"/>
        <rFont val="Arial"/>
        <family val="2"/>
      </rPr>
      <t>-  Dentes para bueiros simples D=1,50 m AC/BC/PC</t>
    </r>
  </si>
  <si>
    <r>
      <rPr>
        <sz val="10"/>
        <rFont val="Arial"/>
        <family val="2"/>
      </rPr>
      <t>2 S 05 000 63</t>
    </r>
  </si>
  <si>
    <r>
      <rPr>
        <sz val="10"/>
        <rFont val="Arial"/>
        <family val="2"/>
      </rPr>
      <t>-  Dentes para bueiros simples D=1,20 m AC/BC/PC</t>
    </r>
  </si>
  <si>
    <r>
      <rPr>
        <sz val="10"/>
        <rFont val="Arial"/>
        <family val="2"/>
      </rPr>
      <t>2 S 05 000 62</t>
    </r>
  </si>
  <si>
    <r>
      <rPr>
        <sz val="10"/>
        <rFont val="Arial"/>
        <family val="2"/>
      </rPr>
      <t>-  Dentes para bueiros simples D=1,00 m AC/BC/PC</t>
    </r>
  </si>
  <si>
    <r>
      <rPr>
        <sz val="10"/>
        <rFont val="Arial"/>
        <family val="2"/>
      </rPr>
      <t>2 S 05 000 61</t>
    </r>
  </si>
  <si>
    <r>
      <rPr>
        <sz val="10"/>
        <rFont val="Arial"/>
        <family val="2"/>
      </rPr>
      <t>-  Dentes para bueiros simples D=0,80 m AC/BC/PC</t>
    </r>
  </si>
  <si>
    <r>
      <rPr>
        <sz val="10"/>
        <rFont val="Arial"/>
        <family val="2"/>
      </rPr>
      <t>2 S 05 000 60</t>
    </r>
  </si>
  <si>
    <r>
      <rPr>
        <sz val="10"/>
        <rFont val="Arial"/>
        <family val="2"/>
      </rPr>
      <t>-  Dentes para bueiros simples D=0,60 m AC/BC/PC</t>
    </r>
  </si>
  <si>
    <r>
      <rPr>
        <sz val="10"/>
        <rFont val="Arial"/>
        <family val="2"/>
      </rPr>
      <t>2 S 05 000 59</t>
    </r>
  </si>
  <si>
    <r>
      <rPr>
        <sz val="10"/>
        <rFont val="Arial"/>
        <family val="2"/>
      </rPr>
      <t>-  Dentes para bueiros triplos D=1,50 m</t>
    </r>
  </si>
  <si>
    <r>
      <rPr>
        <sz val="10"/>
        <rFont val="Arial"/>
        <family val="2"/>
      </rPr>
      <t>2 S 05 000 19</t>
    </r>
  </si>
  <si>
    <r>
      <rPr>
        <sz val="10"/>
        <rFont val="Arial"/>
        <family val="2"/>
      </rPr>
      <t>-  Dentes para bueiros triplos D=1,20</t>
    </r>
  </si>
  <si>
    <r>
      <rPr>
        <sz val="10"/>
        <rFont val="Arial"/>
        <family val="2"/>
      </rPr>
      <t>2 S 05 000 18</t>
    </r>
  </si>
  <si>
    <r>
      <rPr>
        <sz val="10"/>
        <rFont val="Arial"/>
        <family val="2"/>
      </rPr>
      <t>-  Dentes para bueiros triplos D=1,00 m</t>
    </r>
  </si>
  <si>
    <r>
      <rPr>
        <sz val="10"/>
        <rFont val="Arial"/>
        <family val="2"/>
      </rPr>
      <t>2 S 05 000 17</t>
    </r>
  </si>
  <si>
    <r>
      <rPr>
        <sz val="10"/>
        <rFont val="Arial"/>
        <family val="2"/>
      </rPr>
      <t>-  Dentes para bueiros duplos D=1,50 m</t>
    </r>
  </si>
  <si>
    <r>
      <rPr>
        <sz val="10"/>
        <rFont val="Arial"/>
        <family val="2"/>
      </rPr>
      <t>2 S 05 000 16</t>
    </r>
  </si>
  <si>
    <r>
      <rPr>
        <sz val="10"/>
        <rFont val="Arial"/>
        <family val="2"/>
      </rPr>
      <t>-  Dentes para bueiros duplos D=1,20 m</t>
    </r>
  </si>
  <si>
    <r>
      <rPr>
        <sz val="10"/>
        <rFont val="Arial"/>
        <family val="2"/>
      </rPr>
      <t>2 S 05 000 15</t>
    </r>
  </si>
  <si>
    <r>
      <rPr>
        <sz val="10"/>
        <rFont val="Arial"/>
        <family val="2"/>
      </rPr>
      <t>-  Dentes para bueiros duplos D=1,00 m</t>
    </r>
  </si>
  <si>
    <r>
      <rPr>
        <sz val="10"/>
        <rFont val="Arial"/>
        <family val="2"/>
      </rPr>
      <t>2 S 05 000 14</t>
    </r>
  </si>
  <si>
    <r>
      <rPr>
        <sz val="10"/>
        <rFont val="Arial"/>
        <family val="2"/>
      </rPr>
      <t>-  Dentes para bueiros simples D=1,50 m</t>
    </r>
  </si>
  <si>
    <r>
      <rPr>
        <sz val="10"/>
        <rFont val="Arial"/>
        <family val="2"/>
      </rPr>
      <t>2 S 05 000 13</t>
    </r>
  </si>
  <si>
    <r>
      <rPr>
        <sz val="10"/>
        <rFont val="Arial"/>
        <family val="2"/>
      </rPr>
      <t>-  Dentes para bueiros simples D=1,20 m</t>
    </r>
  </si>
  <si>
    <r>
      <rPr>
        <sz val="10"/>
        <rFont val="Arial"/>
        <family val="2"/>
      </rPr>
      <t>2 S 05 000 12</t>
    </r>
  </si>
  <si>
    <r>
      <rPr>
        <sz val="10"/>
        <rFont val="Arial"/>
        <family val="2"/>
      </rPr>
      <t>-  Dentes para bueiros simples D=1,00 m</t>
    </r>
  </si>
  <si>
    <r>
      <rPr>
        <sz val="10"/>
        <rFont val="Arial"/>
        <family val="2"/>
      </rPr>
      <t>2 S 05 000 11</t>
    </r>
  </si>
  <si>
    <r>
      <rPr>
        <sz val="10"/>
        <rFont val="Arial"/>
        <family val="2"/>
      </rPr>
      <t>-  Dentes para bueiros simples D=0,80 m</t>
    </r>
  </si>
  <si>
    <r>
      <rPr>
        <sz val="10"/>
        <rFont val="Arial"/>
        <family val="2"/>
      </rPr>
      <t>2 S 05 000 10</t>
    </r>
  </si>
  <si>
    <r>
      <rPr>
        <sz val="10"/>
        <rFont val="Arial"/>
        <family val="2"/>
      </rPr>
      <t>-  Dentes para bueiros simples D=0,60 m</t>
    </r>
  </si>
  <si>
    <r>
      <rPr>
        <sz val="10"/>
        <rFont val="Arial"/>
        <family val="2"/>
      </rPr>
      <t>2 S 05 000 09</t>
    </r>
  </si>
  <si>
    <r>
      <rPr>
        <sz val="10"/>
        <rFont val="Arial"/>
        <family val="2"/>
      </rPr>
      <t>-  Calha metálica semi-circular D=0,40 m</t>
    </r>
  </si>
  <si>
    <r>
      <rPr>
        <sz val="10"/>
        <rFont val="Arial"/>
        <family val="2"/>
      </rPr>
      <t>2 S 05 000 06</t>
    </r>
  </si>
  <si>
    <r>
      <rPr>
        <sz val="10"/>
        <rFont val="Arial"/>
        <family val="2"/>
      </rPr>
      <t>-  Lastro de brita BC</t>
    </r>
  </si>
  <si>
    <r>
      <rPr>
        <sz val="10"/>
        <rFont val="Arial"/>
        <family val="2"/>
      </rPr>
      <t>2 S 04 999 57</t>
    </r>
  </si>
  <si>
    <r>
      <rPr>
        <sz val="10"/>
        <rFont val="Arial"/>
        <family val="2"/>
      </rPr>
      <t>-  Lastro de brita</t>
    </r>
  </si>
  <si>
    <r>
      <rPr>
        <sz val="10"/>
        <rFont val="Arial"/>
        <family val="2"/>
      </rPr>
      <t>2 S 04 999 07</t>
    </r>
  </si>
  <si>
    <r>
      <rPr>
        <sz val="10"/>
        <rFont val="Arial"/>
        <family val="2"/>
      </rPr>
      <t>-  Solo local / selo de argila apiloado</t>
    </r>
  </si>
  <si>
    <r>
      <rPr>
        <sz val="10"/>
        <rFont val="Arial"/>
        <family val="2"/>
      </rPr>
      <t>2 S 04 999 06</t>
    </r>
  </si>
  <si>
    <r>
      <rPr>
        <sz val="10"/>
        <rFont val="Arial"/>
        <family val="2"/>
      </rPr>
      <t>-  Escoramento de bueiros celulares</t>
    </r>
  </si>
  <si>
    <r>
      <rPr>
        <sz val="10"/>
        <rFont val="Arial"/>
        <family val="2"/>
      </rPr>
      <t>2 S 04 999 03</t>
    </r>
  </si>
  <si>
    <r>
      <rPr>
        <sz val="10"/>
        <rFont val="Arial"/>
        <family val="2"/>
      </rPr>
      <t>-  Tampa concr.p/caixa colet(4 nervuras)-TCC 01 AC/BC</t>
    </r>
  </si>
  <si>
    <r>
      <rPr>
        <sz val="10"/>
        <rFont val="Arial"/>
        <family val="2"/>
      </rPr>
      <t>2 S 04 991 51</t>
    </r>
  </si>
  <si>
    <r>
      <rPr>
        <sz val="10"/>
        <rFont val="Arial"/>
        <family val="2"/>
      </rPr>
      <t>-  Tampa de ferro p/ caixa coletora - TCC 02</t>
    </r>
  </si>
  <si>
    <r>
      <rPr>
        <sz val="10"/>
        <rFont val="Arial"/>
        <family val="2"/>
      </rPr>
      <t>2 S 04 991 02</t>
    </r>
  </si>
  <si>
    <r>
      <rPr>
        <sz val="10"/>
        <rFont val="Arial"/>
        <family val="2"/>
      </rPr>
      <t>-  Tampa concr. p/caixa colet. (4 nervuras) - TCC 01</t>
    </r>
  </si>
  <si>
    <r>
      <rPr>
        <sz val="10"/>
        <rFont val="Arial"/>
        <family val="2"/>
      </rPr>
      <t>2 S 04 991 01</t>
    </r>
  </si>
  <si>
    <r>
      <rPr>
        <sz val="10"/>
        <rFont val="Arial"/>
        <family val="2"/>
      </rPr>
      <t>-  Transposição de segmento de sarjetas-TSS 06 AC/BC</t>
    </r>
  </si>
  <si>
    <r>
      <rPr>
        <sz val="10"/>
        <rFont val="Arial"/>
        <family val="2"/>
      </rPr>
      <t>2 S 04 990 56</t>
    </r>
  </si>
  <si>
    <r>
      <rPr>
        <sz val="10"/>
        <rFont val="Arial"/>
        <family val="2"/>
      </rPr>
      <t>-  Transposição de segmento de sarjetas-TSS 05 AC/BC</t>
    </r>
  </si>
  <si>
    <r>
      <rPr>
        <sz val="10"/>
        <rFont val="Arial"/>
        <family val="2"/>
      </rPr>
      <t>2 S 04 990 55</t>
    </r>
  </si>
  <si>
    <r>
      <rPr>
        <sz val="10"/>
        <rFont val="Arial"/>
        <family val="2"/>
      </rPr>
      <t>-  Transposição de segmento de sarjetas-TSS 04 AC/BC</t>
    </r>
  </si>
  <si>
    <r>
      <rPr>
        <sz val="10"/>
        <rFont val="Arial"/>
        <family val="2"/>
      </rPr>
      <t>2 S 04 990 54</t>
    </r>
  </si>
  <si>
    <r>
      <rPr>
        <sz val="10"/>
        <rFont val="Arial"/>
        <family val="2"/>
      </rPr>
      <t>-  Transposição de segmento de sarjetas-TSS 03 AC/BC</t>
    </r>
  </si>
  <si>
    <r>
      <rPr>
        <sz val="10"/>
        <rFont val="Arial"/>
        <family val="2"/>
      </rPr>
      <t>2 S 04 990 53</t>
    </r>
  </si>
  <si>
    <r>
      <rPr>
        <sz val="10"/>
        <rFont val="Arial"/>
        <family val="2"/>
      </rPr>
      <t>-  Transposição de segmentos de sarjetas-TSS 02 AC/BC</t>
    </r>
  </si>
  <si>
    <r>
      <rPr>
        <sz val="10"/>
        <rFont val="Arial"/>
        <family val="2"/>
      </rPr>
      <t>2 S 04 990 52</t>
    </r>
  </si>
  <si>
    <r>
      <rPr>
        <sz val="10"/>
        <rFont val="Arial"/>
        <family val="2"/>
      </rPr>
      <t>-  Transposição de segmentos de sarjetas-TSS 01 AC/BC</t>
    </r>
  </si>
  <si>
    <r>
      <rPr>
        <sz val="10"/>
        <rFont val="Arial"/>
        <family val="2"/>
      </rPr>
      <t>2 S 04 990 51</t>
    </r>
  </si>
  <si>
    <r>
      <rPr>
        <sz val="10"/>
        <rFont val="Arial"/>
        <family val="2"/>
      </rPr>
      <t>-  Transposição de segmento de sarjetas - TSS 06</t>
    </r>
  </si>
  <si>
    <r>
      <rPr>
        <sz val="10"/>
        <rFont val="Arial"/>
        <family val="2"/>
      </rPr>
      <t>2 S 04 990 06</t>
    </r>
  </si>
  <si>
    <r>
      <rPr>
        <sz val="10"/>
        <rFont val="Arial"/>
        <family val="2"/>
      </rPr>
      <t>-  Transposição de segmento de sarjetas - TSS 05</t>
    </r>
  </si>
  <si>
    <r>
      <rPr>
        <sz val="10"/>
        <rFont val="Arial"/>
        <family val="2"/>
      </rPr>
      <t>2 S 04 990 05</t>
    </r>
  </si>
  <si>
    <r>
      <rPr>
        <sz val="10"/>
        <rFont val="Arial"/>
        <family val="2"/>
      </rPr>
      <t>-  Transposição de segmento de sarjetas - TSS 04</t>
    </r>
  </si>
  <si>
    <r>
      <rPr>
        <sz val="10"/>
        <rFont val="Arial"/>
        <family val="2"/>
      </rPr>
      <t>2 S 04 990 04</t>
    </r>
  </si>
  <si>
    <r>
      <rPr>
        <sz val="10"/>
        <rFont val="Arial"/>
        <family val="2"/>
      </rPr>
      <t>-  Transposição de segmento de sarjetas - TSS 03</t>
    </r>
  </si>
  <si>
    <r>
      <rPr>
        <sz val="10"/>
        <rFont val="Arial"/>
        <family val="2"/>
      </rPr>
      <t>2 S 04 990 03</t>
    </r>
  </si>
  <si>
    <r>
      <rPr>
        <sz val="10"/>
        <rFont val="Arial"/>
        <family val="2"/>
      </rPr>
      <t>-  Transposição de segmento de sarjetas - TSS 02</t>
    </r>
  </si>
  <si>
    <r>
      <rPr>
        <sz val="10"/>
        <rFont val="Arial"/>
        <family val="2"/>
      </rPr>
      <t>2 S 04 990 02</t>
    </r>
  </si>
  <si>
    <r>
      <rPr>
        <sz val="10"/>
        <rFont val="Arial"/>
        <family val="2"/>
      </rPr>
      <t>-  Transposição de segmento de sarjetas - TSS 01</t>
    </r>
  </si>
  <si>
    <r>
      <rPr>
        <sz val="10"/>
        <rFont val="Arial"/>
        <family val="2"/>
      </rPr>
      <t>2 S 04 990 01</t>
    </r>
  </si>
  <si>
    <r>
      <rPr>
        <sz val="10"/>
        <rFont val="Arial"/>
        <family val="2"/>
      </rPr>
      <t>-  Tubulação de drenagem urbana-D=1,50m s/berço AC/BC</t>
    </r>
  </si>
  <si>
    <r>
      <rPr>
        <sz val="10"/>
        <rFont val="Arial"/>
        <family val="2"/>
      </rPr>
      <t>2 S 04 964 56</t>
    </r>
  </si>
  <si>
    <r>
      <rPr>
        <sz val="10"/>
        <rFont val="Arial"/>
        <family val="2"/>
      </rPr>
      <t>-  Tubulação de drenagem urbana-D=1,20m s/berço AC/BC</t>
    </r>
  </si>
  <si>
    <r>
      <rPr>
        <sz val="10"/>
        <rFont val="Arial"/>
        <family val="2"/>
      </rPr>
      <t>2 S 04 964 55</t>
    </r>
  </si>
  <si>
    <r>
      <rPr>
        <sz val="10"/>
        <rFont val="Arial"/>
        <family val="2"/>
      </rPr>
      <t>-  Tubulação de drenagem urbana-D=1,00m s/berço AC/BC</t>
    </r>
  </si>
  <si>
    <r>
      <rPr>
        <sz val="10"/>
        <rFont val="Arial"/>
        <family val="2"/>
      </rPr>
      <t>2 S 04 964 54</t>
    </r>
  </si>
  <si>
    <r>
      <rPr>
        <sz val="10"/>
        <rFont val="Arial"/>
        <family val="2"/>
      </rPr>
      <t>-  Tubulação de drenagem urbana-D=0,80m s/berço AC/BC</t>
    </r>
  </si>
  <si>
    <r>
      <rPr>
        <sz val="10"/>
        <rFont val="Arial"/>
        <family val="2"/>
      </rPr>
      <t>2 S 04 964 53</t>
    </r>
  </si>
  <si>
    <r>
      <rPr>
        <sz val="10"/>
        <rFont val="Arial"/>
        <family val="2"/>
      </rPr>
      <t>-  Tubulação de drenagem urbana-D=0,60m s/berço AC/BC</t>
    </r>
  </si>
  <si>
    <r>
      <rPr>
        <sz val="10"/>
        <rFont val="Arial"/>
        <family val="2"/>
      </rPr>
      <t>2 S 04 964 52</t>
    </r>
  </si>
  <si>
    <r>
      <rPr>
        <sz val="10"/>
        <rFont val="Arial"/>
        <family val="2"/>
      </rPr>
      <t>-  Tubulação de drenagem urbana-D=0,40m s/berço AC/BC</t>
    </r>
  </si>
  <si>
    <r>
      <rPr>
        <sz val="10"/>
        <rFont val="Arial"/>
        <family val="2"/>
      </rPr>
      <t>2 S 04 964 51</t>
    </r>
  </si>
  <si>
    <r>
      <rPr>
        <sz val="10"/>
        <rFont val="Arial"/>
        <family val="2"/>
      </rPr>
      <t>-  Tubulação de drenagem urbana - D=1,50 m s/ berço</t>
    </r>
  </si>
  <si>
    <r>
      <rPr>
        <sz val="10"/>
        <rFont val="Arial"/>
        <family val="2"/>
      </rPr>
      <t>2 S 04 964 06</t>
    </r>
  </si>
  <si>
    <r>
      <rPr>
        <sz val="10"/>
        <rFont val="Arial"/>
        <family val="2"/>
      </rPr>
      <t>-  Tubulação de drenagem urbana - D=1,20 m s/ berço</t>
    </r>
  </si>
  <si>
    <r>
      <rPr>
        <sz val="10"/>
        <rFont val="Arial"/>
        <family val="2"/>
      </rPr>
      <t>2 S 04 964 05</t>
    </r>
  </si>
  <si>
    <r>
      <rPr>
        <sz val="10"/>
        <rFont val="Arial"/>
        <family val="2"/>
      </rPr>
      <t>-  Tubulação de drenagem urbana - D=1,00 m s/ berço</t>
    </r>
  </si>
  <si>
    <r>
      <rPr>
        <sz val="10"/>
        <rFont val="Arial"/>
        <family val="2"/>
      </rPr>
      <t>2 S 04 964 04</t>
    </r>
  </si>
  <si>
    <r>
      <rPr>
        <sz val="10"/>
        <rFont val="Arial"/>
        <family val="2"/>
      </rPr>
      <t>-  Tubulação de drenagem urbana - D=0,80 m s/ berço</t>
    </r>
  </si>
  <si>
    <r>
      <rPr>
        <sz val="10"/>
        <rFont val="Arial"/>
        <family val="2"/>
      </rPr>
      <t>2 S 04 964 03</t>
    </r>
  </si>
  <si>
    <r>
      <rPr>
        <sz val="10"/>
        <rFont val="Arial"/>
        <family val="2"/>
      </rPr>
      <t>-  Tubulação de drenagem urbana - D=0,60 m s/ berço</t>
    </r>
  </si>
  <si>
    <r>
      <rPr>
        <sz val="10"/>
        <rFont val="Arial"/>
        <family val="2"/>
      </rPr>
      <t>2 S 04 964 02</t>
    </r>
  </si>
  <si>
    <r>
      <rPr>
        <sz val="10"/>
        <rFont val="Arial"/>
        <family val="2"/>
      </rPr>
      <t>-  Tubulação de drenagem urbana - D=0,40 m s/ berço</t>
    </r>
  </si>
  <si>
    <r>
      <rPr>
        <sz val="10"/>
        <rFont val="Arial"/>
        <family val="2"/>
      </rPr>
      <t>2 S 04 964 01</t>
    </r>
  </si>
  <si>
    <r>
      <rPr>
        <sz val="10"/>
        <rFont val="Arial"/>
        <family val="2"/>
      </rPr>
      <t>-  Chaminé dos poços de visita - CPV 07 AC/BC</t>
    </r>
  </si>
  <si>
    <r>
      <rPr>
        <sz val="10"/>
        <rFont val="Arial"/>
        <family val="2"/>
      </rPr>
      <t>2 S 04 963 87</t>
    </r>
  </si>
  <si>
    <r>
      <rPr>
        <sz val="10"/>
        <rFont val="Arial"/>
        <family val="2"/>
      </rPr>
      <t>-  Chaminé dos poços de visita - CPV 06 AC/BC</t>
    </r>
  </si>
  <si>
    <r>
      <rPr>
        <sz val="10"/>
        <rFont val="Arial"/>
        <family val="2"/>
      </rPr>
      <t>2 S 04 963 86</t>
    </r>
  </si>
  <si>
    <r>
      <rPr>
        <sz val="10"/>
        <rFont val="Arial"/>
        <family val="2"/>
      </rPr>
      <t>-  Chaminé dos poços de visita - CPV 05 AC/BC</t>
    </r>
  </si>
  <si>
    <r>
      <rPr>
        <sz val="10"/>
        <rFont val="Arial"/>
        <family val="2"/>
      </rPr>
      <t>2 S 04 963 85</t>
    </r>
  </si>
  <si>
    <r>
      <rPr>
        <sz val="10"/>
        <rFont val="Arial"/>
        <family val="2"/>
      </rPr>
      <t>-  Chaminé dos poços de visita - CPV 04 AC/BC</t>
    </r>
  </si>
  <si>
    <r>
      <rPr>
        <sz val="10"/>
        <rFont val="Arial"/>
        <family val="2"/>
      </rPr>
      <t>2 S 04 963 84</t>
    </r>
  </si>
  <si>
    <r>
      <rPr>
        <sz val="10"/>
        <rFont val="Arial"/>
        <family val="2"/>
      </rPr>
      <t>-  Chaminé dos poços de visita - CPV 03 AC/BC</t>
    </r>
  </si>
  <si>
    <r>
      <rPr>
        <sz val="10"/>
        <rFont val="Arial"/>
        <family val="2"/>
      </rPr>
      <t>2 S 04 963 83</t>
    </r>
  </si>
  <si>
    <r>
      <rPr>
        <sz val="10"/>
        <rFont val="Arial"/>
        <family val="2"/>
      </rPr>
      <t>-  Chaminé dos poços de visita - CPV 02 AC/BC</t>
    </r>
  </si>
  <si>
    <r>
      <rPr>
        <sz val="10"/>
        <rFont val="Arial"/>
        <family val="2"/>
      </rPr>
      <t>2 S 04 963 82</t>
    </r>
  </si>
  <si>
    <r>
      <rPr>
        <sz val="10"/>
        <rFont val="Arial"/>
        <family val="2"/>
      </rPr>
      <t>-  Chaminé dos poços de visita - CPV 01 AC/BC</t>
    </r>
  </si>
  <si>
    <r>
      <rPr>
        <sz val="10"/>
        <rFont val="Arial"/>
        <family val="2"/>
      </rPr>
      <t>2 S 04 963 81</t>
    </r>
  </si>
  <si>
    <r>
      <rPr>
        <sz val="10"/>
        <rFont val="Arial"/>
        <family val="2"/>
      </rPr>
      <t>-  Poço de visita - PVI 18 AC/BC</t>
    </r>
  </si>
  <si>
    <r>
      <rPr>
        <sz val="10"/>
        <rFont val="Arial"/>
        <family val="2"/>
      </rPr>
      <t>2 S 04 963 68</t>
    </r>
  </si>
  <si>
    <r>
      <rPr>
        <sz val="10"/>
        <rFont val="Arial"/>
        <family val="2"/>
      </rPr>
      <t>-  Poço de visita - PVI 17 AC/BC</t>
    </r>
  </si>
  <si>
    <r>
      <rPr>
        <sz val="10"/>
        <rFont val="Arial"/>
        <family val="2"/>
      </rPr>
      <t>2 S 04 963 67</t>
    </r>
  </si>
  <si>
    <r>
      <rPr>
        <sz val="10"/>
        <rFont val="Arial"/>
        <family val="2"/>
      </rPr>
      <t>-  Poço de visita - PVI 16 AC/BC</t>
    </r>
  </si>
  <si>
    <r>
      <rPr>
        <sz val="10"/>
        <rFont val="Arial"/>
        <family val="2"/>
      </rPr>
      <t>2 S 04 963 66</t>
    </r>
  </si>
  <si>
    <r>
      <rPr>
        <sz val="10"/>
        <rFont val="Arial"/>
        <family val="2"/>
      </rPr>
      <t>-  Poço de visita - PVI 15 AC/BC</t>
    </r>
  </si>
  <si>
    <r>
      <rPr>
        <sz val="10"/>
        <rFont val="Arial"/>
        <family val="2"/>
      </rPr>
      <t>2 S 04 963 65</t>
    </r>
  </si>
  <si>
    <r>
      <rPr>
        <sz val="10"/>
        <rFont val="Arial"/>
        <family val="2"/>
      </rPr>
      <t>-  Poço de visita - PVI 14 AC/BC</t>
    </r>
  </si>
  <si>
    <r>
      <rPr>
        <sz val="10"/>
        <rFont val="Arial"/>
        <family val="2"/>
      </rPr>
      <t>2 S 04 963 64</t>
    </r>
  </si>
  <si>
    <r>
      <rPr>
        <sz val="10"/>
        <rFont val="Arial"/>
        <family val="2"/>
      </rPr>
      <t>-  Poço de visita - PVI 13 AC/BC</t>
    </r>
  </si>
  <si>
    <r>
      <rPr>
        <sz val="10"/>
        <rFont val="Arial"/>
        <family val="2"/>
      </rPr>
      <t>2 S 04 963 63</t>
    </r>
  </si>
  <si>
    <r>
      <rPr>
        <sz val="10"/>
        <rFont val="Arial"/>
        <family val="2"/>
      </rPr>
      <t>-  Poço de visita - PVI 12 AC/BC</t>
    </r>
  </si>
  <si>
    <r>
      <rPr>
        <sz val="10"/>
        <rFont val="Arial"/>
        <family val="2"/>
      </rPr>
      <t>2 S 04 963 62</t>
    </r>
  </si>
  <si>
    <r>
      <rPr>
        <sz val="10"/>
        <rFont val="Arial"/>
        <family val="2"/>
      </rPr>
      <t>-  Poço de visita - PVI 11 AC/BC</t>
    </r>
  </si>
  <si>
    <r>
      <rPr>
        <sz val="10"/>
        <rFont val="Arial"/>
        <family val="2"/>
      </rPr>
      <t>2 S 04 963 61</t>
    </r>
  </si>
  <si>
    <r>
      <rPr>
        <sz val="10"/>
        <rFont val="Arial"/>
        <family val="2"/>
      </rPr>
      <t>-  Poço de visita - PVI 10 AC/BC</t>
    </r>
  </si>
  <si>
    <r>
      <rPr>
        <sz val="10"/>
        <rFont val="Arial"/>
        <family val="2"/>
      </rPr>
      <t>2 S 04 963 60</t>
    </r>
  </si>
  <si>
    <r>
      <rPr>
        <sz val="10"/>
        <rFont val="Arial"/>
        <family val="2"/>
      </rPr>
      <t>-  Poço de visita - PVI 09 AC/BC</t>
    </r>
  </si>
  <si>
    <r>
      <rPr>
        <sz val="10"/>
        <rFont val="Arial"/>
        <family val="2"/>
      </rPr>
      <t>2 S 04 963 59</t>
    </r>
  </si>
  <si>
    <r>
      <rPr>
        <sz val="10"/>
        <rFont val="Arial"/>
        <family val="2"/>
      </rPr>
      <t>-  Poço de visita - PVI 08 AC/BC</t>
    </r>
  </si>
  <si>
    <r>
      <rPr>
        <sz val="10"/>
        <rFont val="Arial"/>
        <family val="2"/>
      </rPr>
      <t>2 S 04 963 58</t>
    </r>
  </si>
  <si>
    <r>
      <rPr>
        <sz val="10"/>
        <rFont val="Arial"/>
        <family val="2"/>
      </rPr>
      <t>-  Poço de visita - PVI 07 AC/BC</t>
    </r>
  </si>
  <si>
    <r>
      <rPr>
        <sz val="10"/>
        <rFont val="Arial"/>
        <family val="2"/>
      </rPr>
      <t>2 S 04 963 57</t>
    </r>
  </si>
  <si>
    <r>
      <rPr>
        <sz val="10"/>
        <rFont val="Arial"/>
        <family val="2"/>
      </rPr>
      <t>-  Poço de visita - PVI 06 AC/BC</t>
    </r>
  </si>
  <si>
    <r>
      <rPr>
        <sz val="10"/>
        <rFont val="Arial"/>
        <family val="2"/>
      </rPr>
      <t>2 S 04 963 56</t>
    </r>
  </si>
  <si>
    <r>
      <rPr>
        <sz val="10"/>
        <rFont val="Arial"/>
        <family val="2"/>
      </rPr>
      <t>-  Poço de visita - PVI 05 AC/BC</t>
    </r>
  </si>
  <si>
    <r>
      <rPr>
        <sz val="10"/>
        <rFont val="Arial"/>
        <family val="2"/>
      </rPr>
      <t>2 S 04 963 55</t>
    </r>
  </si>
  <si>
    <r>
      <rPr>
        <sz val="10"/>
        <rFont val="Arial"/>
        <family val="2"/>
      </rPr>
      <t>-  Poço de visita - PVI 04 AC/BC</t>
    </r>
  </si>
  <si>
    <r>
      <rPr>
        <sz val="10"/>
        <rFont val="Arial"/>
        <family val="2"/>
      </rPr>
      <t>2 S 04 963 54</t>
    </r>
  </si>
  <si>
    <r>
      <rPr>
        <sz val="10"/>
        <rFont val="Arial"/>
        <family val="2"/>
      </rPr>
      <t>-  Poço de visita - PVI 03 AC/BC</t>
    </r>
  </si>
  <si>
    <r>
      <rPr>
        <sz val="10"/>
        <rFont val="Arial"/>
        <family val="2"/>
      </rPr>
      <t>2 S 04 963 53</t>
    </r>
  </si>
  <si>
    <r>
      <rPr>
        <sz val="10"/>
        <rFont val="Arial"/>
        <family val="2"/>
      </rPr>
      <t>-  Poço de visita - PVI 02 AC/BC</t>
    </r>
  </si>
  <si>
    <r>
      <rPr>
        <sz val="10"/>
        <rFont val="Arial"/>
        <family val="2"/>
      </rPr>
      <t>2 S 04 963 52</t>
    </r>
  </si>
  <si>
    <r>
      <rPr>
        <sz val="10"/>
        <rFont val="Arial"/>
        <family val="2"/>
      </rPr>
      <t>-  Poço de visita - PVI 01 AC/BC</t>
    </r>
  </si>
  <si>
    <r>
      <rPr>
        <sz val="10"/>
        <rFont val="Arial"/>
        <family val="2"/>
      </rPr>
      <t>2 S 04 963 51</t>
    </r>
  </si>
  <si>
    <r>
      <rPr>
        <sz val="10"/>
        <rFont val="Arial"/>
        <family val="2"/>
      </rPr>
      <t>-  Chaminé dos poços de visita - CPV 07</t>
    </r>
  </si>
  <si>
    <r>
      <rPr>
        <sz val="10"/>
        <rFont val="Arial"/>
        <family val="2"/>
      </rPr>
      <t>2 S 04 963 37</t>
    </r>
  </si>
  <si>
    <r>
      <rPr>
        <sz val="10"/>
        <rFont val="Arial"/>
        <family val="2"/>
      </rPr>
      <t>-  Chaminé dos poços de visita - CPV 06</t>
    </r>
  </si>
  <si>
    <r>
      <rPr>
        <sz val="10"/>
        <rFont val="Arial"/>
        <family val="2"/>
      </rPr>
      <t>2 S 04 963 36</t>
    </r>
  </si>
  <si>
    <r>
      <rPr>
        <sz val="10"/>
        <rFont val="Arial"/>
        <family val="2"/>
      </rPr>
      <t>-  Chaminé dos poços de visita - CPV 05</t>
    </r>
  </si>
  <si>
    <r>
      <rPr>
        <sz val="10"/>
        <rFont val="Arial"/>
        <family val="2"/>
      </rPr>
      <t>2 S 04 963 35</t>
    </r>
  </si>
  <si>
    <r>
      <rPr>
        <sz val="10"/>
        <rFont val="Arial"/>
        <family val="2"/>
      </rPr>
      <t>-  Chaminé dos poços de visita - CPV 04</t>
    </r>
  </si>
  <si>
    <r>
      <rPr>
        <sz val="10"/>
        <rFont val="Arial"/>
        <family val="2"/>
      </rPr>
      <t>2 S 04 963 34</t>
    </r>
  </si>
  <si>
    <r>
      <rPr>
        <sz val="10"/>
        <rFont val="Arial"/>
        <family val="2"/>
      </rPr>
      <t>-  Chaminé dos poços de visita - CPV 03</t>
    </r>
  </si>
  <si>
    <r>
      <rPr>
        <sz val="10"/>
        <rFont val="Arial"/>
        <family val="2"/>
      </rPr>
      <t>2 S 04 963 33</t>
    </r>
  </si>
  <si>
    <r>
      <rPr>
        <sz val="10"/>
        <rFont val="Arial"/>
        <family val="2"/>
      </rPr>
      <t>-  Chaminé dos poços de visita - CPV 02</t>
    </r>
  </si>
  <si>
    <r>
      <rPr>
        <sz val="10"/>
        <rFont val="Arial"/>
        <family val="2"/>
      </rPr>
      <t>2 S 04 963 32</t>
    </r>
  </si>
  <si>
    <r>
      <rPr>
        <sz val="10"/>
        <rFont val="Arial"/>
        <family val="2"/>
      </rPr>
      <t>-  Chaminé dos poços de visita - CPV 01</t>
    </r>
  </si>
  <si>
    <r>
      <rPr>
        <sz val="10"/>
        <rFont val="Arial"/>
        <family val="2"/>
      </rPr>
      <t>2 S 04 963 31</t>
    </r>
  </si>
  <si>
    <r>
      <rPr>
        <sz val="10"/>
        <rFont val="Arial"/>
        <family val="2"/>
      </rPr>
      <t>-  Poço de visita - PVI 18</t>
    </r>
  </si>
  <si>
    <r>
      <rPr>
        <sz val="10"/>
        <rFont val="Arial"/>
        <family val="2"/>
      </rPr>
      <t>2 S 04 963 18</t>
    </r>
  </si>
  <si>
    <r>
      <rPr>
        <sz val="10"/>
        <rFont val="Arial"/>
        <family val="2"/>
      </rPr>
      <t>-  Poço de visita - PVI 17</t>
    </r>
  </si>
  <si>
    <r>
      <rPr>
        <sz val="10"/>
        <rFont val="Arial"/>
        <family val="2"/>
      </rPr>
      <t>2 S 04 963 17</t>
    </r>
  </si>
  <si>
    <r>
      <rPr>
        <sz val="10"/>
        <rFont val="Arial"/>
        <family val="2"/>
      </rPr>
      <t>-  Poço de visita - PVI 16</t>
    </r>
  </si>
  <si>
    <r>
      <rPr>
        <sz val="10"/>
        <rFont val="Arial"/>
        <family val="2"/>
      </rPr>
      <t>2 S 04 963 16</t>
    </r>
  </si>
  <si>
    <r>
      <rPr>
        <sz val="10"/>
        <rFont val="Arial"/>
        <family val="2"/>
      </rPr>
      <t>-  Poço de visita - PVI 15</t>
    </r>
  </si>
  <si>
    <r>
      <rPr>
        <sz val="10"/>
        <rFont val="Arial"/>
        <family val="2"/>
      </rPr>
      <t>2 S 04 963 15</t>
    </r>
  </si>
  <si>
    <r>
      <rPr>
        <sz val="10"/>
        <rFont val="Arial"/>
        <family val="2"/>
      </rPr>
      <t>-  Poço de visita - PVI 14</t>
    </r>
  </si>
  <si>
    <r>
      <rPr>
        <sz val="10"/>
        <rFont val="Arial"/>
        <family val="2"/>
      </rPr>
      <t>2 S 04 963 14</t>
    </r>
  </si>
  <si>
    <r>
      <rPr>
        <sz val="10"/>
        <rFont val="Arial"/>
        <family val="2"/>
      </rPr>
      <t>-  Poço de visita - PVI 13</t>
    </r>
  </si>
  <si>
    <r>
      <rPr>
        <sz val="10"/>
        <rFont val="Arial"/>
        <family val="2"/>
      </rPr>
      <t>2 S 04 963 13</t>
    </r>
  </si>
  <si>
    <r>
      <rPr>
        <sz val="10"/>
        <rFont val="Arial"/>
        <family val="2"/>
      </rPr>
      <t>-  Poço de visita - PVI 12</t>
    </r>
  </si>
  <si>
    <r>
      <rPr>
        <sz val="10"/>
        <rFont val="Arial"/>
        <family val="2"/>
      </rPr>
      <t>2 S 04 963 12</t>
    </r>
  </si>
  <si>
    <r>
      <rPr>
        <sz val="10"/>
        <rFont val="Arial"/>
        <family val="2"/>
      </rPr>
      <t>-  Poço de visita - PVI 11</t>
    </r>
  </si>
  <si>
    <r>
      <rPr>
        <sz val="10"/>
        <rFont val="Arial"/>
        <family val="2"/>
      </rPr>
      <t>2 S 04 963 11</t>
    </r>
  </si>
  <si>
    <r>
      <rPr>
        <sz val="10"/>
        <rFont val="Arial"/>
        <family val="2"/>
      </rPr>
      <t>-  Poço de visita - PVI 10</t>
    </r>
  </si>
  <si>
    <r>
      <rPr>
        <sz val="10"/>
        <rFont val="Arial"/>
        <family val="2"/>
      </rPr>
      <t>2 S 04 963 10</t>
    </r>
  </si>
  <si>
    <r>
      <rPr>
        <sz val="10"/>
        <rFont val="Arial"/>
        <family val="2"/>
      </rPr>
      <t>-  Poço de visita - PVI 09</t>
    </r>
  </si>
  <si>
    <r>
      <rPr>
        <sz val="10"/>
        <rFont val="Arial"/>
        <family val="2"/>
      </rPr>
      <t>2 S 04 963 09</t>
    </r>
  </si>
  <si>
    <r>
      <rPr>
        <sz val="10"/>
        <rFont val="Arial"/>
        <family val="2"/>
      </rPr>
      <t>-  Poço de visita - PVI 08</t>
    </r>
  </si>
  <si>
    <r>
      <rPr>
        <sz val="10"/>
        <rFont val="Arial"/>
        <family val="2"/>
      </rPr>
      <t>2 S 04 963 08</t>
    </r>
  </si>
  <si>
    <r>
      <rPr>
        <sz val="10"/>
        <rFont val="Arial"/>
        <family val="2"/>
      </rPr>
      <t>-  Poço de visita - PVI 07</t>
    </r>
  </si>
  <si>
    <r>
      <rPr>
        <sz val="10"/>
        <rFont val="Arial"/>
        <family val="2"/>
      </rPr>
      <t>2 S 04 963 07</t>
    </r>
  </si>
  <si>
    <r>
      <rPr>
        <sz val="10"/>
        <rFont val="Arial"/>
        <family val="2"/>
      </rPr>
      <t>-  Poço de visita - PVI 06</t>
    </r>
  </si>
  <si>
    <r>
      <rPr>
        <sz val="10"/>
        <rFont val="Arial"/>
        <family val="2"/>
      </rPr>
      <t>2 S 04 963 06</t>
    </r>
  </si>
  <si>
    <r>
      <rPr>
        <sz val="10"/>
        <rFont val="Arial"/>
        <family val="2"/>
      </rPr>
      <t>-  Poço de visita - PVI 05</t>
    </r>
  </si>
  <si>
    <r>
      <rPr>
        <sz val="10"/>
        <rFont val="Arial"/>
        <family val="2"/>
      </rPr>
      <t>2 S 04 963 05</t>
    </r>
  </si>
  <si>
    <r>
      <rPr>
        <sz val="10"/>
        <rFont val="Arial"/>
        <family val="2"/>
      </rPr>
      <t>-  Poço de visita - PVI 04</t>
    </r>
  </si>
  <si>
    <r>
      <rPr>
        <sz val="10"/>
        <rFont val="Arial"/>
        <family val="2"/>
      </rPr>
      <t>2 S 04 963 04</t>
    </r>
  </si>
  <si>
    <r>
      <rPr>
        <sz val="10"/>
        <rFont val="Arial"/>
        <family val="2"/>
      </rPr>
      <t>-  Poço de visita - PVI 03</t>
    </r>
  </si>
  <si>
    <r>
      <rPr>
        <sz val="10"/>
        <rFont val="Arial"/>
        <family val="2"/>
      </rPr>
      <t>2 S 04 963 03</t>
    </r>
  </si>
  <si>
    <r>
      <rPr>
        <sz val="10"/>
        <rFont val="Arial"/>
        <family val="2"/>
      </rPr>
      <t>-  Poço de visita - PVI 02</t>
    </r>
  </si>
  <si>
    <r>
      <rPr>
        <sz val="10"/>
        <rFont val="Arial"/>
        <family val="2"/>
      </rPr>
      <t>2 S 04 963 02</t>
    </r>
  </si>
  <si>
    <r>
      <rPr>
        <sz val="10"/>
        <rFont val="Arial"/>
        <family val="2"/>
      </rPr>
      <t>-  Poço de visita - PVI 01</t>
    </r>
  </si>
  <si>
    <r>
      <rPr>
        <sz val="10"/>
        <rFont val="Arial"/>
        <family val="2"/>
      </rPr>
      <t>2 S 04 963 01</t>
    </r>
  </si>
  <si>
    <r>
      <rPr>
        <sz val="10"/>
        <rFont val="Arial"/>
        <family val="2"/>
      </rPr>
      <t>-  Caixa de ligação e passagem - CLP 18 AC/BC</t>
    </r>
  </si>
  <si>
    <r>
      <rPr>
        <sz val="10"/>
        <rFont val="Arial"/>
        <family val="2"/>
      </rPr>
      <t>2 S 04 962 68</t>
    </r>
  </si>
  <si>
    <r>
      <rPr>
        <sz val="10"/>
        <rFont val="Arial"/>
        <family val="2"/>
      </rPr>
      <t>-  Caixa de ligação e passagem - CLP 17 AC/BC</t>
    </r>
  </si>
  <si>
    <r>
      <rPr>
        <sz val="10"/>
        <rFont val="Arial"/>
        <family val="2"/>
      </rPr>
      <t>2 S 04 962 67</t>
    </r>
  </si>
  <si>
    <r>
      <rPr>
        <sz val="10"/>
        <rFont val="Arial"/>
        <family val="2"/>
      </rPr>
      <t>-  Caixa de ligação e passagem - CLP 16 AC/BC</t>
    </r>
  </si>
  <si>
    <r>
      <rPr>
        <sz val="10"/>
        <rFont val="Arial"/>
        <family val="2"/>
      </rPr>
      <t>2 S 04 962 66</t>
    </r>
  </si>
  <si>
    <r>
      <rPr>
        <sz val="10"/>
        <rFont val="Arial"/>
        <family val="2"/>
      </rPr>
      <t>-  Caixa de ligação e passagem - CLP 15 AC/BC</t>
    </r>
  </si>
  <si>
    <r>
      <rPr>
        <sz val="10"/>
        <rFont val="Arial"/>
        <family val="2"/>
      </rPr>
      <t>2 S 04 962 65</t>
    </r>
  </si>
  <si>
    <r>
      <rPr>
        <sz val="10"/>
        <rFont val="Arial"/>
        <family val="2"/>
      </rPr>
      <t>-  Caixa de ligação e passagem - CLP 14  AC/BC</t>
    </r>
  </si>
  <si>
    <r>
      <rPr>
        <sz val="10"/>
        <rFont val="Arial"/>
        <family val="2"/>
      </rPr>
      <t>2 S 04 962 64</t>
    </r>
  </si>
  <si>
    <r>
      <rPr>
        <sz val="10"/>
        <rFont val="Arial"/>
        <family val="2"/>
      </rPr>
      <t>-  Caixa de ligação e passagem - CLP 13 AC/BC</t>
    </r>
  </si>
  <si>
    <r>
      <rPr>
        <sz val="10"/>
        <rFont val="Arial"/>
        <family val="2"/>
      </rPr>
      <t>2 S 04 962 63</t>
    </r>
  </si>
  <si>
    <r>
      <rPr>
        <sz val="10"/>
        <rFont val="Arial"/>
        <family val="2"/>
      </rPr>
      <t>-  Caixa de ligação e passagem - CLP 12 AC/BC</t>
    </r>
  </si>
  <si>
    <r>
      <rPr>
        <sz val="10"/>
        <rFont val="Arial"/>
        <family val="2"/>
      </rPr>
      <t>2 S 04 962 62</t>
    </r>
  </si>
  <si>
    <r>
      <rPr>
        <sz val="10"/>
        <rFont val="Arial"/>
        <family val="2"/>
      </rPr>
      <t>-  Caixa de ligação e passagem - CLP 11 AC/BC</t>
    </r>
  </si>
  <si>
    <r>
      <rPr>
        <sz val="10"/>
        <rFont val="Arial"/>
        <family val="2"/>
      </rPr>
      <t>2 S 04 962 61</t>
    </r>
  </si>
  <si>
    <r>
      <rPr>
        <sz val="10"/>
        <rFont val="Arial"/>
        <family val="2"/>
      </rPr>
      <t>-  Caixa de ligação e passagem - CLP 10 AC/BC</t>
    </r>
  </si>
  <si>
    <r>
      <rPr>
        <sz val="10"/>
        <rFont val="Arial"/>
        <family val="2"/>
      </rPr>
      <t>2 S 04 962 60</t>
    </r>
  </si>
  <si>
    <r>
      <rPr>
        <sz val="10"/>
        <rFont val="Arial"/>
        <family val="2"/>
      </rPr>
      <t>-  Caixa de ligação e passagem - CLP 09 AC/BC</t>
    </r>
  </si>
  <si>
    <r>
      <rPr>
        <sz val="10"/>
        <rFont val="Arial"/>
        <family val="2"/>
      </rPr>
      <t>2 S 04 962 59</t>
    </r>
  </si>
  <si>
    <r>
      <rPr>
        <sz val="10"/>
        <rFont val="Arial"/>
        <family val="2"/>
      </rPr>
      <t>-  Caixa de ligação e passagem - CLP 08 AC/BC</t>
    </r>
  </si>
  <si>
    <r>
      <rPr>
        <sz val="10"/>
        <rFont val="Arial"/>
        <family val="2"/>
      </rPr>
      <t>2 S 04 962 58</t>
    </r>
  </si>
  <si>
    <r>
      <rPr>
        <sz val="10"/>
        <rFont val="Arial"/>
        <family val="2"/>
      </rPr>
      <t>-  Caixa de ligação e passagem - CLP 07 AC/BC</t>
    </r>
  </si>
  <si>
    <r>
      <rPr>
        <sz val="10"/>
        <rFont val="Arial"/>
        <family val="2"/>
      </rPr>
      <t>2 S 04 962 57</t>
    </r>
  </si>
  <si>
    <r>
      <rPr>
        <sz val="10"/>
        <rFont val="Arial"/>
        <family val="2"/>
      </rPr>
      <t>-  Caixa de ligação e passagem - CLP 06 AC/BC</t>
    </r>
  </si>
  <si>
    <r>
      <rPr>
        <sz val="10"/>
        <rFont val="Arial"/>
        <family val="2"/>
      </rPr>
      <t>2 S 04 962 56</t>
    </r>
  </si>
  <si>
    <r>
      <rPr>
        <sz val="10"/>
        <rFont val="Arial"/>
        <family val="2"/>
      </rPr>
      <t>-  Caixa de ligação e passagem - CLP 05  AC/BC</t>
    </r>
  </si>
  <si>
    <r>
      <rPr>
        <sz val="10"/>
        <rFont val="Arial"/>
        <family val="2"/>
      </rPr>
      <t>2 S 04 962 55</t>
    </r>
  </si>
  <si>
    <r>
      <rPr>
        <sz val="10"/>
        <rFont val="Arial"/>
        <family val="2"/>
      </rPr>
      <t>-  Caixa de ligação e passagem - CLP 04 AC/BC</t>
    </r>
  </si>
  <si>
    <r>
      <rPr>
        <sz val="10"/>
        <rFont val="Arial"/>
        <family val="2"/>
      </rPr>
      <t>2 S 04 962 54</t>
    </r>
  </si>
  <si>
    <r>
      <rPr>
        <sz val="10"/>
        <rFont val="Arial"/>
        <family val="2"/>
      </rPr>
      <t>-  Caixa de ligação e passagem - CLP 03 AC/BC</t>
    </r>
  </si>
  <si>
    <r>
      <rPr>
        <sz val="10"/>
        <rFont val="Arial"/>
        <family val="2"/>
      </rPr>
      <t>2 S 04 962 53</t>
    </r>
  </si>
  <si>
    <r>
      <rPr>
        <sz val="10"/>
        <rFont val="Arial"/>
        <family val="2"/>
      </rPr>
      <t>-  Caixa de ligação e passagem - CLP 02 AC/BC</t>
    </r>
  </si>
  <si>
    <r>
      <rPr>
        <sz val="10"/>
        <rFont val="Arial"/>
        <family val="2"/>
      </rPr>
      <t>2 S 04 962 52</t>
    </r>
  </si>
  <si>
    <r>
      <rPr>
        <sz val="10"/>
        <rFont val="Arial"/>
        <family val="2"/>
      </rPr>
      <t>-  Caixa de ligação e passagem - CLP 01 AC/BC</t>
    </r>
  </si>
  <si>
    <r>
      <rPr>
        <sz val="10"/>
        <rFont val="Arial"/>
        <family val="2"/>
      </rPr>
      <t>2 S 04 962 51</t>
    </r>
  </si>
  <si>
    <r>
      <rPr>
        <sz val="10"/>
        <rFont val="Arial"/>
        <family val="2"/>
      </rPr>
      <t>-  Caixa de ligação e passagem - CLP 18</t>
    </r>
  </si>
  <si>
    <r>
      <rPr>
        <sz val="10"/>
        <rFont val="Arial"/>
        <family val="2"/>
      </rPr>
      <t>2 S 04 962 18</t>
    </r>
  </si>
  <si>
    <r>
      <rPr>
        <sz val="10"/>
        <rFont val="Arial"/>
        <family val="2"/>
      </rPr>
      <t>-  Caixa de ligação e passagem - CLP 17</t>
    </r>
  </si>
  <si>
    <r>
      <rPr>
        <sz val="10"/>
        <rFont val="Arial"/>
        <family val="2"/>
      </rPr>
      <t>2 S 04 962 17</t>
    </r>
  </si>
  <si>
    <r>
      <rPr>
        <sz val="10"/>
        <rFont val="Arial"/>
        <family val="2"/>
      </rPr>
      <t>-  Caixa de ligação e passagem - CLP 16</t>
    </r>
  </si>
  <si>
    <r>
      <rPr>
        <sz val="10"/>
        <rFont val="Arial"/>
        <family val="2"/>
      </rPr>
      <t>2 S 04 962 16</t>
    </r>
  </si>
  <si>
    <r>
      <rPr>
        <sz val="10"/>
        <rFont val="Arial"/>
        <family val="2"/>
      </rPr>
      <t>-  Caixa de ligação e passagem - CLP 15</t>
    </r>
  </si>
  <si>
    <r>
      <rPr>
        <sz val="10"/>
        <rFont val="Arial"/>
        <family val="2"/>
      </rPr>
      <t>2 S 04 962 15</t>
    </r>
  </si>
  <si>
    <r>
      <rPr>
        <sz val="10"/>
        <rFont val="Arial"/>
        <family val="2"/>
      </rPr>
      <t>-  Caixa de ligação e passagem - CLP 14</t>
    </r>
  </si>
  <si>
    <r>
      <rPr>
        <sz val="10"/>
        <rFont val="Arial"/>
        <family val="2"/>
      </rPr>
      <t>2 S 04 962 14</t>
    </r>
  </si>
  <si>
    <r>
      <rPr>
        <sz val="10"/>
        <rFont val="Arial"/>
        <family val="2"/>
      </rPr>
      <t>-  Caixa de ligação e passagem - CLP 13</t>
    </r>
  </si>
  <si>
    <r>
      <rPr>
        <sz val="10"/>
        <rFont val="Arial"/>
        <family val="2"/>
      </rPr>
      <t>2 S 04 962 13</t>
    </r>
  </si>
  <si>
    <r>
      <rPr>
        <sz val="10"/>
        <rFont val="Arial"/>
        <family val="2"/>
      </rPr>
      <t>-  Caixa de ligação e passagem - CLP 12</t>
    </r>
  </si>
  <si>
    <r>
      <rPr>
        <sz val="10"/>
        <rFont val="Arial"/>
        <family val="2"/>
      </rPr>
      <t>2 S 04 962 12</t>
    </r>
  </si>
  <si>
    <r>
      <rPr>
        <sz val="10"/>
        <rFont val="Arial"/>
        <family val="2"/>
      </rPr>
      <t>-  Caixa de ligação e passagem - CLP 11</t>
    </r>
  </si>
  <si>
    <r>
      <rPr>
        <sz val="10"/>
        <rFont val="Arial"/>
        <family val="2"/>
      </rPr>
      <t>2 S 04 962 11</t>
    </r>
  </si>
  <si>
    <r>
      <rPr>
        <sz val="10"/>
        <rFont val="Arial"/>
        <family val="2"/>
      </rPr>
      <t>-  Caixa de ligação e passagem - CLP 10</t>
    </r>
  </si>
  <si>
    <r>
      <rPr>
        <sz val="10"/>
        <rFont val="Arial"/>
        <family val="2"/>
      </rPr>
      <t>2 S 04 962 10</t>
    </r>
  </si>
  <si>
    <r>
      <rPr>
        <sz val="10"/>
        <rFont val="Arial"/>
        <family val="2"/>
      </rPr>
      <t>-  Caixa de ligação e passagem - CLP 09</t>
    </r>
  </si>
  <si>
    <r>
      <rPr>
        <sz val="10"/>
        <rFont val="Arial"/>
        <family val="2"/>
      </rPr>
      <t>2 S 04 962 09</t>
    </r>
  </si>
  <si>
    <r>
      <rPr>
        <sz val="10"/>
        <rFont val="Arial"/>
        <family val="2"/>
      </rPr>
      <t>-  Caixa de ligação e passagem - CLP 08</t>
    </r>
  </si>
  <si>
    <r>
      <rPr>
        <sz val="10"/>
        <rFont val="Arial"/>
        <family val="2"/>
      </rPr>
      <t>2 S 04 962 08</t>
    </r>
  </si>
  <si>
    <r>
      <rPr>
        <sz val="10"/>
        <rFont val="Arial"/>
        <family val="2"/>
      </rPr>
      <t>-  Caixa de ligação e passagem - CLP 07</t>
    </r>
  </si>
  <si>
    <r>
      <rPr>
        <sz val="10"/>
        <rFont val="Arial"/>
        <family val="2"/>
      </rPr>
      <t>2 S 04 962 07</t>
    </r>
  </si>
  <si>
    <r>
      <rPr>
        <sz val="10"/>
        <rFont val="Arial"/>
        <family val="2"/>
      </rPr>
      <t>-  Caixa de ligação e passagem - CLP 06</t>
    </r>
  </si>
  <si>
    <r>
      <rPr>
        <sz val="10"/>
        <rFont val="Arial"/>
        <family val="2"/>
      </rPr>
      <t>2 S 04 962 06</t>
    </r>
  </si>
  <si>
    <r>
      <rPr>
        <sz val="10"/>
        <rFont val="Arial"/>
        <family val="2"/>
      </rPr>
      <t>-  Caixa de ligação e passagem - CLP 05</t>
    </r>
  </si>
  <si>
    <r>
      <rPr>
        <sz val="10"/>
        <rFont val="Arial"/>
        <family val="2"/>
      </rPr>
      <t>2 S 04 962 05</t>
    </r>
  </si>
  <si>
    <r>
      <rPr>
        <sz val="10"/>
        <rFont val="Arial"/>
        <family val="2"/>
      </rPr>
      <t>-  Caixa de ligação e passagem - CLP 04</t>
    </r>
  </si>
  <si>
    <r>
      <rPr>
        <sz val="10"/>
        <rFont val="Arial"/>
        <family val="2"/>
      </rPr>
      <t>2 S 04 962 04</t>
    </r>
  </si>
  <si>
    <r>
      <rPr>
        <sz val="10"/>
        <rFont val="Arial"/>
        <family val="2"/>
      </rPr>
      <t>-  Caixa de ligação e passagem - CLP 03</t>
    </r>
  </si>
  <si>
    <r>
      <rPr>
        <sz val="10"/>
        <rFont val="Arial"/>
        <family val="2"/>
      </rPr>
      <t>2 S 04 962 03</t>
    </r>
  </si>
  <si>
    <r>
      <rPr>
        <sz val="10"/>
        <rFont val="Arial"/>
        <family val="2"/>
      </rPr>
      <t>-  Caixa de ligação e passagem - CLP 02</t>
    </r>
  </si>
  <si>
    <r>
      <rPr>
        <sz val="10"/>
        <rFont val="Arial"/>
        <family val="2"/>
      </rPr>
      <t>2 S 04 962 02</t>
    </r>
  </si>
  <si>
    <r>
      <rPr>
        <sz val="10"/>
        <rFont val="Arial"/>
        <family val="2"/>
      </rPr>
      <t>-  Caixa de ligação e passagem - CLP 01</t>
    </r>
  </si>
  <si>
    <r>
      <rPr>
        <sz val="10"/>
        <rFont val="Arial"/>
        <family val="2"/>
      </rPr>
      <t>2 S 04 962 01</t>
    </r>
  </si>
  <si>
    <r>
      <rPr>
        <sz val="10"/>
        <rFont val="Arial"/>
        <family val="2"/>
      </rPr>
      <t>-  Boca de lobo dupla grelha concr. BLD 07 AC/BC</t>
    </r>
  </si>
  <si>
    <r>
      <rPr>
        <sz val="10"/>
        <rFont val="Arial"/>
        <family val="2"/>
      </rPr>
      <t>2 S 04 961 57</t>
    </r>
  </si>
  <si>
    <r>
      <rPr>
        <sz val="10"/>
        <rFont val="Arial"/>
        <family val="2"/>
      </rPr>
      <t>-  Boca de lobo dupla grelha concr. BLD 06 AC/BC</t>
    </r>
  </si>
  <si>
    <r>
      <rPr>
        <sz val="10"/>
        <rFont val="Arial"/>
        <family val="2"/>
      </rPr>
      <t>2 S 04 961 56</t>
    </r>
  </si>
  <si>
    <r>
      <rPr>
        <sz val="10"/>
        <rFont val="Arial"/>
        <family val="2"/>
      </rPr>
      <t>-  Boca de lobo dupla grelha concr. BLD 05 AC/BC</t>
    </r>
  </si>
  <si>
    <r>
      <rPr>
        <sz val="10"/>
        <rFont val="Arial"/>
        <family val="2"/>
      </rPr>
      <t>2 S 04 961 55</t>
    </r>
  </si>
  <si>
    <r>
      <rPr>
        <sz val="10"/>
        <rFont val="Arial"/>
        <family val="2"/>
      </rPr>
      <t>-  Boca de lobo dupla grelha concr. BLD 04 AC/BC</t>
    </r>
  </si>
  <si>
    <r>
      <rPr>
        <sz val="10"/>
        <rFont val="Arial"/>
        <family val="2"/>
      </rPr>
      <t>2 S 04 961 54</t>
    </r>
  </si>
  <si>
    <r>
      <rPr>
        <sz val="10"/>
        <rFont val="Arial"/>
        <family val="2"/>
      </rPr>
      <t>-  Boca de lobo dupla grelha concr. BLD 03 AC/BC</t>
    </r>
  </si>
  <si>
    <r>
      <rPr>
        <sz val="10"/>
        <rFont val="Arial"/>
        <family val="2"/>
      </rPr>
      <t>2 S 04 961 53</t>
    </r>
  </si>
  <si>
    <r>
      <rPr>
        <sz val="10"/>
        <rFont val="Arial"/>
        <family val="2"/>
      </rPr>
      <t>-  Boca de lobo dupla grelha concr. BLD 02 AC/BC</t>
    </r>
  </si>
  <si>
    <r>
      <rPr>
        <sz val="10"/>
        <rFont val="Arial"/>
        <family val="2"/>
      </rPr>
      <t>2 S 04 961 52</t>
    </r>
  </si>
  <si>
    <r>
      <rPr>
        <sz val="10"/>
        <rFont val="Arial"/>
        <family val="2"/>
      </rPr>
      <t>-  Boca de lobo dupla grelha concr. BLD 01 AC/BC</t>
    </r>
  </si>
  <si>
    <r>
      <rPr>
        <sz val="10"/>
        <rFont val="Arial"/>
        <family val="2"/>
      </rPr>
      <t>2 S 04 961 51</t>
    </r>
  </si>
  <si>
    <r>
      <rPr>
        <sz val="10"/>
        <rFont val="Arial"/>
        <family val="2"/>
      </rPr>
      <t>-  Boca de lobo dupla com grelha de concreto - BLD 07</t>
    </r>
  </si>
  <si>
    <r>
      <rPr>
        <sz val="10"/>
        <rFont val="Arial"/>
        <family val="2"/>
      </rPr>
      <t>2 S 04 961 07</t>
    </r>
  </si>
  <si>
    <r>
      <rPr>
        <sz val="10"/>
        <rFont val="Arial"/>
        <family val="2"/>
      </rPr>
      <t>-  Boca de lobo dupla com grelha de concreto - BLD 06</t>
    </r>
  </si>
  <si>
    <r>
      <rPr>
        <sz val="10"/>
        <rFont val="Arial"/>
        <family val="2"/>
      </rPr>
      <t>2 S 04 961 06</t>
    </r>
  </si>
  <si>
    <r>
      <rPr>
        <sz val="10"/>
        <rFont val="Arial"/>
        <family val="2"/>
      </rPr>
      <t>-  Boca de lobo dupla com grelha de concreto - BLD 05</t>
    </r>
  </si>
  <si>
    <r>
      <rPr>
        <sz val="10"/>
        <rFont val="Arial"/>
        <family val="2"/>
      </rPr>
      <t>2 S 04 961 05</t>
    </r>
  </si>
  <si>
    <r>
      <rPr>
        <sz val="10"/>
        <rFont val="Arial"/>
        <family val="2"/>
      </rPr>
      <t>-  Boca de lobo dupla com grelha de concreto - BLD 04</t>
    </r>
  </si>
  <si>
    <r>
      <rPr>
        <sz val="10"/>
        <rFont val="Arial"/>
        <family val="2"/>
      </rPr>
      <t>2 S 04 961 04</t>
    </r>
  </si>
  <si>
    <r>
      <rPr>
        <sz val="10"/>
        <rFont val="Arial"/>
        <family val="2"/>
      </rPr>
      <t>-  Boca de lobo dupla com grelha de concreto - BLD 03</t>
    </r>
  </si>
  <si>
    <r>
      <rPr>
        <sz val="10"/>
        <rFont val="Arial"/>
        <family val="2"/>
      </rPr>
      <t>2 S 04 961 03</t>
    </r>
  </si>
  <si>
    <r>
      <rPr>
        <sz val="10"/>
        <rFont val="Arial"/>
        <family val="2"/>
      </rPr>
      <t>-  Boca de lobo dupla com grelha de concreto - BLD 02</t>
    </r>
  </si>
  <si>
    <r>
      <rPr>
        <sz val="10"/>
        <rFont val="Arial"/>
        <family val="2"/>
      </rPr>
      <t>2 S 04 961 02</t>
    </r>
  </si>
  <si>
    <r>
      <rPr>
        <sz val="10"/>
        <rFont val="Arial"/>
        <family val="2"/>
      </rPr>
      <t>-  Boca de lobo dupla com grelha de concreto - BLD 01</t>
    </r>
  </si>
  <si>
    <r>
      <rPr>
        <sz val="10"/>
        <rFont val="Arial"/>
        <family val="2"/>
      </rPr>
      <t>2 S 04 961 01</t>
    </r>
  </si>
  <si>
    <r>
      <rPr>
        <sz val="10"/>
        <rFont val="Arial"/>
        <family val="2"/>
      </rPr>
      <t>-  Boca de lobo simples grelha concr. BLS 07 AC/BC</t>
    </r>
  </si>
  <si>
    <r>
      <rPr>
        <sz val="10"/>
        <rFont val="Arial"/>
        <family val="2"/>
      </rPr>
      <t>2 S 04 960 57</t>
    </r>
  </si>
  <si>
    <r>
      <rPr>
        <sz val="10"/>
        <rFont val="Arial"/>
        <family val="2"/>
      </rPr>
      <t>-  Boca de lobo simples grelha concr. BLS 06 AC/BC</t>
    </r>
  </si>
  <si>
    <r>
      <rPr>
        <sz val="10"/>
        <rFont val="Arial"/>
        <family val="2"/>
      </rPr>
      <t>2 S 04 960 56</t>
    </r>
  </si>
  <si>
    <r>
      <rPr>
        <sz val="10"/>
        <rFont val="Arial"/>
        <family val="2"/>
      </rPr>
      <t>-  Boca de lobo simples grelha concr. BLS 05 AC/BC</t>
    </r>
  </si>
  <si>
    <r>
      <rPr>
        <sz val="10"/>
        <rFont val="Arial"/>
        <family val="2"/>
      </rPr>
      <t>2 S 04 960 55</t>
    </r>
  </si>
  <si>
    <r>
      <rPr>
        <sz val="10"/>
        <rFont val="Arial"/>
        <family val="2"/>
      </rPr>
      <t>-  Boca de lobo simples grelha concr. BLS 04 AC/BC</t>
    </r>
  </si>
  <si>
    <r>
      <rPr>
        <sz val="10"/>
        <rFont val="Arial"/>
        <family val="2"/>
      </rPr>
      <t>2 S 04 960 54</t>
    </r>
  </si>
  <si>
    <r>
      <rPr>
        <sz val="10"/>
        <rFont val="Arial"/>
        <family val="2"/>
      </rPr>
      <t>-  Boca de lobo simples grelha concr. BLS 03 AC/BC</t>
    </r>
  </si>
  <si>
    <r>
      <rPr>
        <sz val="10"/>
        <rFont val="Arial"/>
        <family val="2"/>
      </rPr>
      <t>2 S 04 960 53</t>
    </r>
  </si>
  <si>
    <r>
      <rPr>
        <sz val="10"/>
        <rFont val="Arial"/>
        <family val="2"/>
      </rPr>
      <t>-  Boca de lobo simples grelha concr. BLS 02 AC/BC</t>
    </r>
  </si>
  <si>
    <r>
      <rPr>
        <sz val="10"/>
        <rFont val="Arial"/>
        <family val="2"/>
      </rPr>
      <t>2 S 04 960 52</t>
    </r>
  </si>
  <si>
    <r>
      <rPr>
        <sz val="10"/>
        <rFont val="Arial"/>
        <family val="2"/>
      </rPr>
      <t>-  Boca de lobo simples grelha concr. BLS 01 AC/BC</t>
    </r>
  </si>
  <si>
    <r>
      <rPr>
        <sz val="10"/>
        <rFont val="Arial"/>
        <family val="2"/>
      </rPr>
      <t>2 S 04 960 51</t>
    </r>
  </si>
  <si>
    <r>
      <rPr>
        <sz val="10"/>
        <rFont val="Arial"/>
        <family val="2"/>
      </rPr>
      <t>-  Boca de lobo simples grelha concr. - BLS 07</t>
    </r>
  </si>
  <si>
    <r>
      <rPr>
        <sz val="10"/>
        <rFont val="Arial"/>
        <family val="2"/>
      </rPr>
      <t>2 S 04 960 07</t>
    </r>
  </si>
  <si>
    <r>
      <rPr>
        <sz val="10"/>
        <rFont val="Arial"/>
        <family val="2"/>
      </rPr>
      <t>-  Boca de lobo simples grelha concr. - BLS 06</t>
    </r>
  </si>
  <si>
    <r>
      <rPr>
        <sz val="10"/>
        <rFont val="Arial"/>
        <family val="2"/>
      </rPr>
      <t>2 S 04 960 06</t>
    </r>
  </si>
  <si>
    <r>
      <rPr>
        <sz val="10"/>
        <rFont val="Arial"/>
        <family val="2"/>
      </rPr>
      <t>-  Boca de lobo simples grelha concr. - BLS 05</t>
    </r>
  </si>
  <si>
    <r>
      <rPr>
        <sz val="10"/>
        <rFont val="Arial"/>
        <family val="2"/>
      </rPr>
      <t>2 S 04 960 05</t>
    </r>
  </si>
  <si>
    <r>
      <rPr>
        <sz val="10"/>
        <rFont val="Arial"/>
        <family val="2"/>
      </rPr>
      <t>-  Boca de lobo simples grelha concr. - BLS 04</t>
    </r>
  </si>
  <si>
    <r>
      <rPr>
        <sz val="10"/>
        <rFont val="Arial"/>
        <family val="2"/>
      </rPr>
      <t>2 S 04 960 04</t>
    </r>
  </si>
  <si>
    <r>
      <rPr>
        <sz val="10"/>
        <rFont val="Arial"/>
        <family val="2"/>
      </rPr>
      <t>-  Boca de lobo simples grelha concr. - BLS 03</t>
    </r>
  </si>
  <si>
    <r>
      <rPr>
        <sz val="10"/>
        <rFont val="Arial"/>
        <family val="2"/>
      </rPr>
      <t>2 S 04 960 03</t>
    </r>
  </si>
  <si>
    <r>
      <rPr>
        <sz val="10"/>
        <rFont val="Arial"/>
        <family val="2"/>
      </rPr>
      <t>-  Boca de lobo simples grelha concr. - BLS 02</t>
    </r>
  </si>
  <si>
    <r>
      <rPr>
        <sz val="10"/>
        <rFont val="Arial"/>
        <family val="2"/>
      </rPr>
      <t>2 S 04 960 02</t>
    </r>
  </si>
  <si>
    <r>
      <rPr>
        <sz val="10"/>
        <rFont val="Arial"/>
        <family val="2"/>
      </rPr>
      <t>-  Boca de lobo simples grelha concr. - BLS 01</t>
    </r>
  </si>
  <si>
    <r>
      <rPr>
        <sz val="10"/>
        <rFont val="Arial"/>
        <family val="2"/>
      </rPr>
      <t>2 S 04 960 01</t>
    </r>
  </si>
  <si>
    <r>
      <rPr>
        <sz val="10"/>
        <rFont val="Arial"/>
        <family val="2"/>
      </rPr>
      <t>-  Dissipador de energia - DED 01 AC/BC</t>
    </r>
  </si>
  <si>
    <r>
      <rPr>
        <sz val="10"/>
        <rFont val="Arial"/>
        <family val="2"/>
      </rPr>
      <t>2 S 04 950 99</t>
    </r>
  </si>
  <si>
    <r>
      <rPr>
        <sz val="10"/>
        <rFont val="Arial"/>
        <family val="2"/>
      </rPr>
      <t>-  Dissipador de energia - DEB 12 AC/BC/PC</t>
    </r>
  </si>
  <si>
    <r>
      <rPr>
        <sz val="10"/>
        <rFont val="Arial"/>
        <family val="2"/>
      </rPr>
      <t>2 S 04 950 82</t>
    </r>
  </si>
  <si>
    <r>
      <rPr>
        <sz val="10"/>
        <rFont val="Arial"/>
        <family val="2"/>
      </rPr>
      <t>-  Dissipador de energia - DEB 11 AC/BC/PC</t>
    </r>
  </si>
  <si>
    <r>
      <rPr>
        <sz val="10"/>
        <rFont val="Arial"/>
        <family val="2"/>
      </rPr>
      <t>2 S 04 950 81</t>
    </r>
  </si>
  <si>
    <r>
      <rPr>
        <sz val="10"/>
        <rFont val="Arial"/>
        <family val="2"/>
      </rPr>
      <t>-  Dissipador de energia - DEB 10 AC/BC/PC</t>
    </r>
  </si>
  <si>
    <r>
      <rPr>
        <sz val="10"/>
        <rFont val="Arial"/>
        <family val="2"/>
      </rPr>
      <t>2 S 04 950 80</t>
    </r>
  </si>
  <si>
    <r>
      <rPr>
        <sz val="10"/>
        <rFont val="Arial"/>
        <family val="2"/>
      </rPr>
      <t>-  Dissipador de energia - DEB 09 AC/BC/PC</t>
    </r>
  </si>
  <si>
    <r>
      <rPr>
        <sz val="10"/>
        <rFont val="Arial"/>
        <family val="2"/>
      </rPr>
      <t>2 S 04 950 79</t>
    </r>
  </si>
  <si>
    <r>
      <rPr>
        <sz val="10"/>
        <rFont val="Arial"/>
        <family val="2"/>
      </rPr>
      <t>-  Dissipador de energia - DEB 08 AC/BC/PC</t>
    </r>
  </si>
  <si>
    <r>
      <rPr>
        <sz val="10"/>
        <rFont val="Arial"/>
        <family val="2"/>
      </rPr>
      <t>2 S 04 950 78</t>
    </r>
  </si>
  <si>
    <r>
      <rPr>
        <sz val="10"/>
        <rFont val="Arial"/>
        <family val="2"/>
      </rPr>
      <t>-  Dissipador de energia - DEB 07 AC/BC/PC</t>
    </r>
  </si>
  <si>
    <r>
      <rPr>
        <sz val="10"/>
        <rFont val="Arial"/>
        <family val="2"/>
      </rPr>
      <t>2 S 04 950 77</t>
    </r>
  </si>
  <si>
    <r>
      <rPr>
        <sz val="10"/>
        <rFont val="Arial"/>
        <family val="2"/>
      </rPr>
      <t>-  Dissipador de energia - DEB 06 AC/BC/PC</t>
    </r>
  </si>
  <si>
    <r>
      <rPr>
        <sz val="10"/>
        <rFont val="Arial"/>
        <family val="2"/>
      </rPr>
      <t>2 S 04 950 76</t>
    </r>
  </si>
  <si>
    <r>
      <rPr>
        <sz val="10"/>
        <rFont val="Arial"/>
        <family val="2"/>
      </rPr>
      <t>-  Dissipador de energia - DEB 05 AC/BC/PC</t>
    </r>
  </si>
  <si>
    <r>
      <rPr>
        <sz val="10"/>
        <rFont val="Arial"/>
        <family val="2"/>
      </rPr>
      <t>2 S 04 950 75</t>
    </r>
  </si>
  <si>
    <r>
      <rPr>
        <sz val="10"/>
        <rFont val="Arial"/>
        <family val="2"/>
      </rPr>
      <t>-  Dissipador de energia - DEB 04 AC/BC/PC</t>
    </r>
  </si>
  <si>
    <r>
      <rPr>
        <sz val="10"/>
        <rFont val="Arial"/>
        <family val="2"/>
      </rPr>
      <t>2 S 04 950 74</t>
    </r>
  </si>
  <si>
    <r>
      <rPr>
        <sz val="10"/>
        <rFont val="Arial"/>
        <family val="2"/>
      </rPr>
      <t>-  Dissipador de energia - DEB 03 AC/BC/PC</t>
    </r>
  </si>
  <si>
    <r>
      <rPr>
        <sz val="10"/>
        <rFont val="Arial"/>
        <family val="2"/>
      </rPr>
      <t>2 S 04 950 73</t>
    </r>
  </si>
  <si>
    <r>
      <rPr>
        <sz val="10"/>
        <rFont val="Arial"/>
        <family val="2"/>
      </rPr>
      <t>-  Dissipador de energia - DEB 02 AC/BC/PC</t>
    </r>
  </si>
  <si>
    <r>
      <rPr>
        <sz val="10"/>
        <rFont val="Arial"/>
        <family val="2"/>
      </rPr>
      <t>2 S 04 950 72</t>
    </r>
  </si>
  <si>
    <r>
      <rPr>
        <sz val="10"/>
        <rFont val="Arial"/>
        <family val="2"/>
      </rPr>
      <t>-  Dissipador de energia - DEB 01 AC/BC/PC</t>
    </r>
  </si>
  <si>
    <r>
      <rPr>
        <sz val="10"/>
        <rFont val="Arial"/>
        <family val="2"/>
      </rPr>
      <t>2 S 04 950 71</t>
    </r>
  </si>
  <si>
    <r>
      <rPr>
        <sz val="10"/>
        <rFont val="Arial"/>
        <family val="2"/>
      </rPr>
      <t>-  Dissipador de energia - DES 04 AC/PC</t>
    </r>
  </si>
  <si>
    <r>
      <rPr>
        <sz val="10"/>
        <rFont val="Arial"/>
        <family val="2"/>
      </rPr>
      <t>2 S 04 950 64</t>
    </r>
  </si>
  <si>
    <r>
      <rPr>
        <sz val="10"/>
        <rFont val="Arial"/>
        <family val="2"/>
      </rPr>
      <t>-  Dissipador de energia - DES 03 AC/PC</t>
    </r>
  </si>
  <si>
    <r>
      <rPr>
        <sz val="10"/>
        <rFont val="Arial"/>
        <family val="2"/>
      </rPr>
      <t>2 S 04 950 63</t>
    </r>
  </si>
  <si>
    <r>
      <rPr>
        <sz val="10"/>
        <rFont val="Arial"/>
        <family val="2"/>
      </rPr>
      <t>-  Dissipador de energia - DES 02 AC/PC</t>
    </r>
  </si>
  <si>
    <r>
      <rPr>
        <sz val="10"/>
        <rFont val="Arial"/>
        <family val="2"/>
      </rPr>
      <t>2 S 04 950 62</t>
    </r>
  </si>
  <si>
    <r>
      <rPr>
        <sz val="10"/>
        <rFont val="Arial"/>
        <family val="2"/>
      </rPr>
      <t>-  Dissipador de energia - DES 01 AC/PC</t>
    </r>
  </si>
  <si>
    <r>
      <rPr>
        <sz val="10"/>
        <rFont val="Arial"/>
        <family val="2"/>
      </rPr>
      <t>2 S 04 950 61</t>
    </r>
  </si>
  <si>
    <r>
      <rPr>
        <sz val="10"/>
        <rFont val="Arial"/>
        <family val="2"/>
      </rPr>
      <t>-  Dissipador de energia - DED 01</t>
    </r>
  </si>
  <si>
    <r>
      <rPr>
        <sz val="10"/>
        <rFont val="Arial"/>
        <family val="2"/>
      </rPr>
      <t>2 S 04 950 51</t>
    </r>
  </si>
  <si>
    <r>
      <rPr>
        <sz val="10"/>
        <rFont val="Arial"/>
        <family val="2"/>
      </rPr>
      <t>-  Dissipador de energia - DEB 12</t>
    </r>
  </si>
  <si>
    <r>
      <rPr>
        <sz val="10"/>
        <rFont val="Arial"/>
        <family val="2"/>
      </rPr>
      <t>2 S 04 950 32</t>
    </r>
  </si>
  <si>
    <r>
      <rPr>
        <sz val="10"/>
        <rFont val="Arial"/>
        <family val="2"/>
      </rPr>
      <t>-  Dissipador de energia - DEB 11</t>
    </r>
  </si>
  <si>
    <r>
      <rPr>
        <sz val="10"/>
        <rFont val="Arial"/>
        <family val="2"/>
      </rPr>
      <t>2 S 04 950 31</t>
    </r>
  </si>
  <si>
    <r>
      <rPr>
        <sz val="10"/>
        <rFont val="Arial"/>
        <family val="2"/>
      </rPr>
      <t>-  Dissipador de energia - DEB 10</t>
    </r>
  </si>
  <si>
    <r>
      <rPr>
        <sz val="10"/>
        <rFont val="Arial"/>
        <family val="2"/>
      </rPr>
      <t>2 S 04 950 30</t>
    </r>
  </si>
  <si>
    <r>
      <rPr>
        <sz val="10"/>
        <rFont val="Arial"/>
        <family val="2"/>
      </rPr>
      <t>-  Dissipador de energia - DEB 09</t>
    </r>
  </si>
  <si>
    <r>
      <rPr>
        <sz val="10"/>
        <rFont val="Arial"/>
        <family val="2"/>
      </rPr>
      <t>2 S 04 950 29</t>
    </r>
  </si>
  <si>
    <r>
      <rPr>
        <sz val="10"/>
        <rFont val="Arial"/>
        <family val="2"/>
      </rPr>
      <t>-  Dissipador de energia - DEB 08</t>
    </r>
  </si>
  <si>
    <r>
      <rPr>
        <sz val="10"/>
        <rFont val="Arial"/>
        <family val="2"/>
      </rPr>
      <t>2 S 04 950 28</t>
    </r>
  </si>
  <si>
    <r>
      <rPr>
        <sz val="10"/>
        <rFont val="Arial"/>
        <family val="2"/>
      </rPr>
      <t>-  Dissipador de energia - DEB 07</t>
    </r>
  </si>
  <si>
    <r>
      <rPr>
        <sz val="10"/>
        <rFont val="Arial"/>
        <family val="2"/>
      </rPr>
      <t>2 S 04 950 27</t>
    </r>
  </si>
  <si>
    <r>
      <rPr>
        <sz val="10"/>
        <rFont val="Arial"/>
        <family val="2"/>
      </rPr>
      <t>-  Dissipador de energia - DEB 06</t>
    </r>
  </si>
  <si>
    <r>
      <rPr>
        <sz val="10"/>
        <rFont val="Arial"/>
        <family val="2"/>
      </rPr>
      <t>2 S 04 950 26</t>
    </r>
  </si>
  <si>
    <r>
      <rPr>
        <sz val="10"/>
        <rFont val="Arial"/>
        <family val="2"/>
      </rPr>
      <t>-  Dissipador de energia - DEB 05</t>
    </r>
  </si>
  <si>
    <r>
      <rPr>
        <sz val="10"/>
        <rFont val="Arial"/>
        <family val="2"/>
      </rPr>
      <t>2 S 04 950 25</t>
    </r>
  </si>
  <si>
    <r>
      <rPr>
        <sz val="10"/>
        <rFont val="Arial"/>
        <family val="2"/>
      </rPr>
      <t>-  Dissipador de energia - DEB 04</t>
    </r>
  </si>
  <si>
    <r>
      <rPr>
        <sz val="10"/>
        <rFont val="Arial"/>
        <family val="2"/>
      </rPr>
      <t>2 S 04 950 24</t>
    </r>
  </si>
  <si>
    <r>
      <rPr>
        <sz val="10"/>
        <rFont val="Arial"/>
        <family val="2"/>
      </rPr>
      <t>-  Dissipador de energia - DEB 03</t>
    </r>
  </si>
  <si>
    <r>
      <rPr>
        <sz val="10"/>
        <rFont val="Arial"/>
        <family val="2"/>
      </rPr>
      <t>2 S 04 950 23</t>
    </r>
  </si>
  <si>
    <r>
      <rPr>
        <sz val="10"/>
        <rFont val="Arial"/>
        <family val="2"/>
      </rPr>
      <t>-  Dissipador de energia - DEB 02</t>
    </r>
  </si>
  <si>
    <r>
      <rPr>
        <sz val="10"/>
        <rFont val="Arial"/>
        <family val="2"/>
      </rPr>
      <t>2 S 04 950 22</t>
    </r>
  </si>
  <si>
    <r>
      <rPr>
        <sz val="10"/>
        <rFont val="Arial"/>
        <family val="2"/>
      </rPr>
      <t>-  Dissipador de energia - DEB 01</t>
    </r>
  </si>
  <si>
    <r>
      <rPr>
        <sz val="10"/>
        <rFont val="Arial"/>
        <family val="2"/>
      </rPr>
      <t>2 S 04 950 21</t>
    </r>
  </si>
  <si>
    <r>
      <rPr>
        <sz val="10"/>
        <rFont val="Arial"/>
        <family val="2"/>
      </rPr>
      <t>-  Dissipador de energia - DES04</t>
    </r>
  </si>
  <si>
    <r>
      <rPr>
        <sz val="10"/>
        <rFont val="Arial"/>
        <family val="2"/>
      </rPr>
      <t>2 S 04 950 04</t>
    </r>
  </si>
  <si>
    <r>
      <rPr>
        <sz val="10"/>
        <rFont val="Arial"/>
        <family val="2"/>
      </rPr>
      <t>-  Dissipador de energia - DES 03</t>
    </r>
  </si>
  <si>
    <r>
      <rPr>
        <sz val="10"/>
        <rFont val="Arial"/>
        <family val="2"/>
      </rPr>
      <t>2 S 04 950 03</t>
    </r>
  </si>
  <si>
    <r>
      <rPr>
        <sz val="10"/>
        <rFont val="Arial"/>
        <family val="2"/>
      </rPr>
      <t>-  Dissipador de energia - DES 02</t>
    </r>
  </si>
  <si>
    <r>
      <rPr>
        <sz val="10"/>
        <rFont val="Arial"/>
        <family val="2"/>
      </rPr>
      <t>2 S 04 950 02</t>
    </r>
  </si>
  <si>
    <r>
      <rPr>
        <sz val="10"/>
        <rFont val="Arial"/>
        <family val="2"/>
      </rPr>
      <t>-  Dissipador de energia - DES 01</t>
    </r>
  </si>
  <si>
    <r>
      <rPr>
        <sz val="10"/>
        <rFont val="Arial"/>
        <family val="2"/>
      </rPr>
      <t>2 S 04 950 01</t>
    </r>
  </si>
  <si>
    <r>
      <rPr>
        <sz val="10"/>
        <rFont val="Arial"/>
        <family val="2"/>
      </rPr>
      <t>-  Entrada d'água - EDA 02 AC/BC</t>
    </r>
  </si>
  <si>
    <r>
      <rPr>
        <sz val="10"/>
        <rFont val="Arial"/>
        <family val="2"/>
      </rPr>
      <t>2 S 04 942 52</t>
    </r>
  </si>
  <si>
    <r>
      <rPr>
        <sz val="10"/>
        <rFont val="Arial"/>
        <family val="2"/>
      </rPr>
      <t>-  Entrada d'água - EDA 01 AC/BC</t>
    </r>
  </si>
  <si>
    <r>
      <rPr>
        <sz val="10"/>
        <rFont val="Arial"/>
        <family val="2"/>
      </rPr>
      <t>2 S 04 942 51</t>
    </r>
  </si>
  <si>
    <r>
      <rPr>
        <sz val="10"/>
        <rFont val="Arial"/>
        <family val="2"/>
      </rPr>
      <t>-  Entrada d'água - EDA 02</t>
    </r>
  </si>
  <si>
    <r>
      <rPr>
        <sz val="10"/>
        <rFont val="Arial"/>
        <family val="2"/>
      </rPr>
      <t>2 S 04 942 02</t>
    </r>
  </si>
  <si>
    <r>
      <rPr>
        <sz val="10"/>
        <rFont val="Arial"/>
        <family val="2"/>
      </rPr>
      <t>-  Entrada d'água - EDA 01</t>
    </r>
  </si>
  <si>
    <r>
      <rPr>
        <sz val="10"/>
        <rFont val="Arial"/>
        <family val="2"/>
      </rPr>
      <t>2 S 04 942 01</t>
    </r>
  </si>
  <si>
    <r>
      <rPr>
        <sz val="10"/>
        <rFont val="Arial"/>
        <family val="2"/>
      </rPr>
      <t>-  Descida d'água cortes em degraus arm-DCD 04 AC/BC</t>
    </r>
  </si>
  <si>
    <r>
      <rPr>
        <sz val="10"/>
        <rFont val="Arial"/>
        <family val="2"/>
      </rPr>
      <t>2 S 04 941 84</t>
    </r>
  </si>
  <si>
    <r>
      <rPr>
        <sz val="10"/>
        <rFont val="Arial"/>
        <family val="2"/>
      </rPr>
      <t>-  Descida d'água cortes em degraus - DCD 03 AC/BC</t>
    </r>
  </si>
  <si>
    <r>
      <rPr>
        <sz val="10"/>
        <rFont val="Arial"/>
        <family val="2"/>
      </rPr>
      <t>2 S 04 941 83</t>
    </r>
  </si>
  <si>
    <r>
      <rPr>
        <sz val="10"/>
        <rFont val="Arial"/>
        <family val="2"/>
      </rPr>
      <t>-  Descida d'água cortes em degraus arm-DCD 02 AC/BC</t>
    </r>
  </si>
  <si>
    <r>
      <rPr>
        <sz val="10"/>
        <rFont val="Arial"/>
        <family val="2"/>
      </rPr>
      <t>2 S 04 941 82</t>
    </r>
  </si>
  <si>
    <r>
      <rPr>
        <sz val="10"/>
        <rFont val="Arial"/>
        <family val="2"/>
      </rPr>
      <t>-  Descida d'água cortes em degraus - DCD 01 AC/BC</t>
    </r>
  </si>
  <si>
    <r>
      <rPr>
        <sz val="10"/>
        <rFont val="Arial"/>
        <family val="2"/>
      </rPr>
      <t>2 S 04 941 81</t>
    </r>
  </si>
  <si>
    <r>
      <rPr>
        <sz val="10"/>
        <rFont val="Arial"/>
        <family val="2"/>
      </rPr>
      <t>-  Descida d'água aterros em degraus arm-DAD 18 AC/BC</t>
    </r>
  </si>
  <si>
    <r>
      <rPr>
        <sz val="10"/>
        <rFont val="Arial"/>
        <family val="2"/>
      </rPr>
      <t>2 S 04 941 68</t>
    </r>
  </si>
  <si>
    <r>
      <rPr>
        <sz val="10"/>
        <rFont val="Arial"/>
        <family val="2"/>
      </rPr>
      <t>-  Descida d'água aterros em degraus - DAD 17 AC/BC</t>
    </r>
  </si>
  <si>
    <r>
      <rPr>
        <sz val="10"/>
        <rFont val="Arial"/>
        <family val="2"/>
      </rPr>
      <t>2 S 04 941 67</t>
    </r>
  </si>
  <si>
    <r>
      <rPr>
        <sz val="10"/>
        <rFont val="Arial"/>
        <family val="2"/>
      </rPr>
      <t>-  Descida d'água aterros em degraus arm-DAD 16 AC/BC</t>
    </r>
  </si>
  <si>
    <r>
      <rPr>
        <sz val="10"/>
        <rFont val="Arial"/>
        <family val="2"/>
      </rPr>
      <t>2 S 04 941 66</t>
    </r>
  </si>
  <si>
    <r>
      <rPr>
        <sz val="10"/>
        <rFont val="Arial"/>
        <family val="2"/>
      </rPr>
      <t>-  Descida d'água aterros em degraus - DAD 15 AC/BC</t>
    </r>
  </si>
  <si>
    <r>
      <rPr>
        <sz val="10"/>
        <rFont val="Arial"/>
        <family val="2"/>
      </rPr>
      <t>2 S 04 941 65</t>
    </r>
  </si>
  <si>
    <r>
      <rPr>
        <sz val="10"/>
        <rFont val="Arial"/>
        <family val="2"/>
      </rPr>
      <t>-  Descida d'água aterros em degraus arm-DAD 14 AC/BC</t>
    </r>
  </si>
  <si>
    <r>
      <rPr>
        <sz val="10"/>
        <rFont val="Arial"/>
        <family val="2"/>
      </rPr>
      <t>2 S 04 941 64</t>
    </r>
  </si>
  <si>
    <r>
      <rPr>
        <sz val="10"/>
        <rFont val="Arial"/>
        <family val="2"/>
      </rPr>
      <t>-  Descida d'água aterros em degraus - DAD 13 AC/BC</t>
    </r>
  </si>
  <si>
    <r>
      <rPr>
        <sz val="10"/>
        <rFont val="Arial"/>
        <family val="2"/>
      </rPr>
      <t>2 S 04 941 63</t>
    </r>
  </si>
  <si>
    <r>
      <rPr>
        <sz val="10"/>
        <rFont val="Arial"/>
        <family val="2"/>
      </rPr>
      <t>-  Descida d'água aterros em degraus arm-DAD 12 AC/BC</t>
    </r>
  </si>
  <si>
    <r>
      <rPr>
        <sz val="10"/>
        <rFont val="Arial"/>
        <family val="2"/>
      </rPr>
      <t>2 S 04 941 62</t>
    </r>
  </si>
  <si>
    <r>
      <rPr>
        <sz val="10"/>
        <rFont val="Arial"/>
        <family val="2"/>
      </rPr>
      <t>-  Descida d'água aterros em degraus - DAD 11 AC/BC</t>
    </r>
  </si>
  <si>
    <r>
      <rPr>
        <sz val="10"/>
        <rFont val="Arial"/>
        <family val="2"/>
      </rPr>
      <t>2 S 04 941 61</t>
    </r>
  </si>
  <si>
    <r>
      <rPr>
        <sz val="10"/>
        <rFont val="Arial"/>
        <family val="2"/>
      </rPr>
      <t>-  Descida d'água aterros em degraus arm-DAD 10 AC/BC</t>
    </r>
  </si>
  <si>
    <r>
      <rPr>
        <sz val="10"/>
        <rFont val="Arial"/>
        <family val="2"/>
      </rPr>
      <t>2 S 04 941 60</t>
    </r>
  </si>
  <si>
    <r>
      <rPr>
        <sz val="10"/>
        <rFont val="Arial"/>
        <family val="2"/>
      </rPr>
      <t>-  Descida d'água aterros em degraus - DAD 09 AC/BC</t>
    </r>
  </si>
  <si>
    <r>
      <rPr>
        <sz val="10"/>
        <rFont val="Arial"/>
        <family val="2"/>
      </rPr>
      <t>2 S 04 941 59</t>
    </r>
  </si>
  <si>
    <r>
      <rPr>
        <sz val="10"/>
        <rFont val="Arial"/>
        <family val="2"/>
      </rPr>
      <t>-  Descida d'água aterros em degraus arm-DAD 08 AC/BC</t>
    </r>
  </si>
  <si>
    <r>
      <rPr>
        <sz val="10"/>
        <rFont val="Arial"/>
        <family val="2"/>
      </rPr>
      <t>2 S 04 941 58</t>
    </r>
  </si>
  <si>
    <r>
      <rPr>
        <sz val="10"/>
        <rFont val="Arial"/>
        <family val="2"/>
      </rPr>
      <t>-  Descida d'água aterros em degraus - DAD 07 AC/BC</t>
    </r>
  </si>
  <si>
    <r>
      <rPr>
        <sz val="10"/>
        <rFont val="Arial"/>
        <family val="2"/>
      </rPr>
      <t>2 S 04 941 57</t>
    </r>
  </si>
  <si>
    <r>
      <rPr>
        <sz val="10"/>
        <rFont val="Arial"/>
        <family val="2"/>
      </rPr>
      <t>-  Descida d'água aterros em degraus - DAD 06 AC/BC</t>
    </r>
  </si>
  <si>
    <r>
      <rPr>
        <sz val="10"/>
        <rFont val="Arial"/>
        <family val="2"/>
      </rPr>
      <t>2 S 04 941 56</t>
    </r>
  </si>
  <si>
    <r>
      <rPr>
        <sz val="10"/>
        <rFont val="Arial"/>
        <family val="2"/>
      </rPr>
      <t>-  Descida d'água aterros em degraus-DAD 05 AC/BC</t>
    </r>
  </si>
  <si>
    <r>
      <rPr>
        <sz val="10"/>
        <rFont val="Arial"/>
        <family val="2"/>
      </rPr>
      <t>2 S 04 941 55</t>
    </r>
  </si>
  <si>
    <r>
      <rPr>
        <sz val="10"/>
        <rFont val="Arial"/>
        <family val="2"/>
      </rPr>
      <t>-  Descida d'água aterros em degraus arm-DAD 04 AC/BC</t>
    </r>
  </si>
  <si>
    <r>
      <rPr>
        <sz val="10"/>
        <rFont val="Arial"/>
        <family val="2"/>
      </rPr>
      <t>2 S 04 941 54</t>
    </r>
  </si>
  <si>
    <r>
      <rPr>
        <sz val="10"/>
        <rFont val="Arial"/>
        <family val="2"/>
      </rPr>
      <t>-  Descida d'água aterros em degraus - DAD 03 AC/BC</t>
    </r>
  </si>
  <si>
    <r>
      <rPr>
        <sz val="10"/>
        <rFont val="Arial"/>
        <family val="2"/>
      </rPr>
      <t>2 S 04 941 53</t>
    </r>
  </si>
  <si>
    <r>
      <rPr>
        <sz val="10"/>
        <rFont val="Arial"/>
        <family val="2"/>
      </rPr>
      <t>-  Descida d'água aterros em degraus arm-DAD 02 AC/BC</t>
    </r>
  </si>
  <si>
    <r>
      <rPr>
        <sz val="10"/>
        <rFont val="Arial"/>
        <family val="2"/>
      </rPr>
      <t>2 S 04 941 52</t>
    </r>
  </si>
  <si>
    <r>
      <rPr>
        <sz val="10"/>
        <rFont val="Arial"/>
        <family val="2"/>
      </rPr>
      <t>-  Descida d'água aterros em degraus - DAD 01 AC/BC</t>
    </r>
  </si>
  <si>
    <r>
      <rPr>
        <sz val="10"/>
        <rFont val="Arial"/>
        <family val="2"/>
      </rPr>
      <t>2 S 04 941 51</t>
    </r>
  </si>
  <si>
    <r>
      <rPr>
        <sz val="10"/>
        <rFont val="Arial"/>
        <family val="2"/>
      </rPr>
      <t>-  Descida d'água cortes em degraus - arm - DCD 04</t>
    </r>
  </si>
  <si>
    <r>
      <rPr>
        <sz val="10"/>
        <rFont val="Arial"/>
        <family val="2"/>
      </rPr>
      <t>2 S 04 941 34</t>
    </r>
  </si>
  <si>
    <r>
      <rPr>
        <sz val="10"/>
        <rFont val="Arial"/>
        <family val="2"/>
      </rPr>
      <t>-  Descida d'água cortes em degraus - DCD 03</t>
    </r>
  </si>
  <si>
    <r>
      <rPr>
        <sz val="10"/>
        <rFont val="Arial"/>
        <family val="2"/>
      </rPr>
      <t>2 S 04 941 33</t>
    </r>
  </si>
  <si>
    <r>
      <rPr>
        <sz val="10"/>
        <rFont val="Arial"/>
        <family val="2"/>
      </rPr>
      <t>-  Descida d'água cortes em degraus - arm - DCD 02</t>
    </r>
  </si>
  <si>
    <r>
      <rPr>
        <sz val="10"/>
        <rFont val="Arial"/>
        <family val="2"/>
      </rPr>
      <t>2 S 04 941 32</t>
    </r>
  </si>
  <si>
    <r>
      <rPr>
        <sz val="10"/>
        <rFont val="Arial"/>
        <family val="2"/>
      </rPr>
      <t>-  Descida d'água cortes em degraus - DCD 01</t>
    </r>
  </si>
  <si>
    <r>
      <rPr>
        <sz val="10"/>
        <rFont val="Arial"/>
        <family val="2"/>
      </rPr>
      <t>2 S 04 941 31</t>
    </r>
  </si>
  <si>
    <r>
      <rPr>
        <sz val="10"/>
        <rFont val="Arial"/>
        <family val="2"/>
      </rPr>
      <t>-  Descida d'água aterros em degraus - arm - DAD 18</t>
    </r>
  </si>
  <si>
    <r>
      <rPr>
        <sz val="10"/>
        <rFont val="Arial"/>
        <family val="2"/>
      </rPr>
      <t>2 S 04 941 18</t>
    </r>
  </si>
  <si>
    <r>
      <rPr>
        <sz val="10"/>
        <rFont val="Arial"/>
        <family val="2"/>
      </rPr>
      <t>-  Descida d'água aterros em degraus - DAD 17</t>
    </r>
  </si>
  <si>
    <r>
      <rPr>
        <sz val="10"/>
        <rFont val="Arial"/>
        <family val="2"/>
      </rPr>
      <t>2 S 04 941 17</t>
    </r>
  </si>
  <si>
    <r>
      <rPr>
        <sz val="10"/>
        <rFont val="Arial"/>
        <family val="2"/>
      </rPr>
      <t>-  Descida d'água aterros em degraus - arm - DAD 16</t>
    </r>
  </si>
  <si>
    <r>
      <rPr>
        <sz val="10"/>
        <rFont val="Arial"/>
        <family val="2"/>
      </rPr>
      <t>2 S 04 941 16</t>
    </r>
  </si>
  <si>
    <r>
      <rPr>
        <sz val="10"/>
        <rFont val="Arial"/>
        <family val="2"/>
      </rPr>
      <t>-  Descida d'água aterros em degraus - DAD 15</t>
    </r>
  </si>
  <si>
    <r>
      <rPr>
        <sz val="10"/>
        <rFont val="Arial"/>
        <family val="2"/>
      </rPr>
      <t>2 S 04 941 15</t>
    </r>
  </si>
  <si>
    <r>
      <rPr>
        <sz val="10"/>
        <rFont val="Arial"/>
        <family val="2"/>
      </rPr>
      <t>-  Descida d'água aterros em degraus - arm - DAD 14</t>
    </r>
  </si>
  <si>
    <r>
      <rPr>
        <sz val="10"/>
        <rFont val="Arial"/>
        <family val="2"/>
      </rPr>
      <t>2 S 04 941 14</t>
    </r>
  </si>
  <si>
    <r>
      <rPr>
        <sz val="10"/>
        <rFont val="Arial"/>
        <family val="2"/>
      </rPr>
      <t>-  Descida d'água aterros em degraus - DAD 13</t>
    </r>
  </si>
  <si>
    <r>
      <rPr>
        <sz val="10"/>
        <rFont val="Arial"/>
        <family val="2"/>
      </rPr>
      <t>2 S 04 941 13</t>
    </r>
  </si>
  <si>
    <r>
      <rPr>
        <sz val="10"/>
        <rFont val="Arial"/>
        <family val="2"/>
      </rPr>
      <t>-  Descida d'água aterros em degraus - arm - dad 12</t>
    </r>
  </si>
  <si>
    <r>
      <rPr>
        <sz val="10"/>
        <rFont val="Arial"/>
        <family val="2"/>
      </rPr>
      <t>2 S 04 941 12</t>
    </r>
  </si>
  <si>
    <r>
      <rPr>
        <sz val="10"/>
        <rFont val="Arial"/>
        <family val="2"/>
      </rPr>
      <t>-  Descida d'água aterros em degraus - DAD 11</t>
    </r>
  </si>
  <si>
    <r>
      <rPr>
        <sz val="10"/>
        <rFont val="Arial"/>
        <family val="2"/>
      </rPr>
      <t>2 S 04 941 11</t>
    </r>
  </si>
  <si>
    <r>
      <rPr>
        <sz val="10"/>
        <rFont val="Arial"/>
        <family val="2"/>
      </rPr>
      <t>-  Descida d'água aterros em degraus - arm - DAD 10</t>
    </r>
  </si>
  <si>
    <r>
      <rPr>
        <sz val="10"/>
        <rFont val="Arial"/>
        <family val="2"/>
      </rPr>
      <t>2 S 04 941 10</t>
    </r>
  </si>
  <si>
    <r>
      <rPr>
        <sz val="10"/>
        <rFont val="Arial"/>
        <family val="2"/>
      </rPr>
      <t>-  Descida d'água aterros em degraus - DAD 09</t>
    </r>
  </si>
  <si>
    <r>
      <rPr>
        <sz val="10"/>
        <rFont val="Arial"/>
        <family val="2"/>
      </rPr>
      <t>2 S 04 941 09</t>
    </r>
  </si>
  <si>
    <r>
      <rPr>
        <sz val="10"/>
        <rFont val="Arial"/>
        <family val="2"/>
      </rPr>
      <t>-  Descida d'água aterros em degraus - arm - DAD 08</t>
    </r>
  </si>
  <si>
    <r>
      <rPr>
        <sz val="10"/>
        <rFont val="Arial"/>
        <family val="2"/>
      </rPr>
      <t>2 S 04 941 08</t>
    </r>
  </si>
  <si>
    <r>
      <rPr>
        <sz val="10"/>
        <rFont val="Arial"/>
        <family val="2"/>
      </rPr>
      <t>-  Descida d'água aterros em degraus - DAD 07</t>
    </r>
  </si>
  <si>
    <r>
      <rPr>
        <sz val="10"/>
        <rFont val="Arial"/>
        <family val="2"/>
      </rPr>
      <t>2 S 04 941 07</t>
    </r>
  </si>
  <si>
    <r>
      <rPr>
        <sz val="10"/>
        <rFont val="Arial"/>
        <family val="2"/>
      </rPr>
      <t>-  Descida d'água aterros em degraus - arm - DAD 06</t>
    </r>
  </si>
  <si>
    <r>
      <rPr>
        <sz val="10"/>
        <rFont val="Arial"/>
        <family val="2"/>
      </rPr>
      <t>2 S 04 941 06</t>
    </r>
  </si>
  <si>
    <r>
      <rPr>
        <sz val="10"/>
        <rFont val="Arial"/>
        <family val="2"/>
      </rPr>
      <t>-  Descida d'água aterros em degraus - DAD 05</t>
    </r>
  </si>
  <si>
    <r>
      <rPr>
        <sz val="10"/>
        <rFont val="Arial"/>
        <family val="2"/>
      </rPr>
      <t>2 S 04 941 05</t>
    </r>
  </si>
  <si>
    <r>
      <rPr>
        <sz val="10"/>
        <rFont val="Arial"/>
        <family val="2"/>
      </rPr>
      <t>-  Descida d'água aterros em degraus - arm - DAD 04</t>
    </r>
  </si>
  <si>
    <r>
      <rPr>
        <sz val="10"/>
        <rFont val="Arial"/>
        <family val="2"/>
      </rPr>
      <t>2 S 04 941 04</t>
    </r>
  </si>
  <si>
    <r>
      <rPr>
        <sz val="10"/>
        <rFont val="Arial"/>
        <family val="2"/>
      </rPr>
      <t>-  Descida d'água aterros em degraus - DAD 03</t>
    </r>
  </si>
  <si>
    <r>
      <rPr>
        <sz val="10"/>
        <rFont val="Arial"/>
        <family val="2"/>
      </rPr>
      <t>2 S 04 941 03</t>
    </r>
  </si>
  <si>
    <r>
      <rPr>
        <sz val="10"/>
        <rFont val="Arial"/>
        <family val="2"/>
      </rPr>
      <t>-  Descida d'água aterros em degraus - arm - DAD 02</t>
    </r>
  </si>
  <si>
    <r>
      <rPr>
        <sz val="10"/>
        <rFont val="Arial"/>
        <family val="2"/>
      </rPr>
      <t>2 S 04 941 02</t>
    </r>
  </si>
  <si>
    <r>
      <rPr>
        <sz val="10"/>
        <rFont val="Arial"/>
        <family val="2"/>
      </rPr>
      <t>-  Descida d'água aterros em degraus - DAD 01</t>
    </r>
  </si>
  <si>
    <r>
      <rPr>
        <sz val="10"/>
        <rFont val="Arial"/>
        <family val="2"/>
      </rPr>
      <t>2 S 04 941 01</t>
    </r>
  </si>
  <si>
    <r>
      <rPr>
        <sz val="10"/>
        <rFont val="Arial"/>
        <family val="2"/>
      </rPr>
      <t>-  Descida d'água tipo rap.calha metál.-DAR 04 AC/BC</t>
    </r>
  </si>
  <si>
    <r>
      <rPr>
        <sz val="10"/>
        <rFont val="Arial"/>
        <family val="2"/>
      </rPr>
      <t>2 S 04 940 54</t>
    </r>
  </si>
  <si>
    <r>
      <rPr>
        <sz val="10"/>
        <rFont val="Arial"/>
        <family val="2"/>
      </rPr>
      <t>-  Descida d'água tipo rap.canal retang.-DAR 03 AC/BC</t>
    </r>
  </si>
  <si>
    <r>
      <rPr>
        <sz val="10"/>
        <rFont val="Arial"/>
        <family val="2"/>
      </rPr>
      <t>2 S 04 940 53</t>
    </r>
  </si>
  <si>
    <r>
      <rPr>
        <sz val="10"/>
        <rFont val="Arial"/>
        <family val="2"/>
      </rPr>
      <t>-  Descida d'água tipo rap.canal retang.-DAR 02 AC/BC</t>
    </r>
  </si>
  <si>
    <r>
      <rPr>
        <sz val="10"/>
        <rFont val="Arial"/>
        <family val="2"/>
      </rPr>
      <t>2 S 04 940 52</t>
    </r>
  </si>
  <si>
    <r>
      <rPr>
        <sz val="10"/>
        <rFont val="Arial"/>
        <family val="2"/>
      </rPr>
      <t>-  Descida d'água tipo rap.calha concreto-DAR 01AC/BC</t>
    </r>
  </si>
  <si>
    <r>
      <rPr>
        <sz val="10"/>
        <rFont val="Arial"/>
        <family val="2"/>
      </rPr>
      <t>2 S 04 940 51</t>
    </r>
  </si>
  <si>
    <r>
      <rPr>
        <sz val="10"/>
        <rFont val="Arial"/>
        <family val="2"/>
      </rPr>
      <t>-  Descida d'água tipo rap. - calha metálica - DAR 04</t>
    </r>
  </si>
  <si>
    <r>
      <rPr>
        <sz val="10"/>
        <rFont val="Arial"/>
        <family val="2"/>
      </rPr>
      <t>2 S 04 940 04</t>
    </r>
  </si>
  <si>
    <r>
      <rPr>
        <sz val="10"/>
        <rFont val="Arial"/>
        <family val="2"/>
      </rPr>
      <t>-  Descida d'água tipo rap. - canal retang.- DAR 03</t>
    </r>
  </si>
  <si>
    <r>
      <rPr>
        <sz val="10"/>
        <rFont val="Arial"/>
        <family val="2"/>
      </rPr>
      <t>2 S 04 940 03</t>
    </r>
  </si>
  <si>
    <r>
      <rPr>
        <sz val="10"/>
        <rFont val="Arial"/>
        <family val="2"/>
      </rPr>
      <t>-  Descida d'água tipo rap. - canal retang.- DAR 02</t>
    </r>
  </si>
  <si>
    <r>
      <rPr>
        <sz val="10"/>
        <rFont val="Arial"/>
        <family val="2"/>
      </rPr>
      <t>2 S 04 940 02</t>
    </r>
  </si>
  <si>
    <r>
      <rPr>
        <sz val="10"/>
        <rFont val="Arial"/>
        <family val="2"/>
      </rPr>
      <t>-  Descida d'água tipo rap. - calha concr. - DAR 01</t>
    </r>
  </si>
  <si>
    <r>
      <rPr>
        <sz val="10"/>
        <rFont val="Arial"/>
        <family val="2"/>
      </rPr>
      <t>2 S 04 940 01</t>
    </r>
  </si>
  <si>
    <r>
      <rPr>
        <sz val="10"/>
        <rFont val="Arial"/>
        <family val="2"/>
      </rPr>
      <t>-  Caixa coletora de talvegue - CCT 20 AC/BC</t>
    </r>
  </si>
  <si>
    <r>
      <rPr>
        <sz val="10"/>
        <rFont val="Arial"/>
        <family val="2"/>
      </rPr>
      <t>2 S 04 931 70</t>
    </r>
  </si>
  <si>
    <r>
      <rPr>
        <sz val="10"/>
        <rFont val="Arial"/>
        <family val="2"/>
      </rPr>
      <t>-  Caixa coletora de talvegue - CCT 19 AC/BC</t>
    </r>
  </si>
  <si>
    <r>
      <rPr>
        <sz val="10"/>
        <rFont val="Arial"/>
        <family val="2"/>
      </rPr>
      <t>2 S 04 931 69</t>
    </r>
  </si>
  <si>
    <r>
      <rPr>
        <sz val="10"/>
        <rFont val="Arial"/>
        <family val="2"/>
      </rPr>
      <t>-  Caixa coletora de talvegue - CCT 18 AC/BC</t>
    </r>
  </si>
  <si>
    <r>
      <rPr>
        <sz val="10"/>
        <rFont val="Arial"/>
        <family val="2"/>
      </rPr>
      <t>2 S 04 931 68</t>
    </r>
  </si>
  <si>
    <r>
      <rPr>
        <sz val="10"/>
        <rFont val="Arial"/>
        <family val="2"/>
      </rPr>
      <t>-  Caixa coleotra de talvegue - CCT 17 AC/BC</t>
    </r>
  </si>
  <si>
    <r>
      <rPr>
        <sz val="10"/>
        <rFont val="Arial"/>
        <family val="2"/>
      </rPr>
      <t>2 S 04 931 67</t>
    </r>
  </si>
  <si>
    <r>
      <rPr>
        <sz val="10"/>
        <rFont val="Arial"/>
        <family val="2"/>
      </rPr>
      <t>-  Caixa coletora de talvegue - CCT 16 AC/BC</t>
    </r>
  </si>
  <si>
    <r>
      <rPr>
        <sz val="10"/>
        <rFont val="Arial"/>
        <family val="2"/>
      </rPr>
      <t>2 S 04 931 66</t>
    </r>
  </si>
  <si>
    <r>
      <rPr>
        <sz val="10"/>
        <rFont val="Arial"/>
        <family val="2"/>
      </rPr>
      <t>-  Caixa coletora de talvegue - CCT 15 AC/BC</t>
    </r>
  </si>
  <si>
    <r>
      <rPr>
        <sz val="10"/>
        <rFont val="Arial"/>
        <family val="2"/>
      </rPr>
      <t>2 S 04 931 65</t>
    </r>
  </si>
  <si>
    <r>
      <rPr>
        <sz val="10"/>
        <rFont val="Arial"/>
        <family val="2"/>
      </rPr>
      <t>-  Caixa coletora de talvegue - CCT 14 AC/BC</t>
    </r>
  </si>
  <si>
    <r>
      <rPr>
        <sz val="10"/>
        <rFont val="Arial"/>
        <family val="2"/>
      </rPr>
      <t>2 S 04 931 64</t>
    </r>
  </si>
  <si>
    <r>
      <rPr>
        <sz val="10"/>
        <rFont val="Arial"/>
        <family val="2"/>
      </rPr>
      <t>-  Caixa coletora de talvegue - CCT 13 AC/BC</t>
    </r>
  </si>
  <si>
    <r>
      <rPr>
        <sz val="10"/>
        <rFont val="Arial"/>
        <family val="2"/>
      </rPr>
      <t>2 S 04 931 63</t>
    </r>
  </si>
  <si>
    <r>
      <rPr>
        <sz val="10"/>
        <rFont val="Arial"/>
        <family val="2"/>
      </rPr>
      <t>-  Caixa coletora de talvegue - CCT 12 AC/BC</t>
    </r>
  </si>
  <si>
    <r>
      <rPr>
        <sz val="10"/>
        <rFont val="Arial"/>
        <family val="2"/>
      </rPr>
      <t>2 S 04 931 62</t>
    </r>
  </si>
  <si>
    <r>
      <rPr>
        <sz val="10"/>
        <rFont val="Arial"/>
        <family val="2"/>
      </rPr>
      <t>-  Caixa coletora de talvegue - CCT 11 AC/BC</t>
    </r>
  </si>
  <si>
    <r>
      <rPr>
        <sz val="10"/>
        <rFont val="Arial"/>
        <family val="2"/>
      </rPr>
      <t>2 S 04 931 61</t>
    </r>
  </si>
  <si>
    <r>
      <rPr>
        <sz val="10"/>
        <rFont val="Arial"/>
        <family val="2"/>
      </rPr>
      <t>-  Caixa coletora de talvegue - CCT 10 AC/BC</t>
    </r>
  </si>
  <si>
    <r>
      <rPr>
        <sz val="10"/>
        <rFont val="Arial"/>
        <family val="2"/>
      </rPr>
      <t>2 S 04 931 60</t>
    </r>
  </si>
  <si>
    <r>
      <rPr>
        <sz val="10"/>
        <rFont val="Arial"/>
        <family val="2"/>
      </rPr>
      <t>-  Caixa coletora de talvegue - CCT 09 AC/BC</t>
    </r>
  </si>
  <si>
    <r>
      <rPr>
        <sz val="10"/>
        <rFont val="Arial"/>
        <family val="2"/>
      </rPr>
      <t>2 S 04 931 59</t>
    </r>
  </si>
  <si>
    <r>
      <rPr>
        <sz val="10"/>
        <rFont val="Arial"/>
        <family val="2"/>
      </rPr>
      <t>-  Caixa coletora de talvegue - CCT 08 AC/BC</t>
    </r>
  </si>
  <si>
    <r>
      <rPr>
        <sz val="10"/>
        <rFont val="Arial"/>
        <family val="2"/>
      </rPr>
      <t>2 S 04 931 58</t>
    </r>
  </si>
  <si>
    <r>
      <rPr>
        <sz val="10"/>
        <rFont val="Arial"/>
        <family val="2"/>
      </rPr>
      <t>-  Caixa coletora de talvegue - CCT 07 AC/BC</t>
    </r>
  </si>
  <si>
    <r>
      <rPr>
        <sz val="10"/>
        <rFont val="Arial"/>
        <family val="2"/>
      </rPr>
      <t>2 S 04 931 57</t>
    </r>
  </si>
  <si>
    <r>
      <rPr>
        <sz val="10"/>
        <rFont val="Arial"/>
        <family val="2"/>
      </rPr>
      <t>-  Caixa coletora de talvegue - CCT 06 AC/BC</t>
    </r>
  </si>
  <si>
    <r>
      <rPr>
        <sz val="10"/>
        <rFont val="Arial"/>
        <family val="2"/>
      </rPr>
      <t>2 S 04 931 56</t>
    </r>
  </si>
  <si>
    <r>
      <rPr>
        <sz val="10"/>
        <rFont val="Arial"/>
        <family val="2"/>
      </rPr>
      <t>-  Caixa coletora de talvegue - CCT 05 AC/BC</t>
    </r>
  </si>
  <si>
    <r>
      <rPr>
        <sz val="10"/>
        <rFont val="Arial"/>
        <family val="2"/>
      </rPr>
      <t>2 S 04 931 55</t>
    </r>
  </si>
  <si>
    <r>
      <rPr>
        <sz val="10"/>
        <rFont val="Arial"/>
        <family val="2"/>
      </rPr>
      <t>-  Caixa coletora de talvegue - CCT 04 AC/BC</t>
    </r>
  </si>
  <si>
    <r>
      <rPr>
        <sz val="10"/>
        <rFont val="Arial"/>
        <family val="2"/>
      </rPr>
      <t>2 S 04 931 54</t>
    </r>
  </si>
  <si>
    <r>
      <rPr>
        <sz val="10"/>
        <rFont val="Arial"/>
        <family val="2"/>
      </rPr>
      <t>-  Caixa coletora de talvegue - CCT 03 AC/BC</t>
    </r>
  </si>
  <si>
    <r>
      <rPr>
        <sz val="10"/>
        <rFont val="Arial"/>
        <family val="2"/>
      </rPr>
      <t>2 S 04 931 53</t>
    </r>
  </si>
  <si>
    <r>
      <rPr>
        <sz val="10"/>
        <rFont val="Arial"/>
        <family val="2"/>
      </rPr>
      <t>-  Caixa coletora de talvegue - CCT 02 AC/BC</t>
    </r>
  </si>
  <si>
    <r>
      <rPr>
        <sz val="10"/>
        <rFont val="Arial"/>
        <family val="2"/>
      </rPr>
      <t>2 S 04 931 52</t>
    </r>
  </si>
  <si>
    <r>
      <rPr>
        <sz val="10"/>
        <rFont val="Arial"/>
        <family val="2"/>
      </rPr>
      <t>-  Caixa coletora de talvegue - CCT 01 AC/BC</t>
    </r>
  </si>
  <si>
    <r>
      <rPr>
        <sz val="10"/>
        <rFont val="Arial"/>
        <family val="2"/>
      </rPr>
      <t>2 S 04 931 51</t>
    </r>
  </si>
  <si>
    <r>
      <rPr>
        <sz val="10"/>
        <rFont val="Arial"/>
        <family val="2"/>
      </rPr>
      <t>-  Caixa coletora de talvegue - CCT 20</t>
    </r>
  </si>
  <si>
    <r>
      <rPr>
        <sz val="10"/>
        <rFont val="Arial"/>
        <family val="2"/>
      </rPr>
      <t>2 S 04 931 20</t>
    </r>
  </si>
  <si>
    <r>
      <rPr>
        <sz val="10"/>
        <rFont val="Arial"/>
        <family val="2"/>
      </rPr>
      <t>-  Caixa coletora de talvegue - CCT 19</t>
    </r>
  </si>
  <si>
    <r>
      <rPr>
        <sz val="10"/>
        <rFont val="Arial"/>
        <family val="2"/>
      </rPr>
      <t>2 S 04 931 19</t>
    </r>
  </si>
  <si>
    <r>
      <rPr>
        <sz val="10"/>
        <rFont val="Arial"/>
        <family val="2"/>
      </rPr>
      <t>-  Caixa coletora de talvegue - CCT 18</t>
    </r>
  </si>
  <si>
    <r>
      <rPr>
        <sz val="10"/>
        <rFont val="Arial"/>
        <family val="2"/>
      </rPr>
      <t>2 S 04 931 18</t>
    </r>
  </si>
  <si>
    <r>
      <rPr>
        <sz val="10"/>
        <rFont val="Arial"/>
        <family val="2"/>
      </rPr>
      <t>-  Caixa coletora de talvegue - CCT 17</t>
    </r>
  </si>
  <si>
    <r>
      <rPr>
        <sz val="10"/>
        <rFont val="Arial"/>
        <family val="2"/>
      </rPr>
      <t>2 S 04 931 17</t>
    </r>
  </si>
  <si>
    <r>
      <rPr>
        <sz val="10"/>
        <rFont val="Arial"/>
        <family val="2"/>
      </rPr>
      <t>-  Caixa coletora de talvegue - CCT 16</t>
    </r>
  </si>
  <si>
    <r>
      <rPr>
        <sz val="10"/>
        <rFont val="Arial"/>
        <family val="2"/>
      </rPr>
      <t>2 S 04 931 16</t>
    </r>
  </si>
  <si>
    <r>
      <rPr>
        <sz val="10"/>
        <rFont val="Arial"/>
        <family val="2"/>
      </rPr>
      <t>-  Caixa coletora de talvegue - CCT 15</t>
    </r>
  </si>
  <si>
    <r>
      <rPr>
        <sz val="10"/>
        <rFont val="Arial"/>
        <family val="2"/>
      </rPr>
      <t>2 S 04 931 15</t>
    </r>
  </si>
  <si>
    <r>
      <rPr>
        <sz val="10"/>
        <rFont val="Arial"/>
        <family val="2"/>
      </rPr>
      <t>-  Caixa coletora de talvegue - CCT 14</t>
    </r>
  </si>
  <si>
    <r>
      <rPr>
        <sz val="10"/>
        <rFont val="Arial"/>
        <family val="2"/>
      </rPr>
      <t>2 S 04 931 14</t>
    </r>
  </si>
  <si>
    <r>
      <rPr>
        <sz val="10"/>
        <rFont val="Arial"/>
        <family val="2"/>
      </rPr>
      <t>-  Caixa coletora de talvegue - CCT 13</t>
    </r>
  </si>
  <si>
    <r>
      <rPr>
        <sz val="10"/>
        <rFont val="Arial"/>
        <family val="2"/>
      </rPr>
      <t>2 S 04 931 13</t>
    </r>
  </si>
  <si>
    <r>
      <rPr>
        <sz val="10"/>
        <rFont val="Arial"/>
        <family val="2"/>
      </rPr>
      <t>-  Caixa coletora de talvegue - CCT 12</t>
    </r>
  </si>
  <si>
    <r>
      <rPr>
        <sz val="10"/>
        <rFont val="Arial"/>
        <family val="2"/>
      </rPr>
      <t>2 S 04 931 12</t>
    </r>
  </si>
  <si>
    <r>
      <rPr>
        <sz val="10"/>
        <rFont val="Arial"/>
        <family val="2"/>
      </rPr>
      <t>-  Caixa coletora de talvegue - CCT 11</t>
    </r>
  </si>
  <si>
    <r>
      <rPr>
        <sz val="10"/>
        <rFont val="Arial"/>
        <family val="2"/>
      </rPr>
      <t>2 S 04 931 11</t>
    </r>
  </si>
  <si>
    <r>
      <rPr>
        <sz val="10"/>
        <rFont val="Arial"/>
        <family val="2"/>
      </rPr>
      <t>-  Caixa coletora de talvegue - CCT 10</t>
    </r>
  </si>
  <si>
    <r>
      <rPr>
        <sz val="10"/>
        <rFont val="Arial"/>
        <family val="2"/>
      </rPr>
      <t>2 S 04 931 10</t>
    </r>
  </si>
  <si>
    <r>
      <rPr>
        <sz val="10"/>
        <rFont val="Arial"/>
        <family val="2"/>
      </rPr>
      <t>-  Caixa coletora de talvegue - CCT 09</t>
    </r>
  </si>
  <si>
    <r>
      <rPr>
        <sz val="10"/>
        <rFont val="Arial"/>
        <family val="2"/>
      </rPr>
      <t>2 S 04 931 09</t>
    </r>
  </si>
  <si>
    <r>
      <rPr>
        <sz val="10"/>
        <rFont val="Arial"/>
        <family val="2"/>
      </rPr>
      <t>-  Caixa coletora de talvegue - CCT 08</t>
    </r>
  </si>
  <si>
    <r>
      <rPr>
        <sz val="10"/>
        <rFont val="Arial"/>
        <family val="2"/>
      </rPr>
      <t>2 S 04 931 08</t>
    </r>
  </si>
  <si>
    <r>
      <rPr>
        <sz val="10"/>
        <rFont val="Arial"/>
        <family val="2"/>
      </rPr>
      <t>-  Caixa coletora de talvegue - CCT 07</t>
    </r>
  </si>
  <si>
    <r>
      <rPr>
        <sz val="10"/>
        <rFont val="Arial"/>
        <family val="2"/>
      </rPr>
      <t>2 S 04 931 07</t>
    </r>
  </si>
  <si>
    <r>
      <rPr>
        <sz val="10"/>
        <rFont val="Arial"/>
        <family val="2"/>
      </rPr>
      <t>-  Caixa coletora de talvegue - CCT 06</t>
    </r>
  </si>
  <si>
    <r>
      <rPr>
        <sz val="10"/>
        <rFont val="Arial"/>
        <family val="2"/>
      </rPr>
      <t>2 S 04 931 06</t>
    </r>
  </si>
  <si>
    <r>
      <rPr>
        <sz val="10"/>
        <rFont val="Arial"/>
        <family val="2"/>
      </rPr>
      <t>-  Caixa coletora de talvegue - CCT 05</t>
    </r>
  </si>
  <si>
    <r>
      <rPr>
        <sz val="10"/>
        <rFont val="Arial"/>
        <family val="2"/>
      </rPr>
      <t>2 S 04 931 05</t>
    </r>
  </si>
  <si>
    <r>
      <rPr>
        <sz val="10"/>
        <rFont val="Arial"/>
        <family val="2"/>
      </rPr>
      <t>-  Caixa coletora de talvegue - CCT 04</t>
    </r>
  </si>
  <si>
    <r>
      <rPr>
        <sz val="10"/>
        <rFont val="Arial"/>
        <family val="2"/>
      </rPr>
      <t>2 S 04 931 04</t>
    </r>
  </si>
  <si>
    <r>
      <rPr>
        <sz val="10"/>
        <rFont val="Arial"/>
        <family val="2"/>
      </rPr>
      <t>-  Caixa coletora de talvegue - CCT 03</t>
    </r>
  </si>
  <si>
    <r>
      <rPr>
        <sz val="10"/>
        <rFont val="Arial"/>
        <family val="2"/>
      </rPr>
      <t>2 S 04 931 03</t>
    </r>
  </si>
  <si>
    <r>
      <rPr>
        <sz val="10"/>
        <rFont val="Arial"/>
        <family val="2"/>
      </rPr>
      <t>-  Caixa coletora de talvegue - CCT 02</t>
    </r>
  </si>
  <si>
    <r>
      <rPr>
        <sz val="10"/>
        <rFont val="Arial"/>
        <family val="2"/>
      </rPr>
      <t>2 S 04 931 02</t>
    </r>
  </si>
  <si>
    <r>
      <rPr>
        <sz val="10"/>
        <rFont val="Arial"/>
        <family val="2"/>
      </rPr>
      <t>-  Caixa coletora de talvegue - CCT 01</t>
    </r>
  </si>
  <si>
    <r>
      <rPr>
        <sz val="10"/>
        <rFont val="Arial"/>
        <family val="2"/>
      </rPr>
      <t>2 S 04 931 01</t>
    </r>
  </si>
  <si>
    <r>
      <rPr>
        <sz val="10"/>
        <rFont val="Arial"/>
        <family val="2"/>
      </rPr>
      <t>-  Caixa coletora de sarjeta - CCS 20 AC/BC</t>
    </r>
  </si>
  <si>
    <r>
      <rPr>
        <sz val="10"/>
        <rFont val="Arial"/>
        <family val="2"/>
      </rPr>
      <t>2 S 04 930 70</t>
    </r>
  </si>
  <si>
    <r>
      <rPr>
        <sz val="10"/>
        <rFont val="Arial"/>
        <family val="2"/>
      </rPr>
      <t>-  Caixa coletora de sarjeta - CCS 19 AC/BC</t>
    </r>
  </si>
  <si>
    <r>
      <rPr>
        <sz val="10"/>
        <rFont val="Arial"/>
        <family val="2"/>
      </rPr>
      <t>2 S 04 930 69</t>
    </r>
  </si>
  <si>
    <r>
      <rPr>
        <sz val="10"/>
        <rFont val="Arial"/>
        <family val="2"/>
      </rPr>
      <t>-  Caixa coletora de sarjeta - CCS 18 AC/BC</t>
    </r>
  </si>
  <si>
    <r>
      <rPr>
        <sz val="10"/>
        <rFont val="Arial"/>
        <family val="2"/>
      </rPr>
      <t>2 S 04 930 68</t>
    </r>
  </si>
  <si>
    <r>
      <rPr>
        <sz val="10"/>
        <rFont val="Arial"/>
        <family val="2"/>
      </rPr>
      <t>-  Caixa coletora de sarjeta - CCS 17 AC/BC</t>
    </r>
  </si>
  <si>
    <r>
      <rPr>
        <sz val="10"/>
        <rFont val="Arial"/>
        <family val="2"/>
      </rPr>
      <t>2 S 04 930 67</t>
    </r>
  </si>
  <si>
    <r>
      <rPr>
        <sz val="10"/>
        <rFont val="Arial"/>
        <family val="2"/>
      </rPr>
      <t>-  Caixa coletora de sarjeta - CCS 16 AC/BC</t>
    </r>
  </si>
  <si>
    <r>
      <rPr>
        <sz val="10"/>
        <rFont val="Arial"/>
        <family val="2"/>
      </rPr>
      <t>2 S 04 930 66</t>
    </r>
  </si>
  <si>
    <r>
      <rPr>
        <sz val="10"/>
        <rFont val="Arial"/>
        <family val="2"/>
      </rPr>
      <t>-  Caixa coletora de sarjeta - CCS 15 AC/BC</t>
    </r>
  </si>
  <si>
    <r>
      <rPr>
        <sz val="10"/>
        <rFont val="Arial"/>
        <family val="2"/>
      </rPr>
      <t>2 S 04 930 65</t>
    </r>
  </si>
  <si>
    <r>
      <rPr>
        <sz val="10"/>
        <rFont val="Arial"/>
        <family val="2"/>
      </rPr>
      <t>-  Caixa coletora de sarjeta - CCS 14 AC/BC</t>
    </r>
  </si>
  <si>
    <r>
      <rPr>
        <sz val="10"/>
        <rFont val="Arial"/>
        <family val="2"/>
      </rPr>
      <t>2 S 04 930 64</t>
    </r>
  </si>
  <si>
    <r>
      <rPr>
        <sz val="10"/>
        <rFont val="Arial"/>
        <family val="2"/>
      </rPr>
      <t>-  Caixa coletora de sarjeta - CCS 13 AC/BC</t>
    </r>
  </si>
  <si>
    <r>
      <rPr>
        <sz val="10"/>
        <rFont val="Arial"/>
        <family val="2"/>
      </rPr>
      <t>2 S 04 930 63</t>
    </r>
  </si>
  <si>
    <r>
      <rPr>
        <sz val="10"/>
        <rFont val="Arial"/>
        <family val="2"/>
      </rPr>
      <t>-  Caixa coletora de sarjeta - CCS 12 AC/BC</t>
    </r>
  </si>
  <si>
    <r>
      <rPr>
        <sz val="10"/>
        <rFont val="Arial"/>
        <family val="2"/>
      </rPr>
      <t>2 S 04 930 62</t>
    </r>
  </si>
  <si>
    <r>
      <rPr>
        <sz val="10"/>
        <rFont val="Arial"/>
        <family val="2"/>
      </rPr>
      <t>-  Caixa coletora de sarjeta - CCS 11 AC/BC</t>
    </r>
  </si>
  <si>
    <r>
      <rPr>
        <sz val="10"/>
        <rFont val="Arial"/>
        <family val="2"/>
      </rPr>
      <t>2 S 04 930 61</t>
    </r>
  </si>
  <si>
    <r>
      <rPr>
        <sz val="10"/>
        <rFont val="Arial"/>
        <family val="2"/>
      </rPr>
      <t>-  Caixa coletora de sarjeta - CCS 10 AC/BC</t>
    </r>
  </si>
  <si>
    <r>
      <rPr>
        <sz val="10"/>
        <rFont val="Arial"/>
        <family val="2"/>
      </rPr>
      <t>2 S 04 930 60</t>
    </r>
  </si>
  <si>
    <r>
      <rPr>
        <sz val="10"/>
        <rFont val="Arial"/>
        <family val="2"/>
      </rPr>
      <t>-  Caixa coletora de sarjeta - CCS 09 AC/BC</t>
    </r>
  </si>
  <si>
    <r>
      <rPr>
        <sz val="10"/>
        <rFont val="Arial"/>
        <family val="2"/>
      </rPr>
      <t>2 S 04 930 59</t>
    </r>
  </si>
  <si>
    <r>
      <rPr>
        <sz val="10"/>
        <rFont val="Arial"/>
        <family val="2"/>
      </rPr>
      <t>-  Caixa coletora de sarjeta - CCS 08 AC/BC</t>
    </r>
  </si>
  <si>
    <r>
      <rPr>
        <sz val="10"/>
        <rFont val="Arial"/>
        <family val="2"/>
      </rPr>
      <t>2 S 04 930 58</t>
    </r>
  </si>
  <si>
    <r>
      <rPr>
        <sz val="10"/>
        <rFont val="Arial"/>
        <family val="2"/>
      </rPr>
      <t>-  Caixa coletora de sarjeta - CCS 07 AC/BC</t>
    </r>
  </si>
  <si>
    <r>
      <rPr>
        <sz val="10"/>
        <rFont val="Arial"/>
        <family val="2"/>
      </rPr>
      <t>2 S 04 930 57</t>
    </r>
  </si>
  <si>
    <r>
      <rPr>
        <sz val="10"/>
        <rFont val="Arial"/>
        <family val="2"/>
      </rPr>
      <t>-  Caixa coletora de sarjeta - CCS 06 AC/BC</t>
    </r>
  </si>
  <si>
    <r>
      <rPr>
        <sz val="10"/>
        <rFont val="Arial"/>
        <family val="2"/>
      </rPr>
      <t>2 S 04 930 56</t>
    </r>
  </si>
  <si>
    <r>
      <rPr>
        <sz val="10"/>
        <rFont val="Arial"/>
        <family val="2"/>
      </rPr>
      <t>-  Caixa coletora de sarjeta - CCS 05 AC/BC</t>
    </r>
  </si>
  <si>
    <r>
      <rPr>
        <sz val="10"/>
        <rFont val="Arial"/>
        <family val="2"/>
      </rPr>
      <t>2 S 04 930 55</t>
    </r>
  </si>
  <si>
    <r>
      <rPr>
        <sz val="10"/>
        <rFont val="Arial"/>
        <family val="2"/>
      </rPr>
      <t>-  Caixa coletora de sarjeta - CCS 04 AC/BC</t>
    </r>
  </si>
  <si>
    <r>
      <rPr>
        <sz val="10"/>
        <rFont val="Arial"/>
        <family val="2"/>
      </rPr>
      <t>2 S 04 930 54</t>
    </r>
  </si>
  <si>
    <r>
      <rPr>
        <sz val="10"/>
        <rFont val="Arial"/>
        <family val="2"/>
      </rPr>
      <t>-  Caixa coletora de sarjeta - CCS 03 AC/BC</t>
    </r>
  </si>
  <si>
    <r>
      <rPr>
        <sz val="10"/>
        <rFont val="Arial"/>
        <family val="2"/>
      </rPr>
      <t>2 S 04 930 53</t>
    </r>
  </si>
  <si>
    <r>
      <rPr>
        <sz val="10"/>
        <rFont val="Arial"/>
        <family val="2"/>
      </rPr>
      <t>-  Caixa coletora de sarjeta - CCS 02 AC/BC</t>
    </r>
  </si>
  <si>
    <r>
      <rPr>
        <sz val="10"/>
        <rFont val="Arial"/>
        <family val="2"/>
      </rPr>
      <t>2 S 04 930 52</t>
    </r>
  </si>
  <si>
    <r>
      <rPr>
        <sz val="10"/>
        <rFont val="Arial"/>
        <family val="2"/>
      </rPr>
      <t>-  Caixa coletora de sarjeta - CCS 01 AC/BC</t>
    </r>
  </si>
  <si>
    <r>
      <rPr>
        <sz val="10"/>
        <rFont val="Arial"/>
        <family val="2"/>
      </rPr>
      <t>2 S 04 930 51</t>
    </r>
  </si>
  <si>
    <r>
      <rPr>
        <sz val="10"/>
        <rFont val="Arial"/>
        <family val="2"/>
      </rPr>
      <t>-  Caixa coletora de sarjeta - CCS 20</t>
    </r>
  </si>
  <si>
    <r>
      <rPr>
        <sz val="10"/>
        <rFont val="Arial"/>
        <family val="2"/>
      </rPr>
      <t>2 S 04 930 20</t>
    </r>
  </si>
  <si>
    <r>
      <rPr>
        <sz val="10"/>
        <rFont val="Arial"/>
        <family val="2"/>
      </rPr>
      <t>-  Caixa coletora de sarjeta - CCS 19</t>
    </r>
  </si>
  <si>
    <r>
      <rPr>
        <sz val="10"/>
        <rFont val="Arial"/>
        <family val="2"/>
      </rPr>
      <t>2 S 04 930 19</t>
    </r>
  </si>
  <si>
    <r>
      <rPr>
        <sz val="10"/>
        <rFont val="Arial"/>
        <family val="2"/>
      </rPr>
      <t>-  Caixa coletora de sarjeta - CCS 18</t>
    </r>
  </si>
  <si>
    <r>
      <rPr>
        <sz val="10"/>
        <rFont val="Arial"/>
        <family val="2"/>
      </rPr>
      <t>2 S 04 930 18</t>
    </r>
  </si>
  <si>
    <r>
      <rPr>
        <sz val="10"/>
        <rFont val="Arial"/>
        <family val="2"/>
      </rPr>
      <t>-  Caixa coletora de sarjeta - CCS 17</t>
    </r>
  </si>
  <si>
    <r>
      <rPr>
        <sz val="10"/>
        <rFont val="Arial"/>
        <family val="2"/>
      </rPr>
      <t>2 S 04 930 17</t>
    </r>
  </si>
  <si>
    <r>
      <rPr>
        <sz val="10"/>
        <rFont val="Arial"/>
        <family val="2"/>
      </rPr>
      <t>-  Caixa coletora de sarjeta - CCS 16</t>
    </r>
  </si>
  <si>
    <r>
      <rPr>
        <sz val="10"/>
        <rFont val="Arial"/>
        <family val="2"/>
      </rPr>
      <t>2 S 04 930 16</t>
    </r>
  </si>
  <si>
    <r>
      <rPr>
        <sz val="10"/>
        <rFont val="Arial"/>
        <family val="2"/>
      </rPr>
      <t>-  Caixa coletora de sarjeta - CCS 15</t>
    </r>
  </si>
  <si>
    <r>
      <rPr>
        <sz val="10"/>
        <rFont val="Arial"/>
        <family val="2"/>
      </rPr>
      <t>2 S 04 930 15</t>
    </r>
  </si>
  <si>
    <r>
      <rPr>
        <sz val="10"/>
        <rFont val="Arial"/>
        <family val="2"/>
      </rPr>
      <t>-  Caixa coletora de sarjeta - CCS14</t>
    </r>
  </si>
  <si>
    <r>
      <rPr>
        <sz val="10"/>
        <rFont val="Arial"/>
        <family val="2"/>
      </rPr>
      <t>2 S 04 930 14</t>
    </r>
  </si>
  <si>
    <r>
      <rPr>
        <sz val="10"/>
        <rFont val="Arial"/>
        <family val="2"/>
      </rPr>
      <t>-  Caixa coletora de sarjeta - CCS 13</t>
    </r>
  </si>
  <si>
    <r>
      <rPr>
        <sz val="10"/>
        <rFont val="Arial"/>
        <family val="2"/>
      </rPr>
      <t>2 S 04 930 13</t>
    </r>
  </si>
  <si>
    <r>
      <rPr>
        <sz val="10"/>
        <rFont val="Arial"/>
        <family val="2"/>
      </rPr>
      <t>-  Caixa coletora de sarjeta - CCS 12</t>
    </r>
  </si>
  <si>
    <r>
      <rPr>
        <sz val="10"/>
        <rFont val="Arial"/>
        <family val="2"/>
      </rPr>
      <t>2 S 04 930 12</t>
    </r>
  </si>
  <si>
    <r>
      <rPr>
        <sz val="10"/>
        <rFont val="Arial"/>
        <family val="2"/>
      </rPr>
      <t>-  Caixa coletora de sarjeta - CCS 11</t>
    </r>
  </si>
  <si>
    <r>
      <rPr>
        <sz val="10"/>
        <rFont val="Arial"/>
        <family val="2"/>
      </rPr>
      <t>2 S 04 930 11</t>
    </r>
  </si>
  <si>
    <r>
      <rPr>
        <sz val="10"/>
        <rFont val="Arial"/>
        <family val="2"/>
      </rPr>
      <t>-  Caixa coletora de sarjeta - CCS 10</t>
    </r>
  </si>
  <si>
    <r>
      <rPr>
        <sz val="10"/>
        <rFont val="Arial"/>
        <family val="2"/>
      </rPr>
      <t>2 S 04 930 10</t>
    </r>
  </si>
  <si>
    <r>
      <rPr>
        <sz val="10"/>
        <rFont val="Arial"/>
        <family val="2"/>
      </rPr>
      <t>-  Caixa coletora de sarjeta - CCS 09</t>
    </r>
  </si>
  <si>
    <r>
      <rPr>
        <sz val="10"/>
        <rFont val="Arial"/>
        <family val="2"/>
      </rPr>
      <t>2 S 04 930 09</t>
    </r>
  </si>
  <si>
    <r>
      <rPr>
        <sz val="10"/>
        <rFont val="Arial"/>
        <family val="2"/>
      </rPr>
      <t>-  Caixa coletora de sarjeta - CCS 08</t>
    </r>
  </si>
  <si>
    <r>
      <rPr>
        <sz val="10"/>
        <rFont val="Arial"/>
        <family val="2"/>
      </rPr>
      <t>2 S 04 930 08</t>
    </r>
  </si>
  <si>
    <r>
      <rPr>
        <sz val="10"/>
        <rFont val="Arial"/>
        <family val="2"/>
      </rPr>
      <t>-  Caixa coletora de sarjeta - CCS 07</t>
    </r>
  </si>
  <si>
    <r>
      <rPr>
        <sz val="10"/>
        <rFont val="Arial"/>
        <family val="2"/>
      </rPr>
      <t>2 S 04 930 07</t>
    </r>
  </si>
  <si>
    <r>
      <rPr>
        <sz val="10"/>
        <rFont val="Arial"/>
        <family val="2"/>
      </rPr>
      <t>-  Caixa coletora de sarjeta - CCS 06</t>
    </r>
  </si>
  <si>
    <r>
      <rPr>
        <sz val="10"/>
        <rFont val="Arial"/>
        <family val="2"/>
      </rPr>
      <t>2 S 04 930 06</t>
    </r>
  </si>
  <si>
    <r>
      <rPr>
        <sz val="10"/>
        <rFont val="Arial"/>
        <family val="2"/>
      </rPr>
      <t>-  Caixa coletora de sarjeta - CCS 05</t>
    </r>
  </si>
  <si>
    <r>
      <rPr>
        <sz val="10"/>
        <rFont val="Arial"/>
        <family val="2"/>
      </rPr>
      <t>2 S 04 930 05</t>
    </r>
  </si>
  <si>
    <r>
      <rPr>
        <sz val="10"/>
        <rFont val="Arial"/>
        <family val="2"/>
      </rPr>
      <t>-  Caixa coletora de sarjeta - CCS 04</t>
    </r>
  </si>
  <si>
    <r>
      <rPr>
        <sz val="10"/>
        <rFont val="Arial"/>
        <family val="2"/>
      </rPr>
      <t>2 S 04 930 04</t>
    </r>
  </si>
  <si>
    <r>
      <rPr>
        <sz val="10"/>
        <rFont val="Arial"/>
        <family val="2"/>
      </rPr>
      <t>-  Caixa coletora de sarjeta - CCS 03</t>
    </r>
  </si>
  <si>
    <r>
      <rPr>
        <sz val="10"/>
        <rFont val="Arial"/>
        <family val="2"/>
      </rPr>
      <t>2 S 04 930 03</t>
    </r>
  </si>
  <si>
    <r>
      <rPr>
        <sz val="10"/>
        <rFont val="Arial"/>
        <family val="2"/>
      </rPr>
      <t>-  Caixa coletora de sarjeta - CCS 02</t>
    </r>
  </si>
  <si>
    <r>
      <rPr>
        <sz val="10"/>
        <rFont val="Arial"/>
        <family val="2"/>
      </rPr>
      <t>2 S 04 930 02</t>
    </r>
  </si>
  <si>
    <r>
      <rPr>
        <sz val="10"/>
        <rFont val="Arial"/>
        <family val="2"/>
      </rPr>
      <t>-  Caixa coletora de sarjeta - CCS 01</t>
    </r>
  </si>
  <si>
    <r>
      <rPr>
        <sz val="10"/>
        <rFont val="Arial"/>
        <family val="2"/>
      </rPr>
      <t>2 S 04 930 01</t>
    </r>
  </si>
  <si>
    <r>
      <rPr>
        <sz val="10"/>
        <rFont val="Arial"/>
        <family val="2"/>
      </rPr>
      <t>-  Meio-fio de concreto - MFC 08 AC/BC</t>
    </r>
  </si>
  <si>
    <r>
      <rPr>
        <sz val="10"/>
        <rFont val="Arial"/>
        <family val="2"/>
      </rPr>
      <t>2 S 04 910 58</t>
    </r>
  </si>
  <si>
    <r>
      <rPr>
        <sz val="10"/>
        <rFont val="Arial"/>
        <family val="2"/>
      </rPr>
      <t>-  Meio-fio de concreto - MFC 07 AC/BC</t>
    </r>
  </si>
  <si>
    <r>
      <rPr>
        <sz val="10"/>
        <rFont val="Arial"/>
        <family val="2"/>
      </rPr>
      <t>2 S 04 910 57</t>
    </r>
  </si>
  <si>
    <r>
      <rPr>
        <sz val="10"/>
        <rFont val="Arial"/>
        <family val="2"/>
      </rPr>
      <t>-  Meio-fio de concreto - MFC 06 AC/BC</t>
    </r>
  </si>
  <si>
    <r>
      <rPr>
        <sz val="10"/>
        <rFont val="Arial"/>
        <family val="2"/>
      </rPr>
      <t>2 S 04 910 56</t>
    </r>
  </si>
  <si>
    <r>
      <rPr>
        <sz val="10"/>
        <rFont val="Arial"/>
        <family val="2"/>
      </rPr>
      <t>-  Meio-fio de concreto - MFC 05 AC/BC</t>
    </r>
  </si>
  <si>
    <r>
      <rPr>
        <sz val="10"/>
        <rFont val="Arial"/>
        <family val="2"/>
      </rPr>
      <t>2 S 04 910 55</t>
    </r>
  </si>
  <si>
    <r>
      <rPr>
        <sz val="10"/>
        <rFont val="Arial"/>
        <family val="2"/>
      </rPr>
      <t>-  Meio-fio de concreto - MFC 04 AC/BC</t>
    </r>
  </si>
  <si>
    <r>
      <rPr>
        <sz val="10"/>
        <rFont val="Arial"/>
        <family val="2"/>
      </rPr>
      <t>2 S 04 910 54</t>
    </r>
  </si>
  <si>
    <r>
      <rPr>
        <sz val="10"/>
        <rFont val="Arial"/>
        <family val="2"/>
      </rPr>
      <t>-  Meio-fio de concreto - MFC 03 AC/BC</t>
    </r>
  </si>
  <si>
    <r>
      <rPr>
        <sz val="10"/>
        <rFont val="Arial"/>
        <family val="2"/>
      </rPr>
      <t>2 S 04 910 53</t>
    </r>
  </si>
  <si>
    <r>
      <rPr>
        <sz val="10"/>
        <rFont val="Arial"/>
        <family val="2"/>
      </rPr>
      <t>-  Meio-fio de concreto - MFC 02 AC/BC</t>
    </r>
  </si>
  <si>
    <r>
      <rPr>
        <sz val="10"/>
        <rFont val="Arial"/>
        <family val="2"/>
      </rPr>
      <t>2 S 04 910 52</t>
    </r>
  </si>
  <si>
    <r>
      <rPr>
        <sz val="10"/>
        <rFont val="Arial"/>
        <family val="2"/>
      </rPr>
      <t>-  Meio-fio de concreto - MFC 01 AC/BC</t>
    </r>
  </si>
  <si>
    <r>
      <rPr>
        <sz val="10"/>
        <rFont val="Arial"/>
        <family val="2"/>
      </rPr>
      <t>2 S 04 910 51</t>
    </r>
  </si>
  <si>
    <r>
      <rPr>
        <sz val="10"/>
        <rFont val="Arial"/>
        <family val="2"/>
      </rPr>
      <t>-  Meio fio de concreto - MFC 08</t>
    </r>
  </si>
  <si>
    <r>
      <rPr>
        <sz val="10"/>
        <rFont val="Arial"/>
        <family val="2"/>
      </rPr>
      <t>2 S 04 910 08</t>
    </r>
  </si>
  <si>
    <r>
      <rPr>
        <sz val="10"/>
        <rFont val="Arial"/>
        <family val="2"/>
      </rPr>
      <t>-  Meio fio de concreto - MFC 07</t>
    </r>
  </si>
  <si>
    <r>
      <rPr>
        <sz val="10"/>
        <rFont val="Arial"/>
        <family val="2"/>
      </rPr>
      <t>2 S 04 910 07</t>
    </r>
  </si>
  <si>
    <r>
      <rPr>
        <sz val="10"/>
        <rFont val="Arial"/>
        <family val="2"/>
      </rPr>
      <t>-  Meio fio de concreto - MFC 06</t>
    </r>
  </si>
  <si>
    <r>
      <rPr>
        <sz val="10"/>
        <rFont val="Arial"/>
        <family val="2"/>
      </rPr>
      <t>2 S 04 910 06</t>
    </r>
  </si>
  <si>
    <r>
      <rPr>
        <sz val="10"/>
        <rFont val="Arial"/>
        <family val="2"/>
      </rPr>
      <t>-  Meio fio de concreto - MFC 05</t>
    </r>
  </si>
  <si>
    <r>
      <rPr>
        <sz val="10"/>
        <rFont val="Arial"/>
        <family val="2"/>
      </rPr>
      <t>2 S 04 910 05</t>
    </r>
  </si>
  <si>
    <r>
      <rPr>
        <sz val="10"/>
        <rFont val="Arial"/>
        <family val="2"/>
      </rPr>
      <t>-  Meio fio de concreto - MFC 04</t>
    </r>
  </si>
  <si>
    <r>
      <rPr>
        <sz val="10"/>
        <rFont val="Arial"/>
        <family val="2"/>
      </rPr>
      <t>2 S 04 910 04</t>
    </r>
  </si>
  <si>
    <r>
      <rPr>
        <sz val="10"/>
        <rFont val="Arial"/>
        <family val="2"/>
      </rPr>
      <t>-  Meio fio de concreto - MFC 03</t>
    </r>
  </si>
  <si>
    <r>
      <rPr>
        <sz val="10"/>
        <rFont val="Arial"/>
        <family val="2"/>
      </rPr>
      <t>2 S 04 910 03</t>
    </r>
  </si>
  <si>
    <r>
      <rPr>
        <sz val="10"/>
        <rFont val="Arial"/>
        <family val="2"/>
      </rPr>
      <t>-  Meio fio de concreto - MFC 02</t>
    </r>
  </si>
  <si>
    <r>
      <rPr>
        <sz val="10"/>
        <rFont val="Arial"/>
        <family val="2"/>
      </rPr>
      <t>2 S 04 910 02</t>
    </r>
  </si>
  <si>
    <r>
      <rPr>
        <sz val="10"/>
        <rFont val="Arial"/>
        <family val="2"/>
      </rPr>
      <t>-  Meio fio de concreto - MFC 01</t>
    </r>
  </si>
  <si>
    <r>
      <rPr>
        <sz val="10"/>
        <rFont val="Arial"/>
        <family val="2"/>
      </rPr>
      <t>2 S 04 910 01</t>
    </r>
  </si>
  <si>
    <r>
      <rPr>
        <sz val="10"/>
        <rFont val="Arial"/>
        <family val="2"/>
      </rPr>
      <t>-  Sarjeta canteiro central concreto - SCC 04 AC/BC</t>
    </r>
  </si>
  <si>
    <r>
      <rPr>
        <sz val="10"/>
        <rFont val="Arial"/>
        <family val="2"/>
      </rPr>
      <t>2 S 04 901 72</t>
    </r>
  </si>
  <si>
    <r>
      <rPr>
        <sz val="10"/>
        <rFont val="Arial"/>
        <family val="2"/>
      </rPr>
      <t>-  Sarjeta canteiro central concreto - SCC 03 AC/BC</t>
    </r>
  </si>
  <si>
    <r>
      <rPr>
        <sz val="10"/>
        <rFont val="Arial"/>
        <family val="2"/>
      </rPr>
      <t>2 S 04 901 71</t>
    </r>
  </si>
  <si>
    <r>
      <rPr>
        <sz val="10"/>
        <rFont val="Arial"/>
        <family val="2"/>
      </rPr>
      <t>-  Sarjeta trapezoidal de concreto - SZC 02 AC/BC</t>
    </r>
  </si>
  <si>
    <r>
      <rPr>
        <sz val="10"/>
        <rFont val="Arial"/>
        <family val="2"/>
      </rPr>
      <t>2 S 04 901 52</t>
    </r>
  </si>
  <si>
    <r>
      <rPr>
        <sz val="10"/>
        <rFont val="Arial"/>
        <family val="2"/>
      </rPr>
      <t>-  Sarjeta trapezoidal de concreto - SZC 01 AC/BC</t>
    </r>
  </si>
  <si>
    <r>
      <rPr>
        <sz val="10"/>
        <rFont val="Arial"/>
        <family val="2"/>
      </rPr>
      <t>2 S 04 901 51</t>
    </r>
  </si>
  <si>
    <r>
      <rPr>
        <sz val="10"/>
        <rFont val="Arial"/>
        <family val="2"/>
      </rPr>
      <t>-  Sarjeta trapezoidal não revestida - SZT 02</t>
    </r>
  </si>
  <si>
    <r>
      <rPr>
        <sz val="10"/>
        <rFont val="Arial"/>
        <family val="2"/>
      </rPr>
      <t>2 S 04 901 42</t>
    </r>
  </si>
  <si>
    <r>
      <rPr>
        <sz val="10"/>
        <rFont val="Arial"/>
        <family val="2"/>
      </rPr>
      <t>-  Sarjeta trapezoidal não revestida - SZT 01</t>
    </r>
  </si>
  <si>
    <r>
      <rPr>
        <sz val="10"/>
        <rFont val="Arial"/>
        <family val="2"/>
      </rPr>
      <t>2 S 04 901 41</t>
    </r>
  </si>
  <si>
    <r>
      <rPr>
        <sz val="10"/>
        <rFont val="Arial"/>
        <family val="2"/>
      </rPr>
      <t>-  Sarjeta trapezoidal de grama - SZG 02</t>
    </r>
  </si>
  <si>
    <r>
      <rPr>
        <sz val="10"/>
        <rFont val="Arial"/>
        <family val="2"/>
      </rPr>
      <t>2 S 04 901 32</t>
    </r>
  </si>
  <si>
    <r>
      <rPr>
        <sz val="10"/>
        <rFont val="Arial"/>
        <family val="2"/>
      </rPr>
      <t>-  Sarjeta trapezoidal de grama - SZG 01</t>
    </r>
  </si>
  <si>
    <r>
      <rPr>
        <sz val="10"/>
        <rFont val="Arial"/>
        <family val="2"/>
      </rPr>
      <t>2 S 04 901 31</t>
    </r>
  </si>
  <si>
    <r>
      <rPr>
        <sz val="10"/>
        <rFont val="Arial"/>
        <family val="2"/>
      </rPr>
      <t>-  Sarjeta de canteiro central de cocnreto - SCC 04</t>
    </r>
  </si>
  <si>
    <r>
      <rPr>
        <sz val="10"/>
        <rFont val="Arial"/>
        <family val="2"/>
      </rPr>
      <t>2 S 04 901 22</t>
    </r>
  </si>
  <si>
    <r>
      <rPr>
        <sz val="10"/>
        <rFont val="Arial"/>
        <family val="2"/>
      </rPr>
      <t>-  Sarjeta de canteiro central de concreto - SCC 03</t>
    </r>
  </si>
  <si>
    <r>
      <rPr>
        <sz val="10"/>
        <rFont val="Arial"/>
        <family val="2"/>
      </rPr>
      <t>2 S 04 901 21</t>
    </r>
  </si>
  <si>
    <r>
      <rPr>
        <sz val="10"/>
        <rFont val="Arial"/>
        <family val="2"/>
      </rPr>
      <t>-  Sarjeta trapezoidal de concreto - SZC 02</t>
    </r>
  </si>
  <si>
    <r>
      <rPr>
        <sz val="10"/>
        <rFont val="Arial"/>
        <family val="2"/>
      </rPr>
      <t>2 S 04 901 02</t>
    </r>
  </si>
  <si>
    <r>
      <rPr>
        <sz val="10"/>
        <rFont val="Arial"/>
        <family val="2"/>
      </rPr>
      <t>-  Sarjeta trapezoidal de concreto - SZC 01</t>
    </r>
  </si>
  <si>
    <r>
      <rPr>
        <sz val="10"/>
        <rFont val="Arial"/>
        <family val="2"/>
      </rPr>
      <t>2 S 04 901 01</t>
    </r>
  </si>
  <si>
    <r>
      <rPr>
        <sz val="10"/>
        <rFont val="Arial"/>
        <family val="2"/>
      </rPr>
      <t>-  Sarjeta canteiro central concreto - SCC 02 AC/BC</t>
    </r>
  </si>
  <si>
    <r>
      <rPr>
        <sz val="10"/>
        <rFont val="Arial"/>
        <family val="2"/>
      </rPr>
      <t>2 S 04 900 72</t>
    </r>
  </si>
  <si>
    <r>
      <rPr>
        <sz val="10"/>
        <rFont val="Arial"/>
        <family val="2"/>
      </rPr>
      <t>-  Sarjeta canteiro central concreto - SCC 01 AC/BC</t>
    </r>
  </si>
  <si>
    <r>
      <rPr>
        <sz val="10"/>
        <rFont val="Arial"/>
        <family val="2"/>
      </rPr>
      <t>2 S 04 900 71</t>
    </r>
  </si>
  <si>
    <r>
      <rPr>
        <sz val="10"/>
        <rFont val="Arial"/>
        <family val="2"/>
      </rPr>
      <t>-  Sarjeta triangular de concreto - STC 08 AC/BC</t>
    </r>
  </si>
  <si>
    <r>
      <rPr>
        <sz val="10"/>
        <rFont val="Arial"/>
        <family val="2"/>
      </rPr>
      <t>2 S 04 900 58</t>
    </r>
  </si>
  <si>
    <r>
      <rPr>
        <sz val="10"/>
        <rFont val="Arial"/>
        <family val="2"/>
      </rPr>
      <t>-  Sarjeta triangular de concreto - STC 07 AC/BC</t>
    </r>
  </si>
  <si>
    <r>
      <rPr>
        <sz val="10"/>
        <rFont val="Arial"/>
        <family val="2"/>
      </rPr>
      <t>2 S 04 900 57</t>
    </r>
  </si>
  <si>
    <r>
      <rPr>
        <sz val="10"/>
        <rFont val="Arial"/>
        <family val="2"/>
      </rPr>
      <t>-  Sarjeta triangular de concreto - STC 06 AC/BC</t>
    </r>
  </si>
  <si>
    <r>
      <rPr>
        <sz val="10"/>
        <rFont val="Arial"/>
        <family val="2"/>
      </rPr>
      <t>2 S 04 900 56</t>
    </r>
  </si>
  <si>
    <r>
      <rPr>
        <sz val="10"/>
        <rFont val="Arial"/>
        <family val="2"/>
      </rPr>
      <t>-  Sarjeta triangular de concreto - STC 05 AC/BC</t>
    </r>
  </si>
  <si>
    <r>
      <rPr>
        <sz val="10"/>
        <rFont val="Arial"/>
        <family val="2"/>
      </rPr>
      <t>2 S 04 900 55</t>
    </r>
  </si>
  <si>
    <r>
      <rPr>
        <sz val="10"/>
        <rFont val="Arial"/>
        <family val="2"/>
      </rPr>
      <t>-  Sarjeta triangular de concreto - STC 04 AC/BC</t>
    </r>
  </si>
  <si>
    <r>
      <rPr>
        <sz val="10"/>
        <rFont val="Arial"/>
        <family val="2"/>
      </rPr>
      <t>2 S 04 900 54</t>
    </r>
  </si>
  <si>
    <r>
      <rPr>
        <sz val="10"/>
        <rFont val="Arial"/>
        <family val="2"/>
      </rPr>
      <t>-  Sarjeta triangular de concreto - STC 03 AC/BC</t>
    </r>
  </si>
  <si>
    <r>
      <rPr>
        <sz val="10"/>
        <rFont val="Arial"/>
        <family val="2"/>
      </rPr>
      <t>2 S 04 900 53</t>
    </r>
  </si>
  <si>
    <r>
      <rPr>
        <sz val="10"/>
        <rFont val="Arial"/>
        <family val="2"/>
      </rPr>
      <t>-  Sarjeta triangular de concreto - STC 02 AC/BC</t>
    </r>
  </si>
  <si>
    <r>
      <rPr>
        <sz val="10"/>
        <rFont val="Arial"/>
        <family val="2"/>
      </rPr>
      <t>2 S 04 900 52</t>
    </r>
  </si>
  <si>
    <r>
      <rPr>
        <sz val="10"/>
        <rFont val="Arial"/>
        <family val="2"/>
      </rPr>
      <t>-  Sarjeta triangular de concreto - STC 01 AC/BC</t>
    </r>
  </si>
  <si>
    <r>
      <rPr>
        <sz val="10"/>
        <rFont val="Arial"/>
        <family val="2"/>
      </rPr>
      <t>2 S 04 900 51</t>
    </r>
  </si>
  <si>
    <r>
      <rPr>
        <sz val="10"/>
        <rFont val="Arial"/>
        <family val="2"/>
      </rPr>
      <t>-  Sarjeta triangular não revestida - STT 04</t>
    </r>
  </si>
  <si>
    <r>
      <rPr>
        <sz val="10"/>
        <rFont val="Arial"/>
        <family val="2"/>
      </rPr>
      <t>2 S 04 900 44</t>
    </r>
  </si>
  <si>
    <r>
      <rPr>
        <sz val="10"/>
        <rFont val="Arial"/>
        <family val="2"/>
      </rPr>
      <t>-  Sarjeta triangular não revestida - STT 03</t>
    </r>
  </si>
  <si>
    <r>
      <rPr>
        <sz val="10"/>
        <rFont val="Arial"/>
        <family val="2"/>
      </rPr>
      <t>2 S 04 900 43</t>
    </r>
  </si>
  <si>
    <r>
      <rPr>
        <sz val="10"/>
        <rFont val="Arial"/>
        <family val="2"/>
      </rPr>
      <t>-  Sarjeta triangular não revestida - STT 02</t>
    </r>
  </si>
  <si>
    <r>
      <rPr>
        <sz val="10"/>
        <rFont val="Arial"/>
        <family val="2"/>
      </rPr>
      <t>2 S 04 900 42</t>
    </r>
  </si>
  <si>
    <r>
      <rPr>
        <sz val="10"/>
        <rFont val="Arial"/>
        <family val="2"/>
      </rPr>
      <t>-  Sarjeta triangular não revestida - STT 01</t>
    </r>
  </si>
  <si>
    <r>
      <rPr>
        <sz val="10"/>
        <rFont val="Arial"/>
        <family val="2"/>
      </rPr>
      <t>2 S 04 900 41</t>
    </r>
  </si>
  <si>
    <r>
      <rPr>
        <sz val="10"/>
        <rFont val="Arial"/>
        <family val="2"/>
      </rPr>
      <t>-  Sarjeta triangular de grama - STG 04</t>
    </r>
  </si>
  <si>
    <r>
      <rPr>
        <sz val="10"/>
        <rFont val="Arial"/>
        <family val="2"/>
      </rPr>
      <t>2 S 04 900 34</t>
    </r>
  </si>
  <si>
    <r>
      <rPr>
        <sz val="10"/>
        <rFont val="Arial"/>
        <family val="2"/>
      </rPr>
      <t>-  Sarjeta triangular de grama - STG 03</t>
    </r>
  </si>
  <si>
    <r>
      <rPr>
        <sz val="10"/>
        <rFont val="Arial"/>
        <family val="2"/>
      </rPr>
      <t>2 S 04 900 33</t>
    </r>
  </si>
  <si>
    <r>
      <rPr>
        <sz val="10"/>
        <rFont val="Arial"/>
        <family val="2"/>
      </rPr>
      <t>-  Sarjeta triangular de grama - STG 02</t>
    </r>
  </si>
  <si>
    <r>
      <rPr>
        <sz val="10"/>
        <rFont val="Arial"/>
        <family val="2"/>
      </rPr>
      <t>2 S 04 900 32</t>
    </r>
  </si>
  <si>
    <r>
      <rPr>
        <sz val="10"/>
        <rFont val="Arial"/>
        <family val="2"/>
      </rPr>
      <t>-  Sarjeta triangular de grama - STG 01</t>
    </r>
  </si>
  <si>
    <r>
      <rPr>
        <sz val="10"/>
        <rFont val="Arial"/>
        <family val="2"/>
      </rPr>
      <t>2 S 04 900 31</t>
    </r>
  </si>
  <si>
    <r>
      <rPr>
        <sz val="10"/>
        <rFont val="Arial"/>
        <family val="2"/>
      </rPr>
      <t>-  Sarjeta canteiro central concreto - SCC 02</t>
    </r>
  </si>
  <si>
    <r>
      <rPr>
        <sz val="10"/>
        <rFont val="Arial"/>
        <family val="2"/>
      </rPr>
      <t>2 S 04 900 22</t>
    </r>
  </si>
  <si>
    <r>
      <rPr>
        <sz val="10"/>
        <rFont val="Arial"/>
        <family val="2"/>
      </rPr>
      <t>-  Sarjeta canteiro central concreto - SCC 01</t>
    </r>
  </si>
  <si>
    <r>
      <rPr>
        <sz val="10"/>
        <rFont val="Arial"/>
        <family val="2"/>
      </rPr>
      <t>2 S 04 900 21</t>
    </r>
  </si>
  <si>
    <r>
      <rPr>
        <sz val="10"/>
        <rFont val="Arial"/>
        <family val="2"/>
      </rPr>
      <t>-  Sarjeta triangular de concreto - STC 08</t>
    </r>
  </si>
  <si>
    <r>
      <rPr>
        <sz val="10"/>
        <rFont val="Arial"/>
        <family val="2"/>
      </rPr>
      <t>2 S 04 900 08</t>
    </r>
  </si>
  <si>
    <r>
      <rPr>
        <sz val="10"/>
        <rFont val="Arial"/>
        <family val="2"/>
      </rPr>
      <t>-  Sarjeta triangular de concreto - STC 07</t>
    </r>
  </si>
  <si>
    <r>
      <rPr>
        <sz val="10"/>
        <rFont val="Arial"/>
        <family val="2"/>
      </rPr>
      <t>2 S 04 900 07</t>
    </r>
  </si>
  <si>
    <r>
      <rPr>
        <sz val="10"/>
        <rFont val="Arial"/>
        <family val="2"/>
      </rPr>
      <t>-  Sarjeta triangular de concreto - STC 06</t>
    </r>
  </si>
  <si>
    <r>
      <rPr>
        <sz val="10"/>
        <rFont val="Arial"/>
        <family val="2"/>
      </rPr>
      <t>2 S 04 900 06</t>
    </r>
  </si>
  <si>
    <r>
      <rPr>
        <sz val="10"/>
        <rFont val="Arial"/>
        <family val="2"/>
      </rPr>
      <t>-  Sarjeta triangular de concreto - STC 05</t>
    </r>
  </si>
  <si>
    <r>
      <rPr>
        <sz val="10"/>
        <rFont val="Arial"/>
        <family val="2"/>
      </rPr>
      <t>2 S 04 900 05</t>
    </r>
  </si>
  <si>
    <r>
      <rPr>
        <sz val="10"/>
        <rFont val="Arial"/>
        <family val="2"/>
      </rPr>
      <t>-  Sarjeta triangular de concreto - STC 04</t>
    </r>
  </si>
  <si>
    <r>
      <rPr>
        <sz val="10"/>
        <rFont val="Arial"/>
        <family val="2"/>
      </rPr>
      <t>2 S 04 900 04</t>
    </r>
  </si>
  <si>
    <r>
      <rPr>
        <sz val="10"/>
        <rFont val="Arial"/>
        <family val="2"/>
      </rPr>
      <t>-  Sarjeta triangular de concreto - STC 03</t>
    </r>
  </si>
  <si>
    <r>
      <rPr>
        <sz val="10"/>
        <rFont val="Arial"/>
        <family val="2"/>
      </rPr>
      <t>2 S 04 900 03</t>
    </r>
  </si>
  <si>
    <r>
      <rPr>
        <sz val="10"/>
        <rFont val="Arial"/>
        <family val="2"/>
      </rPr>
      <t>-  Sarjeta triangular de concreto - STC 02</t>
    </r>
  </si>
  <si>
    <r>
      <rPr>
        <sz val="10"/>
        <rFont val="Arial"/>
        <family val="2"/>
      </rPr>
      <t>2 S 04 900 02</t>
    </r>
  </si>
  <si>
    <r>
      <rPr>
        <sz val="10"/>
        <rFont val="Arial"/>
        <family val="2"/>
      </rPr>
      <t>-  Sarjeta triangular de concreto - STC 01</t>
    </r>
  </si>
  <si>
    <r>
      <rPr>
        <sz val="10"/>
        <rFont val="Arial"/>
        <family val="2"/>
      </rPr>
      <t>2 S 04 900 01</t>
    </r>
  </si>
  <si>
    <r>
      <rPr>
        <sz val="10"/>
        <rFont val="Arial"/>
        <family val="2"/>
      </rPr>
      <t>-  Boca de saída p/dreno sub-superficial-BSD 04 AC/BC</t>
    </r>
  </si>
  <si>
    <r>
      <rPr>
        <sz val="10"/>
        <rFont val="Arial"/>
        <family val="2"/>
      </rPr>
      <t>2 S 04 521 51</t>
    </r>
  </si>
  <si>
    <r>
      <rPr>
        <sz val="10"/>
        <rFont val="Arial"/>
        <family val="2"/>
      </rPr>
      <t>-  Boca saída p/dreno sub-horizontal - BSD 04</t>
    </r>
  </si>
  <si>
    <r>
      <rPr>
        <sz val="10"/>
        <rFont val="Arial"/>
        <family val="2"/>
      </rPr>
      <t>2 S 04 521 01</t>
    </r>
  </si>
  <si>
    <r>
      <rPr>
        <sz val="10"/>
        <rFont val="Arial"/>
        <family val="2"/>
      </rPr>
      <t>-  Dreno sub-horizontal - DSH 01</t>
    </r>
  </si>
  <si>
    <r>
      <rPr>
        <sz val="10"/>
        <rFont val="Arial"/>
        <family val="2"/>
      </rPr>
      <t>2 S 04 520 51</t>
    </r>
  </si>
  <si>
    <r>
      <rPr>
        <sz val="10"/>
        <rFont val="Arial"/>
        <family val="2"/>
      </rPr>
      <t>2 S 04 520 01</t>
    </r>
  </si>
  <si>
    <r>
      <rPr>
        <sz val="10"/>
        <rFont val="Arial"/>
        <family val="2"/>
      </rPr>
      <t>-  Boca de saída p/dreno sub-superficial-BSD 03 AC/BC</t>
    </r>
  </si>
  <si>
    <r>
      <rPr>
        <sz val="10"/>
        <rFont val="Arial"/>
        <family val="2"/>
      </rPr>
      <t>2 S 04 511 51</t>
    </r>
  </si>
  <si>
    <r>
      <rPr>
        <sz val="10"/>
        <rFont val="Arial"/>
        <family val="2"/>
      </rPr>
      <t>-  Boca saída p/dreno sub-superficial - BSD 03</t>
    </r>
  </si>
  <si>
    <r>
      <rPr>
        <sz val="10"/>
        <rFont val="Arial"/>
        <family val="2"/>
      </rPr>
      <t>2 S 04 511 01</t>
    </r>
  </si>
  <si>
    <r>
      <rPr>
        <sz val="10"/>
        <rFont val="Arial"/>
        <family val="2"/>
      </rPr>
      <t>-  Dreno PEAD subsuperficial - DSS 04 BC</t>
    </r>
  </si>
  <si>
    <r>
      <rPr>
        <sz val="10"/>
        <rFont val="Arial"/>
        <family val="2"/>
      </rPr>
      <t>2 S 04 510 56</t>
    </r>
  </si>
  <si>
    <r>
      <rPr>
        <sz val="10"/>
        <rFont val="Arial"/>
        <family val="2"/>
      </rPr>
      <t>-  Dreno PEAD subsuperficial - DSS 01 AC</t>
    </r>
  </si>
  <si>
    <r>
      <rPr>
        <sz val="10"/>
        <rFont val="Arial"/>
        <family val="2"/>
      </rPr>
      <t>2 S 04 510 55</t>
    </r>
  </si>
  <si>
    <r>
      <rPr>
        <sz val="10"/>
        <rFont val="Arial"/>
        <family val="2"/>
      </rPr>
      <t>-  Dreno sub-superficial - DSS 04 BC</t>
    </r>
  </si>
  <si>
    <r>
      <rPr>
        <sz val="10"/>
        <rFont val="Arial"/>
        <family val="2"/>
      </rPr>
      <t>2 S 04 510 54</t>
    </r>
  </si>
  <si>
    <r>
      <rPr>
        <sz val="10"/>
        <rFont val="Arial"/>
        <family val="2"/>
      </rPr>
      <t>-  Dreno sub-superficial - DSS 03 BC</t>
    </r>
  </si>
  <si>
    <r>
      <rPr>
        <sz val="10"/>
        <rFont val="Arial"/>
        <family val="2"/>
      </rPr>
      <t>2 S 04 510 53</t>
    </r>
  </si>
  <si>
    <r>
      <rPr>
        <sz val="10"/>
        <rFont val="Arial"/>
        <family val="2"/>
      </rPr>
      <t>-  Dreno sub-superficial - DSS 02 BC</t>
    </r>
  </si>
  <si>
    <r>
      <rPr>
        <sz val="10"/>
        <rFont val="Arial"/>
        <family val="2"/>
      </rPr>
      <t>2 S 04 510 52</t>
    </r>
  </si>
  <si>
    <r>
      <rPr>
        <sz val="10"/>
        <rFont val="Arial"/>
        <family val="2"/>
      </rPr>
      <t>-  Dreno sub-superficial - DSS 01 AC</t>
    </r>
  </si>
  <si>
    <r>
      <rPr>
        <sz val="10"/>
        <rFont val="Arial"/>
        <family val="2"/>
      </rPr>
      <t>2 S 04 510 51</t>
    </r>
  </si>
  <si>
    <r>
      <rPr>
        <sz val="10"/>
        <rFont val="Arial"/>
        <family val="2"/>
      </rPr>
      <t>-  Dreno PEAD subsuperficial - DSS 04</t>
    </r>
  </si>
  <si>
    <r>
      <rPr>
        <sz val="10"/>
        <rFont val="Arial"/>
        <family val="2"/>
      </rPr>
      <t>2 S 04 510 06</t>
    </r>
  </si>
  <si>
    <r>
      <rPr>
        <sz val="10"/>
        <rFont val="Arial"/>
        <family val="2"/>
      </rPr>
      <t>-  Dreno PEAD subsuperficial - DSS 01</t>
    </r>
  </si>
  <si>
    <r>
      <rPr>
        <sz val="10"/>
        <rFont val="Arial"/>
        <family val="2"/>
      </rPr>
      <t>2 S 04 510 05</t>
    </r>
  </si>
  <si>
    <r>
      <rPr>
        <sz val="10"/>
        <rFont val="Arial"/>
        <family val="2"/>
      </rPr>
      <t>-  Dreno sub-superficial - DSS 04</t>
    </r>
  </si>
  <si>
    <r>
      <rPr>
        <sz val="10"/>
        <rFont val="Arial"/>
        <family val="2"/>
      </rPr>
      <t>2 S 04 510 04</t>
    </r>
  </si>
  <si>
    <r>
      <rPr>
        <sz val="10"/>
        <rFont val="Arial"/>
        <family val="2"/>
      </rPr>
      <t>-  Dreno sub-superficial - DSS 03</t>
    </r>
  </si>
  <si>
    <r>
      <rPr>
        <sz val="10"/>
        <rFont val="Arial"/>
        <family val="2"/>
      </rPr>
      <t>2 S 04 510 03</t>
    </r>
  </si>
  <si>
    <r>
      <rPr>
        <sz val="10"/>
        <rFont val="Arial"/>
        <family val="2"/>
      </rPr>
      <t>-  Dreno sub-superficial - DSS 02</t>
    </r>
  </si>
  <si>
    <r>
      <rPr>
        <sz val="10"/>
        <rFont val="Arial"/>
        <family val="2"/>
      </rPr>
      <t>2 S 04 510 02</t>
    </r>
  </si>
  <si>
    <r>
      <rPr>
        <sz val="10"/>
        <rFont val="Arial"/>
        <family val="2"/>
      </rPr>
      <t>-  Dreno sub-superficial - DSS 01</t>
    </r>
  </si>
  <si>
    <r>
      <rPr>
        <sz val="10"/>
        <rFont val="Arial"/>
        <family val="2"/>
      </rPr>
      <t>2 S 04 510 01</t>
    </r>
  </si>
  <si>
    <r>
      <rPr>
        <sz val="10"/>
        <rFont val="Arial"/>
        <family val="2"/>
      </rPr>
      <t>-  Boca de saída p/dreno longit. prof. - BSD 02 AC/BC</t>
    </r>
  </si>
  <si>
    <r>
      <rPr>
        <sz val="10"/>
        <rFont val="Arial"/>
        <family val="2"/>
      </rPr>
      <t>2 S 04 502 52</t>
    </r>
  </si>
  <si>
    <r>
      <rPr>
        <sz val="10"/>
        <rFont val="Arial"/>
        <family val="2"/>
      </rPr>
      <t>-  Boca de saída p/dreno longit. prof. - BSD 01 AC/BC</t>
    </r>
  </si>
  <si>
    <r>
      <rPr>
        <sz val="10"/>
        <rFont val="Arial"/>
        <family val="2"/>
      </rPr>
      <t>2 S 04 502 51</t>
    </r>
  </si>
  <si>
    <r>
      <rPr>
        <sz val="10"/>
        <rFont val="Arial"/>
        <family val="2"/>
      </rPr>
      <t>-  Boca saída p/dreno longitudinal prof. BSD 02</t>
    </r>
  </si>
  <si>
    <r>
      <rPr>
        <sz val="10"/>
        <rFont val="Arial"/>
        <family val="2"/>
      </rPr>
      <t>2 S 04 502 02</t>
    </r>
  </si>
  <si>
    <r>
      <rPr>
        <sz val="10"/>
        <rFont val="Arial"/>
        <family val="2"/>
      </rPr>
      <t>-  Boca saída p/dreno longitudinal prof. BSD 01</t>
    </r>
  </si>
  <si>
    <r>
      <rPr>
        <sz val="10"/>
        <rFont val="Arial"/>
        <family val="2"/>
      </rPr>
      <t>2 S 04 502 01</t>
    </r>
  </si>
  <si>
    <r>
      <rPr>
        <sz val="10"/>
        <rFont val="Arial"/>
        <family val="2"/>
      </rPr>
      <t>-  Dreno PEAD long.prof.p/corte em rocha-DPR 05 AC/BC</t>
    </r>
  </si>
  <si>
    <r>
      <rPr>
        <sz val="10"/>
        <rFont val="Arial"/>
        <family val="2"/>
      </rPr>
      <t>2 S 04 501 58</t>
    </r>
  </si>
  <si>
    <r>
      <rPr>
        <sz val="10"/>
        <rFont val="Arial"/>
        <family val="2"/>
      </rPr>
      <t>-  Dreno PEAD long.prof.p/corte em rocha-DPR 02 AC/BC</t>
    </r>
  </si>
  <si>
    <r>
      <rPr>
        <sz val="10"/>
        <rFont val="Arial"/>
        <family val="2"/>
      </rPr>
      <t>2 S 04 501 57</t>
    </r>
  </si>
  <si>
    <r>
      <rPr>
        <sz val="10"/>
        <rFont val="Arial"/>
        <family val="2"/>
      </rPr>
      <t>-  Dreno PEAD long.prof.p/corte em rocha-DPR 01 AC/BC</t>
    </r>
  </si>
  <si>
    <r>
      <rPr>
        <sz val="10"/>
        <rFont val="Arial"/>
        <family val="2"/>
      </rPr>
      <t>2 S 04 501 56</t>
    </r>
  </si>
  <si>
    <r>
      <rPr>
        <sz val="10"/>
        <rFont val="Arial"/>
        <family val="2"/>
      </rPr>
      <t>-  Dreno longit.prof. p/corte em rocha - DPR 05 AC/BC</t>
    </r>
  </si>
  <si>
    <r>
      <rPr>
        <sz val="10"/>
        <rFont val="Arial"/>
        <family val="2"/>
      </rPr>
      <t>2 S 04 501 55</t>
    </r>
  </si>
  <si>
    <r>
      <rPr>
        <sz val="10"/>
        <rFont val="Arial"/>
        <family val="2"/>
      </rPr>
      <t>-  Dreno longit.prof. p/corte em rocha - DPR 04 BC</t>
    </r>
  </si>
  <si>
    <r>
      <rPr>
        <sz val="10"/>
        <rFont val="Arial"/>
        <family val="2"/>
      </rPr>
      <t>2 S 04 501 54</t>
    </r>
  </si>
  <si>
    <r>
      <rPr>
        <sz val="10"/>
        <rFont val="Arial"/>
        <family val="2"/>
      </rPr>
      <t>-  Dreno longit.prof. p/corte em rocha - DPR 03 BC</t>
    </r>
  </si>
  <si>
    <r>
      <rPr>
        <sz val="10"/>
        <rFont val="Arial"/>
        <family val="2"/>
      </rPr>
      <t>2 S 04 501 53</t>
    </r>
  </si>
  <si>
    <r>
      <rPr>
        <sz val="10"/>
        <rFont val="Arial"/>
        <family val="2"/>
      </rPr>
      <t>-  Dreno longit.prof. p/corte em rocha - DPR 02 AC/BC</t>
    </r>
  </si>
  <si>
    <r>
      <rPr>
        <sz val="10"/>
        <rFont val="Arial"/>
        <family val="2"/>
      </rPr>
      <t>2 S 04 501 52</t>
    </r>
  </si>
  <si>
    <r>
      <rPr>
        <sz val="10"/>
        <rFont val="Arial"/>
        <family val="2"/>
      </rPr>
      <t>-  Dreno longit.prof. p/corte em rocha - DPR 01 AC/BC</t>
    </r>
  </si>
  <si>
    <r>
      <rPr>
        <sz val="10"/>
        <rFont val="Arial"/>
        <family val="2"/>
      </rPr>
      <t>2 S 04 501 51</t>
    </r>
  </si>
  <si>
    <r>
      <rPr>
        <sz val="10"/>
        <rFont val="Arial"/>
        <family val="2"/>
      </rPr>
      <t>-  Dreno PEAD long. prof. p /corte em rocha - DPR 05</t>
    </r>
  </si>
  <si>
    <r>
      <rPr>
        <sz val="10"/>
        <rFont val="Arial"/>
        <family val="2"/>
      </rPr>
      <t>2 S 04 501 10</t>
    </r>
  </si>
  <si>
    <r>
      <rPr>
        <sz val="10"/>
        <rFont val="Arial"/>
        <family val="2"/>
      </rPr>
      <t>-  Dreno PEAD long. prof. p /corte em rocha - DPR 02</t>
    </r>
  </si>
  <si>
    <r>
      <rPr>
        <sz val="10"/>
        <rFont val="Arial"/>
        <family val="2"/>
      </rPr>
      <t>2 S 04 501 07</t>
    </r>
  </si>
  <si>
    <r>
      <rPr>
        <sz val="10"/>
        <rFont val="Arial"/>
        <family val="2"/>
      </rPr>
      <t>-  Dreno PEAD long. prof. p /corte em rocha - DPR 01</t>
    </r>
  </si>
  <si>
    <r>
      <rPr>
        <sz val="10"/>
        <rFont val="Arial"/>
        <family val="2"/>
      </rPr>
      <t>2 S 04 501 06</t>
    </r>
  </si>
  <si>
    <r>
      <rPr>
        <sz val="10"/>
        <rFont val="Arial"/>
        <family val="2"/>
      </rPr>
      <t>-  Dreno longitudinal prof. p/corte em rocha - DPR 05</t>
    </r>
  </si>
  <si>
    <r>
      <rPr>
        <sz val="10"/>
        <rFont val="Arial"/>
        <family val="2"/>
      </rPr>
      <t>2 S 04 501 05</t>
    </r>
  </si>
  <si>
    <r>
      <rPr>
        <sz val="10"/>
        <rFont val="Arial"/>
        <family val="2"/>
      </rPr>
      <t>-  Dreno longitudinal prof. p/corte em rocha - DPR 04</t>
    </r>
  </si>
  <si>
    <r>
      <rPr>
        <sz val="10"/>
        <rFont val="Arial"/>
        <family val="2"/>
      </rPr>
      <t>2 S 04 501 04</t>
    </r>
  </si>
  <si>
    <r>
      <rPr>
        <sz val="10"/>
        <rFont val="Arial"/>
        <family val="2"/>
      </rPr>
      <t>-  Dreno longitudinal prof. p/corte em rocha - DPR 03</t>
    </r>
  </si>
  <si>
    <r>
      <rPr>
        <sz val="10"/>
        <rFont val="Arial"/>
        <family val="2"/>
      </rPr>
      <t>2 S 04 501 03</t>
    </r>
  </si>
  <si>
    <r>
      <rPr>
        <sz val="10"/>
        <rFont val="Arial"/>
        <family val="2"/>
      </rPr>
      <t>-  Dreno longitudinal prof. p/corte em rocha - DPR 02</t>
    </r>
  </si>
  <si>
    <r>
      <rPr>
        <sz val="10"/>
        <rFont val="Arial"/>
        <family val="2"/>
      </rPr>
      <t>2 S 04 501 02</t>
    </r>
  </si>
  <si>
    <r>
      <rPr>
        <sz val="10"/>
        <rFont val="Arial"/>
        <family val="2"/>
      </rPr>
      <t>-  Dreno longitudinal prof. p/corte em rocha - DPR 01</t>
    </r>
  </si>
  <si>
    <r>
      <rPr>
        <sz val="10"/>
        <rFont val="Arial"/>
        <family val="2"/>
      </rPr>
      <t>2 S 04 501 01</t>
    </r>
  </si>
  <si>
    <r>
      <rPr>
        <sz val="10"/>
        <rFont val="Arial"/>
        <family val="2"/>
      </rPr>
      <t>-  Dreno PEAD long. prof.p/corte em solo-DPS 14 AC/BC</t>
    </r>
  </si>
  <si>
    <r>
      <rPr>
        <sz val="10"/>
        <rFont val="Arial"/>
        <family val="2"/>
      </rPr>
      <t>2 S 04 500 64</t>
    </r>
  </si>
  <si>
    <r>
      <rPr>
        <sz val="10"/>
        <rFont val="Arial"/>
        <family val="2"/>
      </rPr>
      <t>-  Dreno PEAD long. prof.p/corte em solo-DPS 13 AC/BC</t>
    </r>
  </si>
  <si>
    <r>
      <rPr>
        <sz val="10"/>
        <rFont val="Arial"/>
        <family val="2"/>
      </rPr>
      <t>2 S 04 500 63</t>
    </r>
  </si>
  <si>
    <r>
      <rPr>
        <sz val="10"/>
        <rFont val="Arial"/>
        <family val="2"/>
      </rPr>
      <t>-  Dreno PEAD long. prof.p/corte em solo-DPS 12 AC/BC</t>
    </r>
  </si>
  <si>
    <r>
      <rPr>
        <sz val="10"/>
        <rFont val="Arial"/>
        <family val="2"/>
      </rPr>
      <t>2 S 04 500 62</t>
    </r>
  </si>
  <si>
    <r>
      <rPr>
        <sz val="10"/>
        <rFont val="Arial"/>
        <family val="2"/>
      </rPr>
      <t>-  Dreno PEAD long. prof.p/corte em solo-DPS 11 AC/BC</t>
    </r>
  </si>
  <si>
    <r>
      <rPr>
        <sz val="10"/>
        <rFont val="Arial"/>
        <family val="2"/>
      </rPr>
      <t>2 S 04 500 61</t>
    </r>
  </si>
  <si>
    <r>
      <rPr>
        <sz val="10"/>
        <rFont val="Arial"/>
        <family val="2"/>
      </rPr>
      <t>-  Dreno PEAD long. prof.p/corte em solo-DPS 10 AC/BC</t>
    </r>
  </si>
  <si>
    <r>
      <rPr>
        <sz val="10"/>
        <rFont val="Arial"/>
        <family val="2"/>
      </rPr>
      <t>2 S 04 500 60</t>
    </r>
  </si>
  <si>
    <r>
      <rPr>
        <sz val="10"/>
        <rFont val="Arial"/>
        <family val="2"/>
      </rPr>
      <t>-  Dreno PEAD long. prof.p/corte em solo-DPS 09 AC/BC</t>
    </r>
  </si>
  <si>
    <r>
      <rPr>
        <sz val="10"/>
        <rFont val="Arial"/>
        <family val="2"/>
      </rPr>
      <t>2 S 04 500 59</t>
    </r>
  </si>
  <si>
    <r>
      <rPr>
        <sz val="10"/>
        <rFont val="Arial"/>
        <family val="2"/>
      </rPr>
      <t>-  Dreno longit.prof. p/corte em solo - DPS 08 AC/BC</t>
    </r>
  </si>
  <si>
    <r>
      <rPr>
        <sz val="10"/>
        <rFont val="Arial"/>
        <family val="2"/>
      </rPr>
      <t>2 S 04 500 58</t>
    </r>
  </si>
  <si>
    <r>
      <rPr>
        <sz val="10"/>
        <rFont val="Arial"/>
        <family val="2"/>
      </rPr>
      <t>-  Dreno longit.prof. p/corte em solo - DPS 07 AC/BC</t>
    </r>
  </si>
  <si>
    <r>
      <rPr>
        <sz val="10"/>
        <rFont val="Arial"/>
        <family val="2"/>
      </rPr>
      <t>2 S 04 500 57</t>
    </r>
  </si>
  <si>
    <r>
      <rPr>
        <sz val="10"/>
        <rFont val="Arial"/>
        <family val="2"/>
      </rPr>
      <t>-  Dreno longit.prof. p/corte em solo - DPS 06 AC/BC</t>
    </r>
  </si>
  <si>
    <r>
      <rPr>
        <sz val="10"/>
        <rFont val="Arial"/>
        <family val="2"/>
      </rPr>
      <t>2 S 04 500 56</t>
    </r>
  </si>
  <si>
    <r>
      <rPr>
        <sz val="10"/>
        <rFont val="Arial"/>
        <family val="2"/>
      </rPr>
      <t>-  Dreno longit.prof. p/corte em solo - DPS 05 AC/BC</t>
    </r>
  </si>
  <si>
    <r>
      <rPr>
        <sz val="10"/>
        <rFont val="Arial"/>
        <family val="2"/>
      </rPr>
      <t>2 S 04 500 55</t>
    </r>
  </si>
  <si>
    <r>
      <rPr>
        <sz val="10"/>
        <rFont val="Arial"/>
        <family val="2"/>
      </rPr>
      <t>-  Dreno longit.prof. p/corte em solo - DPS 04 AC/BC</t>
    </r>
  </si>
  <si>
    <r>
      <rPr>
        <sz val="10"/>
        <rFont val="Arial"/>
        <family val="2"/>
      </rPr>
      <t>2 S 04 500 54</t>
    </r>
  </si>
  <si>
    <r>
      <rPr>
        <sz val="10"/>
        <rFont val="Arial"/>
        <family val="2"/>
      </rPr>
      <t>-  Dreno longit.prof. p/corte em solo - DPS 03 AC/BC</t>
    </r>
  </si>
  <si>
    <r>
      <rPr>
        <sz val="10"/>
        <rFont val="Arial"/>
        <family val="2"/>
      </rPr>
      <t>2 S 04 500 53</t>
    </r>
  </si>
  <si>
    <r>
      <rPr>
        <sz val="10"/>
        <rFont val="Arial"/>
        <family val="2"/>
      </rPr>
      <t>-  Dreno longit.prof. p/corte em solo - DPS 02 AC/BC</t>
    </r>
  </si>
  <si>
    <r>
      <rPr>
        <sz val="10"/>
        <rFont val="Arial"/>
        <family val="2"/>
      </rPr>
      <t>2 S 04 500 52</t>
    </r>
  </si>
  <si>
    <r>
      <rPr>
        <sz val="10"/>
        <rFont val="Arial"/>
        <family val="2"/>
      </rPr>
      <t>-  Dreno longit. prof.p/corte em solo - DPS 01 AC/BC</t>
    </r>
  </si>
  <si>
    <r>
      <rPr>
        <sz val="10"/>
        <rFont val="Arial"/>
        <family val="2"/>
      </rPr>
      <t>2 S 04 500 51</t>
    </r>
  </si>
  <si>
    <r>
      <rPr>
        <sz val="10"/>
        <rFont val="Arial"/>
        <family val="2"/>
      </rPr>
      <t>-  Dreno PEAD long. profundo p/ corte em solo-DPS 14</t>
    </r>
  </si>
  <si>
    <r>
      <rPr>
        <sz val="10"/>
        <rFont val="Arial"/>
        <family val="2"/>
      </rPr>
      <t>2 S 04 500 14</t>
    </r>
  </si>
  <si>
    <r>
      <rPr>
        <sz val="10"/>
        <rFont val="Arial"/>
        <family val="2"/>
      </rPr>
      <t>-  Dreno PEAD long. profundo p/ corte em solo-DPS 13</t>
    </r>
  </si>
  <si>
    <r>
      <rPr>
        <sz val="10"/>
        <rFont val="Arial"/>
        <family val="2"/>
      </rPr>
      <t>2 S 04 500 13</t>
    </r>
  </si>
  <si>
    <r>
      <rPr>
        <sz val="10"/>
        <rFont val="Arial"/>
        <family val="2"/>
      </rPr>
      <t>-  Dreno PEAD long. profundo p/ corte em solo-DPS 12</t>
    </r>
  </si>
  <si>
    <r>
      <rPr>
        <sz val="10"/>
        <rFont val="Arial"/>
        <family val="2"/>
      </rPr>
      <t>2 S 04 500 12</t>
    </r>
  </si>
  <si>
    <r>
      <rPr>
        <sz val="10"/>
        <rFont val="Arial"/>
        <family val="2"/>
      </rPr>
      <t>-  Dreno PEAD long. profundo p/ corte em solo-DPS 11</t>
    </r>
  </si>
  <si>
    <r>
      <rPr>
        <sz val="10"/>
        <rFont val="Arial"/>
        <family val="2"/>
      </rPr>
      <t>2 S 04 500 11</t>
    </r>
  </si>
  <si>
    <r>
      <rPr>
        <sz val="10"/>
        <rFont val="Arial"/>
        <family val="2"/>
      </rPr>
      <t>-  Dreno PEAD long. profundo p/ corte em solo-DPS 10</t>
    </r>
  </si>
  <si>
    <r>
      <rPr>
        <sz val="10"/>
        <rFont val="Arial"/>
        <family val="2"/>
      </rPr>
      <t>2 S 04 500 10</t>
    </r>
  </si>
  <si>
    <r>
      <rPr>
        <sz val="10"/>
        <rFont val="Arial"/>
        <family val="2"/>
      </rPr>
      <t>-  Dreno PEAD long. profundo p/ corte em solo-DPS 09</t>
    </r>
  </si>
  <si>
    <r>
      <rPr>
        <sz val="10"/>
        <rFont val="Arial"/>
        <family val="2"/>
      </rPr>
      <t>2 S 04 500 09</t>
    </r>
  </si>
  <si>
    <r>
      <rPr>
        <sz val="10"/>
        <rFont val="Arial"/>
        <family val="2"/>
      </rPr>
      <t>-  Dreno longitudinal prof. p/corte em solo - DPS 08</t>
    </r>
  </si>
  <si>
    <r>
      <rPr>
        <sz val="10"/>
        <rFont val="Arial"/>
        <family val="2"/>
      </rPr>
      <t>2 S 04 500 08</t>
    </r>
  </si>
  <si>
    <r>
      <rPr>
        <sz val="10"/>
        <rFont val="Arial"/>
        <family val="2"/>
      </rPr>
      <t>-  Dreno longitudinal prof. p/corte em solo - DPS 07</t>
    </r>
  </si>
  <si>
    <r>
      <rPr>
        <sz val="10"/>
        <rFont val="Arial"/>
        <family val="2"/>
      </rPr>
      <t>2 S 04 500 07</t>
    </r>
  </si>
  <si>
    <r>
      <rPr>
        <sz val="10"/>
        <rFont val="Arial"/>
        <family val="2"/>
      </rPr>
      <t>-  Dreno longitudinal prof. p/corte em solo - DPS 06</t>
    </r>
  </si>
  <si>
    <r>
      <rPr>
        <sz val="10"/>
        <rFont val="Arial"/>
        <family val="2"/>
      </rPr>
      <t>2 S 04 500 06</t>
    </r>
  </si>
  <si>
    <r>
      <rPr>
        <sz val="10"/>
        <rFont val="Arial"/>
        <family val="2"/>
      </rPr>
      <t>-  Dreno longitudinal prof. p/corte em solo - DPS 05</t>
    </r>
  </si>
  <si>
    <r>
      <rPr>
        <sz val="10"/>
        <rFont val="Arial"/>
        <family val="2"/>
      </rPr>
      <t>2 S 04 500 05</t>
    </r>
  </si>
  <si>
    <r>
      <rPr>
        <sz val="10"/>
        <rFont val="Arial"/>
        <family val="2"/>
      </rPr>
      <t>-  Dreno longitudinal prof. p/corte em solo - DPS 04</t>
    </r>
  </si>
  <si>
    <r>
      <rPr>
        <sz val="10"/>
        <rFont val="Arial"/>
        <family val="2"/>
      </rPr>
      <t>2 S 04 500 04</t>
    </r>
  </si>
  <si>
    <r>
      <rPr>
        <sz val="10"/>
        <rFont val="Arial"/>
        <family val="2"/>
      </rPr>
      <t>-  Dreno longitudinal prof. p/corte em solo - DPS 03</t>
    </r>
  </si>
  <si>
    <r>
      <rPr>
        <sz val="10"/>
        <rFont val="Arial"/>
        <family val="2"/>
      </rPr>
      <t>2 S 04 500 03</t>
    </r>
  </si>
  <si>
    <r>
      <rPr>
        <sz val="10"/>
        <rFont val="Arial"/>
        <family val="2"/>
      </rPr>
      <t>-  Dreno longitudinal prof. p/corte em solo - DPS 02</t>
    </r>
  </si>
  <si>
    <r>
      <rPr>
        <sz val="10"/>
        <rFont val="Arial"/>
        <family val="2"/>
      </rPr>
      <t>2 S 04 500 02</t>
    </r>
  </si>
  <si>
    <r>
      <rPr>
        <sz val="10"/>
        <rFont val="Arial"/>
        <family val="2"/>
      </rPr>
      <t>-  Dreno longitudinal prof. p/corte em solo - DPS 01</t>
    </r>
  </si>
  <si>
    <r>
      <rPr>
        <sz val="10"/>
        <rFont val="Arial"/>
        <family val="2"/>
      </rPr>
      <t>2 S 04 500 01</t>
    </r>
  </si>
  <si>
    <r>
      <rPr>
        <sz val="10"/>
        <rFont val="Arial"/>
        <family val="2"/>
      </rPr>
      <t>-  Valeta prot.de aterro c/revest.concr.VPA 04 AC/BC</t>
    </r>
  </si>
  <si>
    <r>
      <rPr>
        <sz val="10"/>
        <rFont val="Arial"/>
        <family val="2"/>
      </rPr>
      <t>2 S 04 401 54</t>
    </r>
  </si>
  <si>
    <r>
      <rPr>
        <sz val="10"/>
        <rFont val="Arial"/>
        <family val="2"/>
      </rPr>
      <t>-  Valeta prot.de aterro c/revest.concr.VPA 03 AC/BC</t>
    </r>
  </si>
  <si>
    <r>
      <rPr>
        <sz val="10"/>
        <rFont val="Arial"/>
        <family val="2"/>
      </rPr>
      <t>2 S 04 401 53</t>
    </r>
  </si>
  <si>
    <r>
      <rPr>
        <sz val="10"/>
        <rFont val="Arial"/>
        <family val="2"/>
      </rPr>
      <t>-  Valeta prot.corte/aterro s/rev. - VPC 06/VPA 06</t>
    </r>
  </si>
  <si>
    <r>
      <rPr>
        <sz val="10"/>
        <rFont val="Arial"/>
        <family val="2"/>
      </rPr>
      <t>2 S 04 401 06</t>
    </r>
  </si>
  <si>
    <r>
      <rPr>
        <sz val="10"/>
        <rFont val="Arial"/>
        <family val="2"/>
      </rPr>
      <t>-  Valeta prot.corte/aterro s/rev. - VPC 05/VPA 05</t>
    </r>
  </si>
  <si>
    <r>
      <rPr>
        <sz val="10"/>
        <rFont val="Arial"/>
        <family val="2"/>
      </rPr>
      <t>2 S 04 401 05</t>
    </r>
  </si>
  <si>
    <r>
      <rPr>
        <sz val="10"/>
        <rFont val="Arial"/>
        <family val="2"/>
      </rPr>
      <t>-  Valeta prot.aterro c/revest. concreto - VPA 04</t>
    </r>
  </si>
  <si>
    <r>
      <rPr>
        <sz val="10"/>
        <rFont val="Arial"/>
        <family val="2"/>
      </rPr>
      <t>2 S 04 401 04</t>
    </r>
  </si>
  <si>
    <r>
      <rPr>
        <sz val="10"/>
        <rFont val="Arial"/>
        <family val="2"/>
      </rPr>
      <t>-  Valeta prot.aterro c/revest. concreto - VPA 03</t>
    </r>
  </si>
  <si>
    <r>
      <rPr>
        <sz val="10"/>
        <rFont val="Arial"/>
        <family val="2"/>
      </rPr>
      <t>2 S 04 401 03</t>
    </r>
  </si>
  <si>
    <r>
      <rPr>
        <sz val="10"/>
        <rFont val="Arial"/>
        <family val="2"/>
      </rPr>
      <t>-  Valeta prot.aterros c/revest. vegetal - VPA 02</t>
    </r>
  </si>
  <si>
    <r>
      <rPr>
        <sz val="10"/>
        <rFont val="Arial"/>
        <family val="2"/>
      </rPr>
      <t>2 S 04 401 02</t>
    </r>
  </si>
  <si>
    <r>
      <rPr>
        <sz val="10"/>
        <rFont val="Arial"/>
        <family val="2"/>
      </rPr>
      <t>-  Valeta prot.aterros c/revest. vegetal - VPA 01</t>
    </r>
  </si>
  <si>
    <r>
      <rPr>
        <sz val="10"/>
        <rFont val="Arial"/>
        <family val="2"/>
      </rPr>
      <t>2 S 04 401 01</t>
    </r>
  </si>
  <si>
    <r>
      <rPr>
        <sz val="10"/>
        <rFont val="Arial"/>
        <family val="2"/>
      </rPr>
      <t>-  Valeta prot.de cortes c/revest.concr.VPC 04 AC/BC</t>
    </r>
  </si>
  <si>
    <r>
      <rPr>
        <sz val="10"/>
        <rFont val="Arial"/>
        <family val="2"/>
      </rPr>
      <t>2 S 04 400 54</t>
    </r>
  </si>
  <si>
    <r>
      <rPr>
        <sz val="10"/>
        <rFont val="Arial"/>
        <family val="2"/>
      </rPr>
      <t>-  Valeta prot.de cortes c/revest.concr.VPC 03 AC/BC</t>
    </r>
  </si>
  <si>
    <r>
      <rPr>
        <sz val="10"/>
        <rFont val="Arial"/>
        <family val="2"/>
      </rPr>
      <t>2 S 04 400 53</t>
    </r>
  </si>
  <si>
    <r>
      <rPr>
        <sz val="10"/>
        <rFont val="Arial"/>
        <family val="2"/>
      </rPr>
      <t>-  Valeta prot.cortes c/revest.concreto - VPC 04</t>
    </r>
  </si>
  <si>
    <r>
      <rPr>
        <sz val="10"/>
        <rFont val="Arial"/>
        <family val="2"/>
      </rPr>
      <t>2 S 04 400 04</t>
    </r>
  </si>
  <si>
    <r>
      <rPr>
        <sz val="10"/>
        <rFont val="Arial"/>
        <family val="2"/>
      </rPr>
      <t>-  Valeta prot.cortes c/revest.concreto - VPC 03</t>
    </r>
  </si>
  <si>
    <r>
      <rPr>
        <sz val="10"/>
        <rFont val="Arial"/>
        <family val="2"/>
      </rPr>
      <t>2 S 04 400 03</t>
    </r>
  </si>
  <si>
    <r>
      <rPr>
        <sz val="10"/>
        <rFont val="Arial"/>
        <family val="2"/>
      </rPr>
      <t>-  Valeta prot.cortes c/revest. vegetal - VPC 02</t>
    </r>
  </si>
  <si>
    <r>
      <rPr>
        <sz val="10"/>
        <rFont val="Arial"/>
        <family val="2"/>
      </rPr>
      <t>2 S 04 400 02</t>
    </r>
  </si>
  <si>
    <r>
      <rPr>
        <sz val="10"/>
        <rFont val="Arial"/>
        <family val="2"/>
      </rPr>
      <t>-  Valeta prot.cortes c/revest. vegetal - VPC 01</t>
    </r>
  </si>
  <si>
    <r>
      <rPr>
        <sz val="10"/>
        <rFont val="Arial"/>
        <family val="2"/>
      </rPr>
      <t>2 S 04 400 01</t>
    </r>
  </si>
  <si>
    <r>
      <rPr>
        <sz val="10"/>
        <rFont val="Arial"/>
        <family val="2"/>
      </rPr>
      <t>-  Bueiro met.s/interrupção traf.D=2,00 m rev.epoxy</t>
    </r>
  </si>
  <si>
    <r>
      <rPr>
        <sz val="10"/>
        <rFont val="Arial"/>
        <family val="2"/>
      </rPr>
      <t>2 S 04 311 20</t>
    </r>
  </si>
  <si>
    <r>
      <rPr>
        <sz val="10"/>
        <rFont val="Arial"/>
        <family val="2"/>
      </rPr>
      <t>-  Bueiro met.s/interrupção tráf.D=1,60 m rev.epoxy</t>
    </r>
  </si>
  <si>
    <r>
      <rPr>
        <sz val="10"/>
        <rFont val="Arial"/>
        <family val="2"/>
      </rPr>
      <t>2 S 04 311 16</t>
    </r>
  </si>
  <si>
    <r>
      <rPr>
        <sz val="10"/>
        <rFont val="Arial"/>
        <family val="2"/>
      </rPr>
      <t>-  Bueiro met.s/interrupção traf. D=1,20m epoxy</t>
    </r>
  </si>
  <si>
    <r>
      <rPr>
        <sz val="10"/>
        <rFont val="Arial"/>
        <family val="2"/>
      </rPr>
      <t>2 S 04 311 12</t>
    </r>
  </si>
  <si>
    <r>
      <rPr>
        <sz val="10"/>
        <rFont val="Arial"/>
        <family val="2"/>
      </rPr>
      <t>-  Bueiro met.s/ interrupção tráf. D=2,00m galv.</t>
    </r>
  </si>
  <si>
    <r>
      <rPr>
        <sz val="10"/>
        <rFont val="Arial"/>
        <family val="2"/>
      </rPr>
      <t>2 S 04 310 20</t>
    </r>
  </si>
  <si>
    <r>
      <rPr>
        <sz val="10"/>
        <rFont val="Arial"/>
        <family val="2"/>
      </rPr>
      <t>-  Bueiro met.s/ interrupção tráf. D=1,60m galv.</t>
    </r>
  </si>
  <si>
    <r>
      <rPr>
        <sz val="10"/>
        <rFont val="Arial"/>
        <family val="2"/>
      </rPr>
      <t>2 S 04 310 16</t>
    </r>
  </si>
  <si>
    <r>
      <rPr>
        <sz val="10"/>
        <rFont val="Arial"/>
        <family val="2"/>
      </rPr>
      <t>-  Bueiro met.s/interrupção traf. D=1,20m galv.</t>
    </r>
  </si>
  <si>
    <r>
      <rPr>
        <sz val="10"/>
        <rFont val="Arial"/>
        <family val="2"/>
      </rPr>
      <t>2 S 04 310 12</t>
    </r>
  </si>
  <si>
    <r>
      <rPr>
        <sz val="10"/>
        <rFont val="Arial"/>
        <family val="2"/>
      </rPr>
      <t>2 S 04 301 71</t>
    </r>
  </si>
  <si>
    <r>
      <rPr>
        <sz val="10"/>
        <rFont val="Arial"/>
        <family val="2"/>
      </rPr>
      <t>-  Bueiro met.chapas múlt. D=2,00 m rev. c/epoxy BC</t>
    </r>
  </si>
  <si>
    <r>
      <rPr>
        <sz val="10"/>
        <rFont val="Arial"/>
        <family val="2"/>
      </rPr>
      <t>2 S 04 301 70</t>
    </r>
  </si>
  <si>
    <r>
      <rPr>
        <sz val="10"/>
        <rFont val="Arial"/>
        <family val="2"/>
      </rPr>
      <t>-  Bueiro met.chapas múlt. D=1,60 m rev. c/epoxy BC</t>
    </r>
  </si>
  <si>
    <r>
      <rPr>
        <sz val="10"/>
        <rFont val="Arial"/>
        <family val="2"/>
      </rPr>
      <t>2 S 04 301 66</t>
    </r>
  </si>
  <si>
    <r>
      <rPr>
        <sz val="10"/>
        <rFont val="Arial"/>
        <family val="2"/>
      </rPr>
      <t>2 S 04 301 30</t>
    </r>
  </si>
  <si>
    <r>
      <rPr>
        <sz val="10"/>
        <rFont val="Arial"/>
        <family val="2"/>
      </rPr>
      <t>-  Bueiro met. chapa múltipla D=2,00 m rev. epoxy</t>
    </r>
  </si>
  <si>
    <r>
      <rPr>
        <sz val="10"/>
        <rFont val="Arial"/>
        <family val="2"/>
      </rPr>
      <t>2 S 04 301 20</t>
    </r>
  </si>
  <si>
    <r>
      <rPr>
        <sz val="10"/>
        <rFont val="Arial"/>
        <family val="2"/>
      </rPr>
      <t>-  Bueiro met. chapas múltiplas D=1,60 m rev. epoxy</t>
    </r>
  </si>
  <si>
    <r>
      <rPr>
        <sz val="10"/>
        <rFont val="Arial"/>
        <family val="2"/>
      </rPr>
      <t>2 S 04 301 16</t>
    </r>
  </si>
  <si>
    <r>
      <rPr>
        <sz val="10"/>
        <rFont val="Arial"/>
        <family val="2"/>
      </rPr>
      <t>-  Bueiro met.chapas múltiplas D=2,00 m galvan.BC</t>
    </r>
  </si>
  <si>
    <r>
      <rPr>
        <sz val="10"/>
        <rFont val="Arial"/>
        <family val="2"/>
      </rPr>
      <t>2 S 04 300 70</t>
    </r>
  </si>
  <si>
    <r>
      <rPr>
        <sz val="10"/>
        <rFont val="Arial"/>
        <family val="2"/>
      </rPr>
      <t>-  Bueiro met.chapas múltiplas D=1,60 m galvan.BC</t>
    </r>
  </si>
  <si>
    <r>
      <rPr>
        <sz val="10"/>
        <rFont val="Arial"/>
        <family val="2"/>
      </rPr>
      <t>2 S 04 300 66</t>
    </r>
  </si>
  <si>
    <r>
      <rPr>
        <sz val="10"/>
        <rFont val="Arial"/>
        <family val="2"/>
      </rPr>
      <t>-  Bueiro  met.chapas múltiplas D=2,00 m galv.</t>
    </r>
  </si>
  <si>
    <r>
      <rPr>
        <sz val="10"/>
        <rFont val="Arial"/>
        <family val="2"/>
      </rPr>
      <t>2 S 04 300 20</t>
    </r>
  </si>
  <si>
    <r>
      <rPr>
        <sz val="10"/>
        <rFont val="Arial"/>
        <family val="2"/>
      </rPr>
      <t>-  Bueiro  met. chapas múltiplas D=1,60 m galv.</t>
    </r>
  </si>
  <si>
    <r>
      <rPr>
        <sz val="10"/>
        <rFont val="Arial"/>
        <family val="2"/>
      </rPr>
      <t>2 S 04 300 16</t>
    </r>
  </si>
  <si>
    <r>
      <rPr>
        <sz val="10"/>
        <rFont val="Arial"/>
        <family val="2"/>
      </rPr>
      <t>-  Boca BTCC 3,00 x 3,00 m - esc = 45 AC/BC</t>
    </r>
  </si>
  <si>
    <r>
      <rPr>
        <sz val="10"/>
        <rFont val="Arial"/>
        <family val="2"/>
      </rPr>
      <t>2 S 04 221 66</t>
    </r>
  </si>
  <si>
    <r>
      <rPr>
        <sz val="10"/>
        <rFont val="Arial"/>
        <family val="2"/>
      </rPr>
      <t>-  Boca BTCC 2,50 x 2,50 m - esc=45 AC/BC</t>
    </r>
  </si>
  <si>
    <r>
      <rPr>
        <sz val="10"/>
        <rFont val="Arial"/>
        <family val="2"/>
      </rPr>
      <t>2 S 04 221 65</t>
    </r>
  </si>
  <si>
    <r>
      <rPr>
        <sz val="10"/>
        <rFont val="Arial"/>
        <family val="2"/>
      </rPr>
      <t>-  Boca BTCC 2,00 x 2,00 m - esc=45 AC/BC</t>
    </r>
  </si>
  <si>
    <r>
      <rPr>
        <sz val="10"/>
        <rFont val="Arial"/>
        <family val="2"/>
      </rPr>
      <t>2 S 04 221 64</t>
    </r>
  </si>
  <si>
    <r>
      <rPr>
        <sz val="10"/>
        <rFont val="Arial"/>
        <family val="2"/>
      </rPr>
      <t>-  Boca BTCC 1,50 x 1,50 m - esc=45 AC/BC</t>
    </r>
  </si>
  <si>
    <r>
      <rPr>
        <sz val="10"/>
        <rFont val="Arial"/>
        <family val="2"/>
      </rPr>
      <t>2 S 04 221 63</t>
    </r>
  </si>
  <si>
    <r>
      <rPr>
        <sz val="10"/>
        <rFont val="Arial"/>
        <family val="2"/>
      </rPr>
      <t>-  Boca BTCC 3,00 x 3,00 m - esc=30 AC/BC</t>
    </r>
  </si>
  <si>
    <r>
      <rPr>
        <sz val="10"/>
        <rFont val="Arial"/>
        <family val="2"/>
      </rPr>
      <t>2 S 04 221 62</t>
    </r>
  </si>
  <si>
    <r>
      <rPr>
        <sz val="10"/>
        <rFont val="Arial"/>
        <family val="2"/>
      </rPr>
      <t>-  Boca BTCC 2,50 x 2,50 m - esc=30 AC/BC</t>
    </r>
  </si>
  <si>
    <r>
      <rPr>
        <sz val="10"/>
        <rFont val="Arial"/>
        <family val="2"/>
      </rPr>
      <t>2 S 04 221 61</t>
    </r>
  </si>
  <si>
    <r>
      <rPr>
        <sz val="10"/>
        <rFont val="Arial"/>
        <family val="2"/>
      </rPr>
      <t>-  Boca BTCC 2,00 x 2,00 m - esc=30 AC/BC</t>
    </r>
  </si>
  <si>
    <r>
      <rPr>
        <sz val="10"/>
        <rFont val="Arial"/>
        <family val="2"/>
      </rPr>
      <t>2 S 04 221 60</t>
    </r>
  </si>
  <si>
    <r>
      <rPr>
        <sz val="10"/>
        <rFont val="Arial"/>
        <family val="2"/>
      </rPr>
      <t>-  Boca BTCC 1,50 x 1,50 m - esc=30 AC/BC</t>
    </r>
  </si>
  <si>
    <r>
      <rPr>
        <sz val="10"/>
        <rFont val="Arial"/>
        <family val="2"/>
      </rPr>
      <t>2 S 04 221 59</t>
    </r>
  </si>
  <si>
    <r>
      <rPr>
        <sz val="10"/>
        <rFont val="Arial"/>
        <family val="2"/>
      </rPr>
      <t>-  Boca BTCC 3,00 x 3,00 m - esc=15 AC/BC</t>
    </r>
  </si>
  <si>
    <r>
      <rPr>
        <sz val="10"/>
        <rFont val="Arial"/>
        <family val="2"/>
      </rPr>
      <t>2 S 04 221 58</t>
    </r>
  </si>
  <si>
    <r>
      <rPr>
        <sz val="10"/>
        <rFont val="Arial"/>
        <family val="2"/>
      </rPr>
      <t>-  Boca BTCC 2,50 x 2,50 m - esc=15 AC/BC</t>
    </r>
  </si>
  <si>
    <r>
      <rPr>
        <sz val="10"/>
        <rFont val="Arial"/>
        <family val="2"/>
      </rPr>
      <t>2 S 04 221 57</t>
    </r>
  </si>
  <si>
    <r>
      <rPr>
        <sz val="10"/>
        <rFont val="Arial"/>
        <family val="2"/>
      </rPr>
      <t>-  Boca BTCC 2,00 x 2,00 m - esc=15 AC/BC</t>
    </r>
  </si>
  <si>
    <r>
      <rPr>
        <sz val="10"/>
        <rFont val="Arial"/>
        <family val="2"/>
      </rPr>
      <t>2 S 04 221 56</t>
    </r>
  </si>
  <si>
    <r>
      <rPr>
        <sz val="10"/>
        <rFont val="Arial"/>
        <family val="2"/>
      </rPr>
      <t>-  Boca BTCC 1,50 x 1,50 m - esc=15 AC/BC</t>
    </r>
  </si>
  <si>
    <r>
      <rPr>
        <sz val="10"/>
        <rFont val="Arial"/>
        <family val="2"/>
      </rPr>
      <t>2 S 04 221 55</t>
    </r>
  </si>
  <si>
    <r>
      <rPr>
        <sz val="10"/>
        <rFont val="Arial"/>
        <family val="2"/>
      </rPr>
      <t>-  Boca BTCC 3,00 x 3,00 m normal AC/BC</t>
    </r>
  </si>
  <si>
    <r>
      <rPr>
        <sz val="10"/>
        <rFont val="Arial"/>
        <family val="2"/>
      </rPr>
      <t>2 S 04 221 54</t>
    </r>
  </si>
  <si>
    <r>
      <rPr>
        <sz val="10"/>
        <rFont val="Arial"/>
        <family val="2"/>
      </rPr>
      <t>-  Boca BTCC 2,50 x 2,50 m normal AC/BC</t>
    </r>
  </si>
  <si>
    <r>
      <rPr>
        <sz val="10"/>
        <rFont val="Arial"/>
        <family val="2"/>
      </rPr>
      <t>2 S 04 221 53</t>
    </r>
  </si>
  <si>
    <r>
      <rPr>
        <sz val="10"/>
        <rFont val="Arial"/>
        <family val="2"/>
      </rPr>
      <t>-  Boca BTCC 2,00 x 2,00 m normal AC/BC</t>
    </r>
  </si>
  <si>
    <r>
      <rPr>
        <sz val="10"/>
        <rFont val="Arial"/>
        <family val="2"/>
      </rPr>
      <t>2 S 04 221 52</t>
    </r>
  </si>
  <si>
    <r>
      <rPr>
        <sz val="10"/>
        <rFont val="Arial"/>
        <family val="2"/>
      </rPr>
      <t>-  Boca BTCC 1,50 x 1,50 m normal AC/BC</t>
    </r>
  </si>
  <si>
    <r>
      <rPr>
        <sz val="10"/>
        <rFont val="Arial"/>
        <family val="2"/>
      </rPr>
      <t>2 S 04 221 51</t>
    </r>
  </si>
  <si>
    <r>
      <rPr>
        <sz val="10"/>
        <rFont val="Arial"/>
        <family val="2"/>
      </rPr>
      <t>-  Boca BTCC 3,00 x 3,00 m esc=45</t>
    </r>
  </si>
  <si>
    <r>
      <rPr>
        <sz val="10"/>
        <rFont val="Arial"/>
        <family val="2"/>
      </rPr>
      <t>2 S 04 221 16</t>
    </r>
  </si>
  <si>
    <r>
      <rPr>
        <sz val="10"/>
        <rFont val="Arial"/>
        <family val="2"/>
      </rPr>
      <t>-  Boca BTCC 2,50 x 2,50 m esc=45</t>
    </r>
  </si>
  <si>
    <r>
      <rPr>
        <sz val="10"/>
        <rFont val="Arial"/>
        <family val="2"/>
      </rPr>
      <t>2 S 04 221 15</t>
    </r>
  </si>
  <si>
    <r>
      <rPr>
        <sz val="10"/>
        <rFont val="Arial"/>
        <family val="2"/>
      </rPr>
      <t>-  Boca BTCC 2,00 x 2,00 m esc=45</t>
    </r>
  </si>
  <si>
    <r>
      <rPr>
        <sz val="10"/>
        <rFont val="Arial"/>
        <family val="2"/>
      </rPr>
      <t>2 S 04 221 14</t>
    </r>
  </si>
  <si>
    <r>
      <rPr>
        <sz val="10"/>
        <rFont val="Arial"/>
        <family val="2"/>
      </rPr>
      <t>-  Boca BTCC 1,50 x 1,50 m esc.=45</t>
    </r>
  </si>
  <si>
    <r>
      <rPr>
        <sz val="10"/>
        <rFont val="Arial"/>
        <family val="2"/>
      </rPr>
      <t>2 S 04 221 13</t>
    </r>
  </si>
  <si>
    <r>
      <rPr>
        <sz val="10"/>
        <rFont val="Arial"/>
        <family val="2"/>
      </rPr>
      <t>-  Boca BTCC 3,00 x 3,00 m esc=30</t>
    </r>
  </si>
  <si>
    <r>
      <rPr>
        <sz val="10"/>
        <rFont val="Arial"/>
        <family val="2"/>
      </rPr>
      <t>2 S 04 221 12</t>
    </r>
  </si>
  <si>
    <r>
      <rPr>
        <sz val="10"/>
        <rFont val="Arial"/>
        <family val="2"/>
      </rPr>
      <t>-  Boca BTCC 2,50 x 2,50 m esc=30</t>
    </r>
  </si>
  <si>
    <r>
      <rPr>
        <sz val="10"/>
        <rFont val="Arial"/>
        <family val="2"/>
      </rPr>
      <t>2 S 04 221 11</t>
    </r>
  </si>
  <si>
    <r>
      <rPr>
        <sz val="10"/>
        <rFont val="Arial"/>
        <family val="2"/>
      </rPr>
      <t>-  Boca BTCC 2,00 x 2,00 m exc.=30</t>
    </r>
  </si>
  <si>
    <r>
      <rPr>
        <sz val="10"/>
        <rFont val="Arial"/>
        <family val="2"/>
      </rPr>
      <t>2 S 04 221 10</t>
    </r>
  </si>
  <si>
    <r>
      <rPr>
        <sz val="10"/>
        <rFont val="Arial"/>
        <family val="2"/>
      </rPr>
      <t>-  Boca BTCC 1,50 x 1,50 m esc=30</t>
    </r>
  </si>
  <si>
    <r>
      <rPr>
        <sz val="10"/>
        <rFont val="Arial"/>
        <family val="2"/>
      </rPr>
      <t>2 S 04 221 09</t>
    </r>
  </si>
  <si>
    <r>
      <rPr>
        <sz val="10"/>
        <rFont val="Arial"/>
        <family val="2"/>
      </rPr>
      <t>-  Boca BTCC 3,00 x 3,00 m esc=15</t>
    </r>
  </si>
  <si>
    <r>
      <rPr>
        <sz val="10"/>
        <rFont val="Arial"/>
        <family val="2"/>
      </rPr>
      <t>2 S 04 221 08</t>
    </r>
  </si>
  <si>
    <r>
      <rPr>
        <sz val="10"/>
        <rFont val="Arial"/>
        <family val="2"/>
      </rPr>
      <t>-  Boca BTCC 2,50 x 2,50 m esc=15</t>
    </r>
  </si>
  <si>
    <r>
      <rPr>
        <sz val="10"/>
        <rFont val="Arial"/>
        <family val="2"/>
      </rPr>
      <t>2 S 04 221 07</t>
    </r>
  </si>
  <si>
    <r>
      <rPr>
        <sz val="10"/>
        <rFont val="Arial"/>
        <family val="2"/>
      </rPr>
      <t>-  Boca BTCC 2,00 x 2,00 m esc=15</t>
    </r>
  </si>
  <si>
    <r>
      <rPr>
        <sz val="10"/>
        <rFont val="Arial"/>
        <family val="2"/>
      </rPr>
      <t>2 S 04 221 06</t>
    </r>
  </si>
  <si>
    <r>
      <rPr>
        <sz val="10"/>
        <rFont val="Arial"/>
        <family val="2"/>
      </rPr>
      <t>-  Boca BTCC 1,50 x 1,50 m esc=15</t>
    </r>
  </si>
  <si>
    <r>
      <rPr>
        <sz val="10"/>
        <rFont val="Arial"/>
        <family val="2"/>
      </rPr>
      <t>2 S 04 221 05</t>
    </r>
  </si>
  <si>
    <r>
      <rPr>
        <sz val="10"/>
        <rFont val="Arial"/>
        <family val="2"/>
      </rPr>
      <t>-  Boca BTCC 3,00 x 3,00 m normal</t>
    </r>
  </si>
  <si>
    <r>
      <rPr>
        <sz val="10"/>
        <rFont val="Arial"/>
        <family val="2"/>
      </rPr>
      <t>2 S 04 221 04</t>
    </r>
  </si>
  <si>
    <r>
      <rPr>
        <sz val="10"/>
        <rFont val="Arial"/>
        <family val="2"/>
      </rPr>
      <t>-  Boca BTCC 2,50 x 2,50 m normal</t>
    </r>
  </si>
  <si>
    <r>
      <rPr>
        <sz val="10"/>
        <rFont val="Arial"/>
        <family val="2"/>
      </rPr>
      <t>2 S 04 221 03</t>
    </r>
  </si>
  <si>
    <r>
      <rPr>
        <sz val="10"/>
        <rFont val="Arial"/>
        <family val="2"/>
      </rPr>
      <t>-  Boca BTCC 2,00 x 2,00 m normal</t>
    </r>
  </si>
  <si>
    <r>
      <rPr>
        <sz val="10"/>
        <rFont val="Arial"/>
        <family val="2"/>
      </rPr>
      <t>2 S 04 221 02</t>
    </r>
  </si>
  <si>
    <r>
      <rPr>
        <sz val="10"/>
        <rFont val="Arial"/>
        <family val="2"/>
      </rPr>
      <t>-  Boca BTCC 1,50 x 1,50 m normal</t>
    </r>
  </si>
  <si>
    <r>
      <rPr>
        <sz val="10"/>
        <rFont val="Arial"/>
        <family val="2"/>
      </rPr>
      <t>2 S 04 221 01</t>
    </r>
  </si>
  <si>
    <r>
      <rPr>
        <sz val="10"/>
        <rFont val="Arial"/>
        <family val="2"/>
      </rPr>
      <t>-  Corpo BTCC 3,00 x 3,00 m alt.12,50 a 15,00 m AC/BC</t>
    </r>
  </si>
  <si>
    <r>
      <rPr>
        <sz val="10"/>
        <rFont val="Arial"/>
        <family val="2"/>
      </rPr>
      <t>2 S 04 220 78</t>
    </r>
  </si>
  <si>
    <r>
      <rPr>
        <sz val="10"/>
        <rFont val="Arial"/>
        <family val="2"/>
      </rPr>
      <t>-  Corpo BTCC 2,50 x 2,50 m alt.12,50 a 15,00 m AC/BC</t>
    </r>
  </si>
  <si>
    <r>
      <rPr>
        <sz val="10"/>
        <rFont val="Arial"/>
        <family val="2"/>
      </rPr>
      <t>2 S 04 220 77</t>
    </r>
  </si>
  <si>
    <r>
      <rPr>
        <sz val="10"/>
        <rFont val="Arial"/>
        <family val="2"/>
      </rPr>
      <t>-  Corpo BTCC 2,00 x 2,00 m alt.12,50 a 15,00 m AC/BC</t>
    </r>
  </si>
  <si>
    <r>
      <rPr>
        <sz val="10"/>
        <rFont val="Arial"/>
        <family val="2"/>
      </rPr>
      <t>2 S 04 220 76</t>
    </r>
  </si>
  <si>
    <r>
      <rPr>
        <sz val="10"/>
        <rFont val="Arial"/>
        <family val="2"/>
      </rPr>
      <t>-  Corpo BTCC 1,50 x 1,50 m alt.12,50 a 15,00 m AC/BC</t>
    </r>
  </si>
  <si>
    <r>
      <rPr>
        <sz val="10"/>
        <rFont val="Arial"/>
        <family val="2"/>
      </rPr>
      <t>2 S 04 220 75</t>
    </r>
  </si>
  <si>
    <r>
      <rPr>
        <sz val="10"/>
        <rFont val="Arial"/>
        <family val="2"/>
      </rPr>
      <t>-  Corpo BTCC 3,00 x 3,00 m alt.10,00 a 12,50 m AC/BC</t>
    </r>
  </si>
  <si>
    <r>
      <rPr>
        <sz val="10"/>
        <rFont val="Arial"/>
        <family val="2"/>
      </rPr>
      <t>2 S 04 220 74</t>
    </r>
  </si>
  <si>
    <r>
      <rPr>
        <sz val="10"/>
        <rFont val="Arial"/>
        <family val="2"/>
      </rPr>
      <t>-  Corpo BTCC 2,50 x 2,50 m alt.10,00 a 12,50 m AC/BC</t>
    </r>
  </si>
  <si>
    <r>
      <rPr>
        <sz val="10"/>
        <rFont val="Arial"/>
        <family val="2"/>
      </rPr>
      <t>2 S 04 220 73</t>
    </r>
  </si>
  <si>
    <r>
      <rPr>
        <sz val="10"/>
        <rFont val="Arial"/>
        <family val="2"/>
      </rPr>
      <t>-  Corpo BTCC 2,00 x 2,00 m alt.10,00 a 12,50 m AC/BC</t>
    </r>
  </si>
  <si>
    <r>
      <rPr>
        <sz val="10"/>
        <rFont val="Arial"/>
        <family val="2"/>
      </rPr>
      <t>2 S 04 220 72</t>
    </r>
  </si>
  <si>
    <r>
      <rPr>
        <sz val="10"/>
        <rFont val="Arial"/>
        <family val="2"/>
      </rPr>
      <t>-  Corpo BTCC 1,50 x 1,50 m alt.10,00 a 12,50 m AC/BC</t>
    </r>
  </si>
  <si>
    <r>
      <rPr>
        <sz val="10"/>
        <rFont val="Arial"/>
        <family val="2"/>
      </rPr>
      <t>2 S 04 220 71</t>
    </r>
  </si>
  <si>
    <r>
      <rPr>
        <sz val="10"/>
        <rFont val="Arial"/>
        <family val="2"/>
      </rPr>
      <t>-  Corpo BTCC 3,00 x 3,00 m alt. 7,50 a 10,00 m AC/BC</t>
    </r>
  </si>
  <si>
    <r>
      <rPr>
        <sz val="10"/>
        <rFont val="Arial"/>
        <family val="2"/>
      </rPr>
      <t>2 S 04 220 70</t>
    </r>
  </si>
  <si>
    <r>
      <rPr>
        <sz val="10"/>
        <rFont val="Arial"/>
        <family val="2"/>
      </rPr>
      <t>-  Corpo BTCC 2,50 x 2,50 m alt. 7,50 a 10,00 m AC/BC</t>
    </r>
  </si>
  <si>
    <r>
      <rPr>
        <sz val="10"/>
        <rFont val="Arial"/>
        <family val="2"/>
      </rPr>
      <t>2 S 04 220 69</t>
    </r>
  </si>
  <si>
    <r>
      <rPr>
        <sz val="10"/>
        <rFont val="Arial"/>
        <family val="2"/>
      </rPr>
      <t>-  Corpo BTCC 2,00 x 2,00 m alt. 7,50 a 10,00 m AC/BC</t>
    </r>
  </si>
  <si>
    <r>
      <rPr>
        <sz val="10"/>
        <rFont val="Arial"/>
        <family val="2"/>
      </rPr>
      <t>2 S 04 220 68</t>
    </r>
  </si>
  <si>
    <r>
      <rPr>
        <sz val="10"/>
        <rFont val="Arial"/>
        <family val="2"/>
      </rPr>
      <t>-  Corpo BTCC 1,50 x 1,50 m alt. 7,50 a 10,00 m AC/BC</t>
    </r>
  </si>
  <si>
    <r>
      <rPr>
        <sz val="10"/>
        <rFont val="Arial"/>
        <family val="2"/>
      </rPr>
      <t>2 S 04 220 67</t>
    </r>
  </si>
  <si>
    <r>
      <rPr>
        <sz val="10"/>
        <rFont val="Arial"/>
        <family val="2"/>
      </rPr>
      <t>-  Corpo BTCC 3,00 x 3,00 m alt. 5,00 a 7,50 m AC/BC</t>
    </r>
  </si>
  <si>
    <r>
      <rPr>
        <sz val="10"/>
        <rFont val="Arial"/>
        <family val="2"/>
      </rPr>
      <t>2 S 04 220 66</t>
    </r>
  </si>
  <si>
    <r>
      <rPr>
        <sz val="10"/>
        <rFont val="Arial"/>
        <family val="2"/>
      </rPr>
      <t>-  Corpo BTCC 2,50 x 2,50 m alt. 5,00 a 7,50 m AC/BC</t>
    </r>
  </si>
  <si>
    <r>
      <rPr>
        <sz val="10"/>
        <rFont val="Arial"/>
        <family val="2"/>
      </rPr>
      <t>2 S 04 220 65</t>
    </r>
  </si>
  <si>
    <r>
      <rPr>
        <sz val="10"/>
        <rFont val="Arial"/>
        <family val="2"/>
      </rPr>
      <t>-  Corpo BTCC 2,00 x 2,00 m alt. 5,00 a 7,50 m AC/BC</t>
    </r>
  </si>
  <si>
    <r>
      <rPr>
        <sz val="10"/>
        <rFont val="Arial"/>
        <family val="2"/>
      </rPr>
      <t>2 S 04 220 64</t>
    </r>
  </si>
  <si>
    <r>
      <rPr>
        <sz val="10"/>
        <rFont val="Arial"/>
        <family val="2"/>
      </rPr>
      <t>-  Corpo BTCC 1,50 x 1,50 m alt. 5,00 a 7,50 m AC/BC</t>
    </r>
  </si>
  <si>
    <r>
      <rPr>
        <sz val="10"/>
        <rFont val="Arial"/>
        <family val="2"/>
      </rPr>
      <t>2 S 04 220 63</t>
    </r>
  </si>
  <si>
    <r>
      <rPr>
        <sz val="10"/>
        <rFont val="Arial"/>
        <family val="2"/>
      </rPr>
      <t>-  Corpo BTCC 3,00 x 3,00 m alt. 2,50 a 5,00 m AC/BC</t>
    </r>
  </si>
  <si>
    <r>
      <rPr>
        <sz val="10"/>
        <rFont val="Arial"/>
        <family val="2"/>
      </rPr>
      <t>2 S 04 220 62</t>
    </r>
  </si>
  <si>
    <r>
      <rPr>
        <sz val="10"/>
        <rFont val="Arial"/>
        <family val="2"/>
      </rPr>
      <t>-  Corpo BTCC 2,50 x 2,50 m alt. 2,50 a 5,00 m AC/BC</t>
    </r>
  </si>
  <si>
    <r>
      <rPr>
        <sz val="10"/>
        <rFont val="Arial"/>
        <family val="2"/>
      </rPr>
      <t>2 S 04 220 61</t>
    </r>
  </si>
  <si>
    <r>
      <rPr>
        <sz val="10"/>
        <rFont val="Arial"/>
        <family val="2"/>
      </rPr>
      <t>-  Corpo BTCC 2,00 x 2,00 m alt. 2,50 a 5,00 m AC/BC</t>
    </r>
  </si>
  <si>
    <r>
      <rPr>
        <sz val="10"/>
        <rFont val="Arial"/>
        <family val="2"/>
      </rPr>
      <t>2 S 04 220 60</t>
    </r>
  </si>
  <si>
    <r>
      <rPr>
        <sz val="10"/>
        <rFont val="Arial"/>
        <family val="2"/>
      </rPr>
      <t>-  Corpo BTCC 1,50 x 1,50 m alt. 2,50 a 5,00 m AC/BC</t>
    </r>
  </si>
  <si>
    <r>
      <rPr>
        <sz val="10"/>
        <rFont val="Arial"/>
        <family val="2"/>
      </rPr>
      <t>2 S 04 220 59</t>
    </r>
  </si>
  <si>
    <r>
      <rPr>
        <sz val="10"/>
        <rFont val="Arial"/>
        <family val="2"/>
      </rPr>
      <t>-  Corpo BTCC 3,00 x 3,00 m alt. 1,00 a 2,50 m AC/BC</t>
    </r>
  </si>
  <si>
    <r>
      <rPr>
        <sz val="10"/>
        <rFont val="Arial"/>
        <family val="2"/>
      </rPr>
      <t>2 S 04 220 58</t>
    </r>
  </si>
  <si>
    <r>
      <rPr>
        <sz val="10"/>
        <rFont val="Arial"/>
        <family val="2"/>
      </rPr>
      <t>-  Corpo BTCC 2,50 x 2,50 m alt. 1,00 a 2,50 m AC/BC</t>
    </r>
  </si>
  <si>
    <r>
      <rPr>
        <sz val="10"/>
        <rFont val="Arial"/>
        <family val="2"/>
      </rPr>
      <t>2 S 04 220 57</t>
    </r>
  </si>
  <si>
    <r>
      <rPr>
        <sz val="10"/>
        <rFont val="Arial"/>
        <family val="2"/>
      </rPr>
      <t>-  Corpo BTCC 2,00 x 2,00 m alt. 1,00 a 2,50 m AC/BC</t>
    </r>
  </si>
  <si>
    <r>
      <rPr>
        <sz val="10"/>
        <rFont val="Arial"/>
        <family val="2"/>
      </rPr>
      <t>2 S 04 220 56</t>
    </r>
  </si>
  <si>
    <r>
      <rPr>
        <sz val="10"/>
        <rFont val="Arial"/>
        <family val="2"/>
      </rPr>
      <t>-  Corpo BTCC 1,50 x 1,50 m alt. 1,00 a 2,50 m AC/BC</t>
    </r>
  </si>
  <si>
    <r>
      <rPr>
        <sz val="10"/>
        <rFont val="Arial"/>
        <family val="2"/>
      </rPr>
      <t>2 S 04 220 55</t>
    </r>
  </si>
  <si>
    <r>
      <rPr>
        <sz val="10"/>
        <rFont val="Arial"/>
        <family val="2"/>
      </rPr>
      <t>-  Corpo BTCC 3,00 x 3,00 m alt. 0 a 1,00 m AC/BC</t>
    </r>
  </si>
  <si>
    <r>
      <rPr>
        <sz val="10"/>
        <rFont val="Arial"/>
        <family val="2"/>
      </rPr>
      <t>2 S 04 220 54</t>
    </r>
  </si>
  <si>
    <r>
      <rPr>
        <sz val="10"/>
        <rFont val="Arial"/>
        <family val="2"/>
      </rPr>
      <t>-  Corpo BTCC 2,50 x 2,50 m alt. 0 a 1,00 m AC/BC</t>
    </r>
  </si>
  <si>
    <r>
      <rPr>
        <sz val="10"/>
        <rFont val="Arial"/>
        <family val="2"/>
      </rPr>
      <t>2 S 04 220 53</t>
    </r>
  </si>
  <si>
    <r>
      <rPr>
        <sz val="10"/>
        <rFont val="Arial"/>
        <family val="2"/>
      </rPr>
      <t>-  Corpo BTCC 2,00 x 2,00 m alt. 0 a 1,00 m AC/BC</t>
    </r>
  </si>
  <si>
    <r>
      <rPr>
        <sz val="10"/>
        <rFont val="Arial"/>
        <family val="2"/>
      </rPr>
      <t>2 S 04 220 52</t>
    </r>
  </si>
  <si>
    <r>
      <rPr>
        <sz val="10"/>
        <rFont val="Arial"/>
        <family val="2"/>
      </rPr>
      <t>-  Corpo BTCC 1,50 x 1,50 m alt. 0 a 1,00 m AC/BC</t>
    </r>
  </si>
  <si>
    <r>
      <rPr>
        <sz val="10"/>
        <rFont val="Arial"/>
        <family val="2"/>
      </rPr>
      <t>2 S 04 220 51</t>
    </r>
  </si>
  <si>
    <r>
      <rPr>
        <sz val="10"/>
        <rFont val="Arial"/>
        <family val="2"/>
      </rPr>
      <t>-  Corpo BTCC 3,00 x 3,00 m alt. 12,50 a 15,00 m</t>
    </r>
  </si>
  <si>
    <r>
      <rPr>
        <sz val="10"/>
        <rFont val="Arial"/>
        <family val="2"/>
      </rPr>
      <t>2 S 04 220 28</t>
    </r>
  </si>
  <si>
    <r>
      <rPr>
        <sz val="10"/>
        <rFont val="Arial"/>
        <family val="2"/>
      </rPr>
      <t>-  Corpo BTCC 2,50 x 2,50 m alt. 12,50 a 15,00 m</t>
    </r>
  </si>
  <si>
    <r>
      <rPr>
        <sz val="10"/>
        <rFont val="Arial"/>
        <family val="2"/>
      </rPr>
      <t>2 S 04 220 27</t>
    </r>
  </si>
  <si>
    <r>
      <rPr>
        <sz val="10"/>
        <rFont val="Arial"/>
        <family val="2"/>
      </rPr>
      <t>-  Corpo BTCC 2,00 x 2,00 m alt. 12,50 a 15,00 m</t>
    </r>
  </si>
  <si>
    <r>
      <rPr>
        <sz val="10"/>
        <rFont val="Arial"/>
        <family val="2"/>
      </rPr>
      <t>2 S 04 220 26</t>
    </r>
  </si>
  <si>
    <r>
      <rPr>
        <sz val="10"/>
        <rFont val="Arial"/>
        <family val="2"/>
      </rPr>
      <t>-  Corpo BTCC 1,50 x 1,50 m alt. 12,50 a 15,00 m</t>
    </r>
  </si>
  <si>
    <r>
      <rPr>
        <sz val="10"/>
        <rFont val="Arial"/>
        <family val="2"/>
      </rPr>
      <t>2 S 04 220 25</t>
    </r>
  </si>
  <si>
    <r>
      <rPr>
        <sz val="10"/>
        <rFont val="Arial"/>
        <family val="2"/>
      </rPr>
      <t>-  Corpo BTCC 3,00 x 3,00 m alt. 10,00 a 12,50 m</t>
    </r>
  </si>
  <si>
    <r>
      <rPr>
        <sz val="10"/>
        <rFont val="Arial"/>
        <family val="2"/>
      </rPr>
      <t>2 S 04 220 24</t>
    </r>
  </si>
  <si>
    <r>
      <rPr>
        <sz val="10"/>
        <rFont val="Arial"/>
        <family val="2"/>
      </rPr>
      <t>-  Corpo BTCC 2,50 x 2,50 m alt. 10,00 a 12,50 m</t>
    </r>
  </si>
  <si>
    <r>
      <rPr>
        <sz val="10"/>
        <rFont val="Arial"/>
        <family val="2"/>
      </rPr>
      <t>2 S 04 220 23</t>
    </r>
  </si>
  <si>
    <r>
      <rPr>
        <sz val="10"/>
        <rFont val="Arial"/>
        <family val="2"/>
      </rPr>
      <t>-  Corpo BTCC 2,00 x 2,00 m alt. 10,00 a 12,50 m</t>
    </r>
  </si>
  <si>
    <r>
      <rPr>
        <sz val="10"/>
        <rFont val="Arial"/>
        <family val="2"/>
      </rPr>
      <t>2 S 04 220 22</t>
    </r>
  </si>
  <si>
    <r>
      <rPr>
        <sz val="10"/>
        <rFont val="Arial"/>
        <family val="2"/>
      </rPr>
      <t>-  Corpo BTCC 1,50 x 1,50 m alt. 10,00 a 12,50 m</t>
    </r>
  </si>
  <si>
    <r>
      <rPr>
        <sz val="10"/>
        <rFont val="Arial"/>
        <family val="2"/>
      </rPr>
      <t>2 S 04 220 21</t>
    </r>
  </si>
  <si>
    <r>
      <rPr>
        <sz val="10"/>
        <rFont val="Arial"/>
        <family val="2"/>
      </rPr>
      <t>-  Corpo BTCC 3,00 x 3,00 m alt 7,50 a 10,00 m</t>
    </r>
  </si>
  <si>
    <r>
      <rPr>
        <sz val="10"/>
        <rFont val="Arial"/>
        <family val="2"/>
      </rPr>
      <t>2 S 04 220 20</t>
    </r>
  </si>
  <si>
    <r>
      <rPr>
        <sz val="10"/>
        <rFont val="Arial"/>
        <family val="2"/>
      </rPr>
      <t>-  Corpo BTCC 2,50 x 2,50 m alt. 7,50 a 10,00 m</t>
    </r>
  </si>
  <si>
    <r>
      <rPr>
        <sz val="10"/>
        <rFont val="Arial"/>
        <family val="2"/>
      </rPr>
      <t>2 S 04 220 19</t>
    </r>
  </si>
  <si>
    <r>
      <rPr>
        <sz val="10"/>
        <rFont val="Arial"/>
        <family val="2"/>
      </rPr>
      <t>-  Corpo BTCC 2,00 x 2,00 m alt. 7,50 m a 10,00 m</t>
    </r>
  </si>
  <si>
    <r>
      <rPr>
        <sz val="10"/>
        <rFont val="Arial"/>
        <family val="2"/>
      </rPr>
      <t>2 S 04 220 18</t>
    </r>
  </si>
  <si>
    <r>
      <rPr>
        <sz val="10"/>
        <rFont val="Arial"/>
        <family val="2"/>
      </rPr>
      <t>-  Corpo BTCC 1,50 x 1,50 m alt. 7,50 a 10,00 m</t>
    </r>
  </si>
  <si>
    <r>
      <rPr>
        <sz val="10"/>
        <rFont val="Arial"/>
        <family val="2"/>
      </rPr>
      <t>2 S 04 220 17</t>
    </r>
  </si>
  <si>
    <r>
      <rPr>
        <sz val="10"/>
        <rFont val="Arial"/>
        <family val="2"/>
      </rPr>
      <t>-  Corpo BTCC 3,00 x 3,00 m alt. 5,00 a 7,50 m</t>
    </r>
  </si>
  <si>
    <r>
      <rPr>
        <sz val="10"/>
        <rFont val="Arial"/>
        <family val="2"/>
      </rPr>
      <t>2 S 04 220 16</t>
    </r>
  </si>
  <si>
    <r>
      <rPr>
        <sz val="10"/>
        <rFont val="Arial"/>
        <family val="2"/>
      </rPr>
      <t>-  Corpo BTCC 2,50 x 2,50 m alt. 5,00 a 7,50 m</t>
    </r>
  </si>
  <si>
    <r>
      <rPr>
        <sz val="10"/>
        <rFont val="Arial"/>
        <family val="2"/>
      </rPr>
      <t>2 S 04 220 15</t>
    </r>
  </si>
  <si>
    <r>
      <rPr>
        <sz val="10"/>
        <rFont val="Arial"/>
        <family val="2"/>
      </rPr>
      <t>-  Corpo BTCC 2,00 x 2,00 m alt. 5,00 a 7,50 m</t>
    </r>
  </si>
  <si>
    <r>
      <rPr>
        <sz val="10"/>
        <rFont val="Arial"/>
        <family val="2"/>
      </rPr>
      <t>2 S 04 220 14</t>
    </r>
  </si>
  <si>
    <r>
      <rPr>
        <sz val="10"/>
        <rFont val="Arial"/>
        <family val="2"/>
      </rPr>
      <t>-  Corpo BTCC 1,50 x 1,50 m alt. 5,00 a 7,50 m</t>
    </r>
  </si>
  <si>
    <r>
      <rPr>
        <sz val="10"/>
        <rFont val="Arial"/>
        <family val="2"/>
      </rPr>
      <t>2 S 04 220 13</t>
    </r>
  </si>
  <si>
    <r>
      <rPr>
        <sz val="10"/>
        <rFont val="Arial"/>
        <family val="2"/>
      </rPr>
      <t>-  Corpo BTCC 3,00 x 3,00 m alt. 2,50 a 5,00 m</t>
    </r>
  </si>
  <si>
    <r>
      <rPr>
        <sz val="10"/>
        <rFont val="Arial"/>
        <family val="2"/>
      </rPr>
      <t>2 S 04 220 12</t>
    </r>
  </si>
  <si>
    <r>
      <rPr>
        <sz val="10"/>
        <rFont val="Arial"/>
        <family val="2"/>
      </rPr>
      <t>-  Corpo BTCC 2,50 x 2,50 m alt. 2,50 a 5,00 m</t>
    </r>
  </si>
  <si>
    <r>
      <rPr>
        <sz val="10"/>
        <rFont val="Arial"/>
        <family val="2"/>
      </rPr>
      <t>2 S 04 220 11</t>
    </r>
  </si>
  <si>
    <r>
      <rPr>
        <sz val="10"/>
        <rFont val="Arial"/>
        <family val="2"/>
      </rPr>
      <t>-  Corpo BTCC 2,00 x 2,00 m alt. 2,50 a 5,00 m</t>
    </r>
  </si>
  <si>
    <r>
      <rPr>
        <sz val="10"/>
        <rFont val="Arial"/>
        <family val="2"/>
      </rPr>
      <t>2 S 04 220 10</t>
    </r>
  </si>
  <si>
    <r>
      <rPr>
        <sz val="10"/>
        <rFont val="Arial"/>
        <family val="2"/>
      </rPr>
      <t>-  Corpo BTCC 1,50 x 1,50 m alt. 2,50 a 5,00 m</t>
    </r>
  </si>
  <si>
    <r>
      <rPr>
        <sz val="10"/>
        <rFont val="Arial"/>
        <family val="2"/>
      </rPr>
      <t>2 S 04 220 09</t>
    </r>
  </si>
  <si>
    <r>
      <rPr>
        <sz val="10"/>
        <rFont val="Arial"/>
        <family val="2"/>
      </rPr>
      <t>-  Corpo BTCC 3,00 x 3,00 m alt. 1,00 a 2,50 m</t>
    </r>
  </si>
  <si>
    <r>
      <rPr>
        <sz val="10"/>
        <rFont val="Arial"/>
        <family val="2"/>
      </rPr>
      <t>2 S 04 220 08</t>
    </r>
  </si>
  <si>
    <r>
      <rPr>
        <sz val="10"/>
        <rFont val="Arial"/>
        <family val="2"/>
      </rPr>
      <t>-  Corpo BTCC 2,50 a 2,50 m alt. 1,00 a 2,50 m</t>
    </r>
  </si>
  <si>
    <r>
      <rPr>
        <sz val="10"/>
        <rFont val="Arial"/>
        <family val="2"/>
      </rPr>
      <t>2 S 04 220 07</t>
    </r>
  </si>
  <si>
    <r>
      <rPr>
        <sz val="10"/>
        <rFont val="Arial"/>
        <family val="2"/>
      </rPr>
      <t>-  Corpo BTCC 2,00 x 2,00 m alt. 1,00 a 2,50 m</t>
    </r>
  </si>
  <si>
    <r>
      <rPr>
        <sz val="10"/>
        <rFont val="Arial"/>
        <family val="2"/>
      </rPr>
      <t>2 S 04 220 06</t>
    </r>
  </si>
  <si>
    <r>
      <rPr>
        <sz val="10"/>
        <rFont val="Arial"/>
        <family val="2"/>
      </rPr>
      <t>-  Corpo BTCC 1,50 x 1,50 m alt. 1,00 a 2,50 m</t>
    </r>
  </si>
  <si>
    <r>
      <rPr>
        <sz val="10"/>
        <rFont val="Arial"/>
        <family val="2"/>
      </rPr>
      <t>2 S 04 220 05</t>
    </r>
  </si>
  <si>
    <r>
      <rPr>
        <sz val="10"/>
        <rFont val="Arial"/>
        <family val="2"/>
      </rPr>
      <t>-  Corpo BTCC 3,00 x 3,00 m alt. 0 a 1,00 m</t>
    </r>
  </si>
  <si>
    <r>
      <rPr>
        <sz val="10"/>
        <rFont val="Arial"/>
        <family val="2"/>
      </rPr>
      <t>2 S 04 220 04</t>
    </r>
  </si>
  <si>
    <r>
      <rPr>
        <sz val="10"/>
        <rFont val="Arial"/>
        <family val="2"/>
      </rPr>
      <t>-  Corpo BTCC 2,50 x 2,50 m alt. 0 a 1,00 m</t>
    </r>
  </si>
  <si>
    <r>
      <rPr>
        <sz val="10"/>
        <rFont val="Arial"/>
        <family val="2"/>
      </rPr>
      <t>2 S 04 220 03</t>
    </r>
  </si>
  <si>
    <r>
      <rPr>
        <sz val="10"/>
        <rFont val="Arial"/>
        <family val="2"/>
      </rPr>
      <t>-  Corpo BTCC 2,00 x 2,00 m alt. 0 a 1,00 m</t>
    </r>
  </si>
  <si>
    <r>
      <rPr>
        <sz val="10"/>
        <rFont val="Arial"/>
        <family val="2"/>
      </rPr>
      <t>2 S 04 220 02</t>
    </r>
  </si>
  <si>
    <r>
      <rPr>
        <sz val="10"/>
        <rFont val="Arial"/>
        <family val="2"/>
      </rPr>
      <t>-  Corpo BTCC 1,50 x 1,50 m alt. 0 a 1,00 m</t>
    </r>
  </si>
  <si>
    <r>
      <rPr>
        <sz val="10"/>
        <rFont val="Arial"/>
        <family val="2"/>
      </rPr>
      <t>2 S 04 220 01</t>
    </r>
  </si>
  <si>
    <r>
      <rPr>
        <sz val="10"/>
        <rFont val="Arial"/>
        <family val="2"/>
      </rPr>
      <t>-  Boca BDCC 3,00 x 3,00 m - esc=45 AC/BC</t>
    </r>
  </si>
  <si>
    <r>
      <rPr>
        <sz val="10"/>
        <rFont val="Arial"/>
        <family val="2"/>
      </rPr>
      <t>2 S 04 211 66</t>
    </r>
  </si>
  <si>
    <r>
      <rPr>
        <sz val="10"/>
        <rFont val="Arial"/>
        <family val="2"/>
      </rPr>
      <t>-  Boca BDCC 2,50 x 2,50 m - esc=45 AC/BC</t>
    </r>
  </si>
  <si>
    <r>
      <rPr>
        <sz val="10"/>
        <rFont val="Arial"/>
        <family val="2"/>
      </rPr>
      <t>2 S 04 211 65</t>
    </r>
  </si>
  <si>
    <r>
      <rPr>
        <sz val="10"/>
        <rFont val="Arial"/>
        <family val="2"/>
      </rPr>
      <t>-  Boca BDCC 2,00 x 2,00 m - esc=45 AC/BC</t>
    </r>
  </si>
  <si>
    <r>
      <rPr>
        <sz val="10"/>
        <rFont val="Arial"/>
        <family val="2"/>
      </rPr>
      <t>2 S 04 211 64</t>
    </r>
  </si>
  <si>
    <r>
      <rPr>
        <sz val="10"/>
        <rFont val="Arial"/>
        <family val="2"/>
      </rPr>
      <t>-  Boca BDCC 1,50 x 1,50 m - esc=45 AC/BC</t>
    </r>
  </si>
  <si>
    <r>
      <rPr>
        <sz val="10"/>
        <rFont val="Arial"/>
        <family val="2"/>
      </rPr>
      <t>2 S 04 211 63</t>
    </r>
  </si>
  <si>
    <r>
      <rPr>
        <sz val="10"/>
        <rFont val="Arial"/>
        <family val="2"/>
      </rPr>
      <t>-  Boca BDCC 3,00 x 3,00 m - esc=30 AC/BC</t>
    </r>
  </si>
  <si>
    <r>
      <rPr>
        <sz val="10"/>
        <rFont val="Arial"/>
        <family val="2"/>
      </rPr>
      <t>2 S 04 211 62</t>
    </r>
  </si>
  <si>
    <r>
      <rPr>
        <sz val="10"/>
        <rFont val="Arial"/>
        <family val="2"/>
      </rPr>
      <t>-  Boca BDCC 2,50 x 2,50 m - esc=30 AC/BC</t>
    </r>
  </si>
  <si>
    <r>
      <rPr>
        <sz val="10"/>
        <rFont val="Arial"/>
        <family val="2"/>
      </rPr>
      <t>2 S 04 211 61</t>
    </r>
  </si>
  <si>
    <r>
      <rPr>
        <sz val="10"/>
        <rFont val="Arial"/>
        <family val="2"/>
      </rPr>
      <t>-  Boca BDCC 2,00 x 2,00 m esc=30 AC/BC</t>
    </r>
  </si>
  <si>
    <r>
      <rPr>
        <sz val="10"/>
        <rFont val="Arial"/>
        <family val="2"/>
      </rPr>
      <t>2 S 04 211 60</t>
    </r>
  </si>
  <si>
    <r>
      <rPr>
        <sz val="10"/>
        <rFont val="Arial"/>
        <family val="2"/>
      </rPr>
      <t>-  Boca BDCC 1,50 x 1,50 m esc=30 AC/BC</t>
    </r>
  </si>
  <si>
    <r>
      <rPr>
        <sz val="10"/>
        <rFont val="Arial"/>
        <family val="2"/>
      </rPr>
      <t>2 S 04 211 59</t>
    </r>
  </si>
  <si>
    <r>
      <rPr>
        <sz val="10"/>
        <rFont val="Arial"/>
        <family val="2"/>
      </rPr>
      <t>-  Boca BDCC 3,00 x 3,00 m esc=15 AC/BC</t>
    </r>
  </si>
  <si>
    <r>
      <rPr>
        <sz val="10"/>
        <rFont val="Arial"/>
        <family val="2"/>
      </rPr>
      <t>2 S 04 211 58</t>
    </r>
  </si>
  <si>
    <r>
      <rPr>
        <sz val="10"/>
        <rFont val="Arial"/>
        <family val="2"/>
      </rPr>
      <t>-  Boca BDCC 2,50 x 2,50 m esc=15 AC/BC</t>
    </r>
  </si>
  <si>
    <r>
      <rPr>
        <sz val="10"/>
        <rFont val="Arial"/>
        <family val="2"/>
      </rPr>
      <t>2 S 04 211 57</t>
    </r>
  </si>
  <si>
    <r>
      <rPr>
        <sz val="10"/>
        <rFont val="Arial"/>
        <family val="2"/>
      </rPr>
      <t>-  Boca BDCC 2,00 x 2,00 m esc=15 AC/BC</t>
    </r>
  </si>
  <si>
    <r>
      <rPr>
        <sz val="10"/>
        <rFont val="Arial"/>
        <family val="2"/>
      </rPr>
      <t>2 S 04 211 56</t>
    </r>
  </si>
  <si>
    <r>
      <rPr>
        <sz val="10"/>
        <rFont val="Arial"/>
        <family val="2"/>
      </rPr>
      <t>-  Boca BDCC 1,50 x 1,50 m esc=15 AC/BC</t>
    </r>
  </si>
  <si>
    <r>
      <rPr>
        <sz val="10"/>
        <rFont val="Arial"/>
        <family val="2"/>
      </rPr>
      <t>2 S 04 211 55</t>
    </r>
  </si>
  <si>
    <r>
      <rPr>
        <sz val="10"/>
        <rFont val="Arial"/>
        <family val="2"/>
      </rPr>
      <t>-  Boca BDCC 3,00 x 3,00 m normal AC/BC</t>
    </r>
  </si>
  <si>
    <r>
      <rPr>
        <sz val="10"/>
        <rFont val="Arial"/>
        <family val="2"/>
      </rPr>
      <t>2 S 04 211 54</t>
    </r>
  </si>
  <si>
    <r>
      <rPr>
        <sz val="10"/>
        <rFont val="Arial"/>
        <family val="2"/>
      </rPr>
      <t>-  Boca BDCC 2,50 x 2,50 m normal AC/BC</t>
    </r>
  </si>
  <si>
    <r>
      <rPr>
        <sz val="10"/>
        <rFont val="Arial"/>
        <family val="2"/>
      </rPr>
      <t>2 S 04 211 53</t>
    </r>
  </si>
  <si>
    <r>
      <rPr>
        <sz val="10"/>
        <rFont val="Arial"/>
        <family val="2"/>
      </rPr>
      <t>-  Boca BDCC 2,00 x 2,00 m normal AC/BC</t>
    </r>
  </si>
  <si>
    <r>
      <rPr>
        <sz val="10"/>
        <rFont val="Arial"/>
        <family val="2"/>
      </rPr>
      <t>2 S 04 211 52</t>
    </r>
  </si>
  <si>
    <r>
      <rPr>
        <sz val="10"/>
        <rFont val="Arial"/>
        <family val="2"/>
      </rPr>
      <t>-  Boca BDCC 1,50 x 1,50 m normal AC/BC</t>
    </r>
  </si>
  <si>
    <r>
      <rPr>
        <sz val="10"/>
        <rFont val="Arial"/>
        <family val="2"/>
      </rPr>
      <t>2 S 04 211 51</t>
    </r>
  </si>
  <si>
    <r>
      <rPr>
        <sz val="10"/>
        <rFont val="Arial"/>
        <family val="2"/>
      </rPr>
      <t>-  Boca BDCC 3,00x3,00m - esc=45</t>
    </r>
  </si>
  <si>
    <r>
      <rPr>
        <sz val="10"/>
        <rFont val="Arial"/>
        <family val="2"/>
      </rPr>
      <t>2 S 04 211 16</t>
    </r>
  </si>
  <si>
    <r>
      <rPr>
        <sz val="10"/>
        <rFont val="Arial"/>
        <family val="2"/>
      </rPr>
      <t>-  Boca BDCC 2,50 x 2,50 m esc=45</t>
    </r>
  </si>
  <si>
    <r>
      <rPr>
        <sz val="10"/>
        <rFont val="Arial"/>
        <family val="2"/>
      </rPr>
      <t>2 S 04 211 15</t>
    </r>
  </si>
  <si>
    <r>
      <rPr>
        <sz val="10"/>
        <rFont val="Arial"/>
        <family val="2"/>
      </rPr>
      <t>-  Boca BDCC 2,00 x 2,00 m esc=45</t>
    </r>
  </si>
  <si>
    <r>
      <rPr>
        <sz val="10"/>
        <rFont val="Arial"/>
        <family val="2"/>
      </rPr>
      <t>2 S 04 211 14</t>
    </r>
  </si>
  <si>
    <r>
      <rPr>
        <sz val="10"/>
        <rFont val="Arial"/>
        <family val="2"/>
      </rPr>
      <t>-  Boca BDCC 1,50 x 1,50 m esc=45</t>
    </r>
  </si>
  <si>
    <r>
      <rPr>
        <sz val="10"/>
        <rFont val="Arial"/>
        <family val="2"/>
      </rPr>
      <t>2 S 04 211 13</t>
    </r>
  </si>
  <si>
    <r>
      <rPr>
        <sz val="10"/>
        <rFont val="Arial"/>
        <family val="2"/>
      </rPr>
      <t>-  Boca BDCC 3,00 x 3,00 m esc=30</t>
    </r>
  </si>
  <si>
    <r>
      <rPr>
        <sz val="10"/>
        <rFont val="Arial"/>
        <family val="2"/>
      </rPr>
      <t>2 S 04 211 12</t>
    </r>
  </si>
  <si>
    <r>
      <rPr>
        <sz val="10"/>
        <rFont val="Arial"/>
        <family val="2"/>
      </rPr>
      <t>-  Boca BDCC 2,50 x 2,50 m esc.=30</t>
    </r>
  </si>
  <si>
    <r>
      <rPr>
        <sz val="10"/>
        <rFont val="Arial"/>
        <family val="2"/>
      </rPr>
      <t>2 S 04 211 11</t>
    </r>
  </si>
  <si>
    <r>
      <rPr>
        <sz val="10"/>
        <rFont val="Arial"/>
        <family val="2"/>
      </rPr>
      <t>-  Boca BDCC 2,00 x 2,00 m esc=30</t>
    </r>
  </si>
  <si>
    <r>
      <rPr>
        <sz val="10"/>
        <rFont val="Arial"/>
        <family val="2"/>
      </rPr>
      <t>2 S 04 211 10</t>
    </r>
  </si>
  <si>
    <r>
      <rPr>
        <sz val="10"/>
        <rFont val="Arial"/>
        <family val="2"/>
      </rPr>
      <t>-  Boca BDCC 1,50 x 1,50 m - esc.=30</t>
    </r>
  </si>
  <si>
    <r>
      <rPr>
        <sz val="10"/>
        <rFont val="Arial"/>
        <family val="2"/>
      </rPr>
      <t>2 S 04 211 09</t>
    </r>
  </si>
  <si>
    <r>
      <rPr>
        <sz val="10"/>
        <rFont val="Arial"/>
        <family val="2"/>
      </rPr>
      <t>-  Boca BDCC 3,00 x 3,00 m esc=15</t>
    </r>
  </si>
  <si>
    <r>
      <rPr>
        <sz val="10"/>
        <rFont val="Arial"/>
        <family val="2"/>
      </rPr>
      <t>2 S 04 211 08</t>
    </r>
  </si>
  <si>
    <r>
      <rPr>
        <sz val="10"/>
        <rFont val="Arial"/>
        <family val="2"/>
      </rPr>
      <t>-  Boca BDCC 2,50 x 2,50 m esc=15</t>
    </r>
  </si>
  <si>
    <r>
      <rPr>
        <sz val="10"/>
        <rFont val="Arial"/>
        <family val="2"/>
      </rPr>
      <t>2 S 04 211 07</t>
    </r>
  </si>
  <si>
    <r>
      <rPr>
        <sz val="10"/>
        <rFont val="Arial"/>
        <family val="2"/>
      </rPr>
      <t>-  Boca BDCC 2,00 x 2,00 m esc=15</t>
    </r>
  </si>
  <si>
    <r>
      <rPr>
        <sz val="10"/>
        <rFont val="Arial"/>
        <family val="2"/>
      </rPr>
      <t>2 S 04 211 06</t>
    </r>
  </si>
  <si>
    <r>
      <rPr>
        <sz val="10"/>
        <rFont val="Arial"/>
        <family val="2"/>
      </rPr>
      <t>-  Boca BDCC 1,50 x 1,50 m esc.=15</t>
    </r>
  </si>
  <si>
    <r>
      <rPr>
        <sz val="10"/>
        <rFont val="Arial"/>
        <family val="2"/>
      </rPr>
      <t>2 S 04 211 05</t>
    </r>
  </si>
  <si>
    <r>
      <rPr>
        <sz val="10"/>
        <rFont val="Arial"/>
        <family val="2"/>
      </rPr>
      <t>-  Boca BDCC 3,00 x 3,00 m normal</t>
    </r>
  </si>
  <si>
    <r>
      <rPr>
        <sz val="10"/>
        <rFont val="Arial"/>
        <family val="2"/>
      </rPr>
      <t>2 S 04 211 04</t>
    </r>
  </si>
  <si>
    <r>
      <rPr>
        <sz val="10"/>
        <rFont val="Arial"/>
        <family val="2"/>
      </rPr>
      <t>-  Boca BDCC 2,50 x 2,50 m normal</t>
    </r>
  </si>
  <si>
    <r>
      <rPr>
        <sz val="10"/>
        <rFont val="Arial"/>
        <family val="2"/>
      </rPr>
      <t>2 S 04 211 03</t>
    </r>
  </si>
  <si>
    <r>
      <rPr>
        <sz val="10"/>
        <rFont val="Arial"/>
        <family val="2"/>
      </rPr>
      <t>-  Boca BDCC 2,00 x 2,00 m normal</t>
    </r>
  </si>
  <si>
    <r>
      <rPr>
        <sz val="10"/>
        <rFont val="Arial"/>
        <family val="2"/>
      </rPr>
      <t>2 S 04 211 02</t>
    </r>
  </si>
  <si>
    <r>
      <rPr>
        <sz val="10"/>
        <rFont val="Arial"/>
        <family val="2"/>
      </rPr>
      <t>-  Boca BDCC 1,50 x 1,50 m normal</t>
    </r>
  </si>
  <si>
    <r>
      <rPr>
        <sz val="10"/>
        <rFont val="Arial"/>
        <family val="2"/>
      </rPr>
      <t>2 S 04 211 01</t>
    </r>
  </si>
  <si>
    <r>
      <rPr>
        <sz val="10"/>
        <rFont val="Arial"/>
        <family val="2"/>
      </rPr>
      <t>-  Corpo BDCC 3,00 x 3,00 m alt.12,50 a 15,00 m AC/BC</t>
    </r>
  </si>
  <si>
    <r>
      <rPr>
        <sz val="10"/>
        <rFont val="Arial"/>
        <family val="2"/>
      </rPr>
      <t>2 S 04 210 78</t>
    </r>
  </si>
  <si>
    <r>
      <rPr>
        <sz val="10"/>
        <rFont val="Arial"/>
        <family val="2"/>
      </rPr>
      <t>-  Corpo BDCC 2,50 x 2,50 m alt.12,50 a 15,00 m AC/BC</t>
    </r>
  </si>
  <si>
    <r>
      <rPr>
        <sz val="10"/>
        <rFont val="Arial"/>
        <family val="2"/>
      </rPr>
      <t>2 S 04 210 77</t>
    </r>
  </si>
  <si>
    <r>
      <rPr>
        <sz val="10"/>
        <rFont val="Arial"/>
        <family val="2"/>
      </rPr>
      <t>-  Corpo BDCC 2,00 x 2,00 m alt.12,50 a 15,00 m AC/BC</t>
    </r>
  </si>
  <si>
    <r>
      <rPr>
        <sz val="10"/>
        <rFont val="Arial"/>
        <family val="2"/>
      </rPr>
      <t>2 S 04 210 76</t>
    </r>
  </si>
  <si>
    <r>
      <rPr>
        <sz val="10"/>
        <rFont val="Arial"/>
        <family val="2"/>
      </rPr>
      <t>-  Corpo BDCC 1,50 x 1,50 m alt.12,50 a 15,00 m AC/BC</t>
    </r>
  </si>
  <si>
    <r>
      <rPr>
        <sz val="10"/>
        <rFont val="Arial"/>
        <family val="2"/>
      </rPr>
      <t>2 S 04 210 75</t>
    </r>
  </si>
  <si>
    <r>
      <rPr>
        <sz val="10"/>
        <rFont val="Arial"/>
        <family val="2"/>
      </rPr>
      <t>-  Corpo BDCC 3,00 x 3,00 m alt.10,00 a 12,50 m AC/BC</t>
    </r>
  </si>
  <si>
    <r>
      <rPr>
        <sz val="10"/>
        <rFont val="Arial"/>
        <family val="2"/>
      </rPr>
      <t>2 S 04 210 74</t>
    </r>
  </si>
  <si>
    <r>
      <rPr>
        <sz val="10"/>
        <rFont val="Arial"/>
        <family val="2"/>
      </rPr>
      <t>-  Corpo BDCC 2,50 x 2,50 m alt.10,00 a 12,50 m AC/BC</t>
    </r>
  </si>
  <si>
    <r>
      <rPr>
        <sz val="10"/>
        <rFont val="Arial"/>
        <family val="2"/>
      </rPr>
      <t>2 S 04 210 73</t>
    </r>
  </si>
  <si>
    <r>
      <rPr>
        <sz val="10"/>
        <rFont val="Arial"/>
        <family val="2"/>
      </rPr>
      <t>-  Corpo BDCC 2,00 x 2,00 m alt.10,00 a 12,50 m AC/BC</t>
    </r>
  </si>
  <si>
    <r>
      <rPr>
        <sz val="10"/>
        <rFont val="Arial"/>
        <family val="2"/>
      </rPr>
      <t>2 S 04 210 72</t>
    </r>
  </si>
  <si>
    <r>
      <rPr>
        <sz val="10"/>
        <rFont val="Arial"/>
        <family val="2"/>
      </rPr>
      <t>-  Corpo BDCC 1,50 x 1,50 m alt.10,00 a 12,50 m AC/BC</t>
    </r>
  </si>
  <si>
    <r>
      <rPr>
        <sz val="10"/>
        <rFont val="Arial"/>
        <family val="2"/>
      </rPr>
      <t>2 S 04 210 71</t>
    </r>
  </si>
  <si>
    <r>
      <rPr>
        <sz val="10"/>
        <rFont val="Arial"/>
        <family val="2"/>
      </rPr>
      <t>-  Corpo BDCC 3,00 x 3,00 m alt. 7,50 a 10,00 m AC/BC</t>
    </r>
  </si>
  <si>
    <r>
      <rPr>
        <sz val="10"/>
        <rFont val="Arial"/>
        <family val="2"/>
      </rPr>
      <t>2 S 04 210 70</t>
    </r>
  </si>
  <si>
    <r>
      <rPr>
        <sz val="10"/>
        <rFont val="Arial"/>
        <family val="2"/>
      </rPr>
      <t>-  Corpo BDCC 2,50 x 2,50 m alt. 7,50 a 10,00 m AC/BC</t>
    </r>
  </si>
  <si>
    <r>
      <rPr>
        <sz val="10"/>
        <rFont val="Arial"/>
        <family val="2"/>
      </rPr>
      <t>2 S 04 210 69</t>
    </r>
  </si>
  <si>
    <r>
      <rPr>
        <sz val="10"/>
        <rFont val="Arial"/>
        <family val="2"/>
      </rPr>
      <t>-  Corpo BDCC 2,00 x 2,00 m alt. 7,50 a 10,00 m AC/BC</t>
    </r>
  </si>
  <si>
    <r>
      <rPr>
        <sz val="10"/>
        <rFont val="Arial"/>
        <family val="2"/>
      </rPr>
      <t>2 S 04 210 68</t>
    </r>
  </si>
  <si>
    <r>
      <rPr>
        <sz val="10"/>
        <rFont val="Arial"/>
        <family val="2"/>
      </rPr>
      <t>-  Corpo BDCC 1,50 x 1,50 m alt. 7,50 a 10,00 m AC/BC</t>
    </r>
  </si>
  <si>
    <r>
      <rPr>
        <sz val="10"/>
        <rFont val="Arial"/>
        <family val="2"/>
      </rPr>
      <t>2 S 04 210 67</t>
    </r>
  </si>
  <si>
    <r>
      <rPr>
        <sz val="10"/>
        <rFont val="Arial"/>
        <family val="2"/>
      </rPr>
      <t>-  Corpo BDCC 3,00 x 3,00 m alt. 5,00 a 7,50 m AC/BC</t>
    </r>
  </si>
  <si>
    <r>
      <rPr>
        <sz val="10"/>
        <rFont val="Arial"/>
        <family val="2"/>
      </rPr>
      <t>2 S 04 210 66</t>
    </r>
  </si>
  <si>
    <r>
      <rPr>
        <sz val="10"/>
        <rFont val="Arial"/>
        <family val="2"/>
      </rPr>
      <t>-  Corpo BDCC 2,50 x 2,50 m alt. 5,00 a 7,50 m AC/BC</t>
    </r>
  </si>
  <si>
    <r>
      <rPr>
        <sz val="10"/>
        <rFont val="Arial"/>
        <family val="2"/>
      </rPr>
      <t>2 S 04 210 65</t>
    </r>
  </si>
  <si>
    <r>
      <rPr>
        <sz val="10"/>
        <rFont val="Arial"/>
        <family val="2"/>
      </rPr>
      <t>-  Corpo BDCC 2,00 x 2,00 m alt. 5,00 a 7,50 m AC/BC</t>
    </r>
  </si>
  <si>
    <r>
      <rPr>
        <sz val="10"/>
        <rFont val="Arial"/>
        <family val="2"/>
      </rPr>
      <t>2 S 04 210 64</t>
    </r>
  </si>
  <si>
    <r>
      <rPr>
        <sz val="10"/>
        <rFont val="Arial"/>
        <family val="2"/>
      </rPr>
      <t>-  Corpo BDCC 1,50 x 1,50 m alt. 5,00 a 7,50 m AC/BC</t>
    </r>
  </si>
  <si>
    <r>
      <rPr>
        <sz val="10"/>
        <rFont val="Arial"/>
        <family val="2"/>
      </rPr>
      <t>2 S 04 210 63</t>
    </r>
  </si>
  <si>
    <r>
      <rPr>
        <sz val="10"/>
        <rFont val="Arial"/>
        <family val="2"/>
      </rPr>
      <t>-  Corpo BDCC 3,00 x 3,00 m alt. 2,50 a 5,00 m AC/BC</t>
    </r>
  </si>
  <si>
    <r>
      <rPr>
        <sz val="10"/>
        <rFont val="Arial"/>
        <family val="2"/>
      </rPr>
      <t>2 S 04 210 62</t>
    </r>
  </si>
  <si>
    <r>
      <rPr>
        <sz val="10"/>
        <rFont val="Arial"/>
        <family val="2"/>
      </rPr>
      <t>-  Corpo BDCC 2,50 x 2,50 m alt. 2,50 a 5,00 m AC/BC</t>
    </r>
  </si>
  <si>
    <r>
      <rPr>
        <sz val="10"/>
        <rFont val="Arial"/>
        <family val="2"/>
      </rPr>
      <t>2 S 04 210 61</t>
    </r>
  </si>
  <si>
    <r>
      <rPr>
        <sz val="10"/>
        <rFont val="Arial"/>
        <family val="2"/>
      </rPr>
      <t>-  Corpo BDCC 2,00 x 2,00 m alt. 2,50 a 5,00 m AC/BC</t>
    </r>
  </si>
  <si>
    <r>
      <rPr>
        <sz val="10"/>
        <rFont val="Arial"/>
        <family val="2"/>
      </rPr>
      <t>2 S 04 210 60</t>
    </r>
  </si>
  <si>
    <r>
      <rPr>
        <sz val="10"/>
        <rFont val="Arial"/>
        <family val="2"/>
      </rPr>
      <t>-  Corpo BDCC 1,50 x 1,50 m alt. 2,50 a 5,00 m AC/BC</t>
    </r>
  </si>
  <si>
    <r>
      <rPr>
        <sz val="10"/>
        <rFont val="Arial"/>
        <family val="2"/>
      </rPr>
      <t>2 S 04 210 59</t>
    </r>
  </si>
  <si>
    <r>
      <rPr>
        <sz val="10"/>
        <rFont val="Arial"/>
        <family val="2"/>
      </rPr>
      <t>-  Corpo BDCC 3,00 x 3,00 m alt. 1,00 a 2,50 m AC/BC</t>
    </r>
  </si>
  <si>
    <r>
      <rPr>
        <sz val="10"/>
        <rFont val="Arial"/>
        <family val="2"/>
      </rPr>
      <t>2 S 04 210 58</t>
    </r>
  </si>
  <si>
    <r>
      <rPr>
        <sz val="10"/>
        <rFont val="Arial"/>
        <family val="2"/>
      </rPr>
      <t>-  Corpo BDCC 2,50 x 2,50 m alt. 1,00 a 2,50 m AC/BC</t>
    </r>
  </si>
  <si>
    <r>
      <rPr>
        <sz val="10"/>
        <rFont val="Arial"/>
        <family val="2"/>
      </rPr>
      <t>2 S 04 210 57</t>
    </r>
  </si>
  <si>
    <r>
      <rPr>
        <sz val="10"/>
        <rFont val="Arial"/>
        <family val="2"/>
      </rPr>
      <t>-  Corpo BDCC 2,00 x 2,00 m alt. 1,00 a 2,50 m AC/BC</t>
    </r>
  </si>
  <si>
    <r>
      <rPr>
        <sz val="10"/>
        <rFont val="Arial"/>
        <family val="2"/>
      </rPr>
      <t>2 S 04 210 56</t>
    </r>
  </si>
  <si>
    <r>
      <rPr>
        <sz val="10"/>
        <rFont val="Arial"/>
        <family val="2"/>
      </rPr>
      <t>-  Corpo BDCC 1,50 x 1,50 m alt. 1,00 a 2,50 m AC/BC</t>
    </r>
  </si>
  <si>
    <r>
      <rPr>
        <sz val="10"/>
        <rFont val="Arial"/>
        <family val="2"/>
      </rPr>
      <t>2 S 04 210 55</t>
    </r>
  </si>
  <si>
    <r>
      <rPr>
        <sz val="10"/>
        <rFont val="Arial"/>
        <family val="2"/>
      </rPr>
      <t>-  Corpo BDCC 3,00 x 3,00 m alt. 0 a 1,00 m AC/BC</t>
    </r>
  </si>
  <si>
    <r>
      <rPr>
        <sz val="10"/>
        <rFont val="Arial"/>
        <family val="2"/>
      </rPr>
      <t>2 S 04 210 54</t>
    </r>
  </si>
  <si>
    <r>
      <rPr>
        <sz val="10"/>
        <rFont val="Arial"/>
        <family val="2"/>
      </rPr>
      <t>-  Corpo BDCC 2,50 a 2,50 m alt. 0 a 1,00 m AC/BC</t>
    </r>
  </si>
  <si>
    <r>
      <rPr>
        <sz val="10"/>
        <rFont val="Arial"/>
        <family val="2"/>
      </rPr>
      <t>2 S 04 210 53</t>
    </r>
  </si>
  <si>
    <r>
      <rPr>
        <sz val="10"/>
        <rFont val="Arial"/>
        <family val="2"/>
      </rPr>
      <t>-  Corpo BDCC 2,00 x 2,00 m alt. 0 a 1,00 m AC/BC</t>
    </r>
  </si>
  <si>
    <r>
      <rPr>
        <sz val="10"/>
        <rFont val="Arial"/>
        <family val="2"/>
      </rPr>
      <t>2 S 04 210 52</t>
    </r>
  </si>
  <si>
    <r>
      <rPr>
        <sz val="10"/>
        <rFont val="Arial"/>
        <family val="2"/>
      </rPr>
      <t>-  Corpo BDCC 1,50 x 1,50 m alt. 0 a 1,00 m AC/BC</t>
    </r>
  </si>
  <si>
    <r>
      <rPr>
        <sz val="10"/>
        <rFont val="Arial"/>
        <family val="2"/>
      </rPr>
      <t>2 S 04 210 51</t>
    </r>
  </si>
  <si>
    <r>
      <rPr>
        <sz val="10"/>
        <rFont val="Arial"/>
        <family val="2"/>
      </rPr>
      <t>-  Corpo BDCC 3,00 x 3,00 m alt. 12,50 a 15,00 m</t>
    </r>
  </si>
  <si>
    <r>
      <rPr>
        <sz val="10"/>
        <rFont val="Arial"/>
        <family val="2"/>
      </rPr>
      <t>2 S 04 210 28</t>
    </r>
  </si>
  <si>
    <r>
      <rPr>
        <sz val="10"/>
        <rFont val="Arial"/>
        <family val="2"/>
      </rPr>
      <t>-  Corpo BDCC 2,50 x 2,50 m alt. 12,50 a 15,00 m</t>
    </r>
  </si>
  <si>
    <r>
      <rPr>
        <sz val="10"/>
        <rFont val="Arial"/>
        <family val="2"/>
      </rPr>
      <t>2 S 04 210 27</t>
    </r>
  </si>
  <si>
    <r>
      <rPr>
        <sz val="10"/>
        <rFont val="Arial"/>
        <family val="2"/>
      </rPr>
      <t>-  Corpo BDCC 2,00 x 2,00 m alt. 12,50 a 15,00 m</t>
    </r>
  </si>
  <si>
    <r>
      <rPr>
        <sz val="10"/>
        <rFont val="Arial"/>
        <family val="2"/>
      </rPr>
      <t>2 S 04 210 26</t>
    </r>
  </si>
  <si>
    <r>
      <rPr>
        <sz val="10"/>
        <rFont val="Arial"/>
        <family val="2"/>
      </rPr>
      <t>-  Corpo BDCC 1,50 x 1,50 m alt. 12,50 a 15,00 m</t>
    </r>
  </si>
  <si>
    <r>
      <rPr>
        <sz val="10"/>
        <rFont val="Arial"/>
        <family val="2"/>
      </rPr>
      <t>2 S 04 210 25</t>
    </r>
  </si>
  <si>
    <r>
      <rPr>
        <sz val="10"/>
        <rFont val="Arial"/>
        <family val="2"/>
      </rPr>
      <t>-  Corpo BDCC 3,00 x 3,00 m alt. 10,00 a 12,50 m</t>
    </r>
  </si>
  <si>
    <r>
      <rPr>
        <sz val="10"/>
        <rFont val="Arial"/>
        <family val="2"/>
      </rPr>
      <t>2 S 04 210 24</t>
    </r>
  </si>
  <si>
    <r>
      <rPr>
        <sz val="10"/>
        <rFont val="Arial"/>
        <family val="2"/>
      </rPr>
      <t>-  Corpo BDCC 2,50 x 2,50 m alt. 10,00 a 12,50 m</t>
    </r>
  </si>
  <si>
    <r>
      <rPr>
        <sz val="10"/>
        <rFont val="Arial"/>
        <family val="2"/>
      </rPr>
      <t>2 S 04 210 23</t>
    </r>
  </si>
  <si>
    <r>
      <rPr>
        <sz val="10"/>
        <rFont val="Arial"/>
        <family val="2"/>
      </rPr>
      <t>-  Corpo BDCC 2,00 x 2,00 m alt. 10,00 a 12,50 m</t>
    </r>
  </si>
  <si>
    <r>
      <rPr>
        <sz val="10"/>
        <rFont val="Arial"/>
        <family val="2"/>
      </rPr>
      <t>2 S 04 210 22</t>
    </r>
  </si>
  <si>
    <r>
      <rPr>
        <sz val="10"/>
        <rFont val="Arial"/>
        <family val="2"/>
      </rPr>
      <t>-  Corpo BDCC 1,50 x 1,50 m alt. 10,00 a 12,50 m</t>
    </r>
  </si>
  <si>
    <r>
      <rPr>
        <sz val="10"/>
        <rFont val="Arial"/>
        <family val="2"/>
      </rPr>
      <t>2 S 04 210 21</t>
    </r>
  </si>
  <si>
    <r>
      <rPr>
        <sz val="10"/>
        <rFont val="Arial"/>
        <family val="2"/>
      </rPr>
      <t>-  Corpo BDCC 3,00 x 3,00 m alt. 7,50 a 10,00 m</t>
    </r>
  </si>
  <si>
    <r>
      <rPr>
        <sz val="10"/>
        <rFont val="Arial"/>
        <family val="2"/>
      </rPr>
      <t>2 S 04 210 20</t>
    </r>
  </si>
  <si>
    <r>
      <rPr>
        <sz val="10"/>
        <rFont val="Arial"/>
        <family val="2"/>
      </rPr>
      <t>-  Corpo BDCC 2,50 x 2,50 m alt. 7,50 a 10,00 m</t>
    </r>
  </si>
  <si>
    <r>
      <rPr>
        <sz val="10"/>
        <rFont val="Arial"/>
        <family val="2"/>
      </rPr>
      <t>2 S 04 210 19</t>
    </r>
  </si>
  <si>
    <r>
      <rPr>
        <sz val="10"/>
        <rFont val="Arial"/>
        <family val="2"/>
      </rPr>
      <t>-  Corpo BDCC 2,00 x 2,00 m alt. 7,50 a 10,00 m</t>
    </r>
  </si>
  <si>
    <r>
      <rPr>
        <sz val="10"/>
        <rFont val="Arial"/>
        <family val="2"/>
      </rPr>
      <t>2 S 04 210 18</t>
    </r>
  </si>
  <si>
    <r>
      <rPr>
        <sz val="10"/>
        <rFont val="Arial"/>
        <family val="2"/>
      </rPr>
      <t>-  Corpo BDCC 1,50 x 1,50 m alt. 7,50 a 10,00 m</t>
    </r>
  </si>
  <si>
    <r>
      <rPr>
        <sz val="10"/>
        <rFont val="Arial"/>
        <family val="2"/>
      </rPr>
      <t>2 S 04 210 17</t>
    </r>
  </si>
  <si>
    <r>
      <rPr>
        <sz val="10"/>
        <rFont val="Arial"/>
        <family val="2"/>
      </rPr>
      <t>-  Corpo BDCC 3,00 x 3,00 m alt. 5,00 a 7,50 m</t>
    </r>
  </si>
  <si>
    <r>
      <rPr>
        <sz val="10"/>
        <rFont val="Arial"/>
        <family val="2"/>
      </rPr>
      <t>2 S 04 210 16</t>
    </r>
  </si>
  <si>
    <r>
      <rPr>
        <sz val="10"/>
        <rFont val="Arial"/>
        <family val="2"/>
      </rPr>
      <t>-  Corpo BDCC 2,50 x 2,50 m alt. 5,00 a 7,50 m</t>
    </r>
  </si>
  <si>
    <r>
      <rPr>
        <sz val="10"/>
        <rFont val="Arial"/>
        <family val="2"/>
      </rPr>
      <t>2 S 04 210 15</t>
    </r>
  </si>
  <si>
    <r>
      <rPr>
        <sz val="10"/>
        <rFont val="Arial"/>
        <family val="2"/>
      </rPr>
      <t>-  Corpo BDCC 2,00 a 2,00 m alt. 5,00 a 7,50 m</t>
    </r>
  </si>
  <si>
    <r>
      <rPr>
        <sz val="10"/>
        <rFont val="Arial"/>
        <family val="2"/>
      </rPr>
      <t>2 S 04 210 14</t>
    </r>
  </si>
  <si>
    <r>
      <rPr>
        <sz val="10"/>
        <rFont val="Arial"/>
        <family val="2"/>
      </rPr>
      <t>-  Corpo BDCC 1,50 x 1,50 m alt. 5,00 a 7,50 m</t>
    </r>
  </si>
  <si>
    <r>
      <rPr>
        <sz val="10"/>
        <rFont val="Arial"/>
        <family val="2"/>
      </rPr>
      <t>2 S 04 210 13</t>
    </r>
  </si>
  <si>
    <r>
      <rPr>
        <sz val="10"/>
        <rFont val="Arial"/>
        <family val="2"/>
      </rPr>
      <t>-  Corpo BDCC 3,00 x 3,00 m alt. 2,50 a 5,00 m</t>
    </r>
  </si>
  <si>
    <r>
      <rPr>
        <sz val="10"/>
        <rFont val="Arial"/>
        <family val="2"/>
      </rPr>
      <t>2 S 04 210 12</t>
    </r>
  </si>
  <si>
    <r>
      <rPr>
        <sz val="10"/>
        <rFont val="Arial"/>
        <family val="2"/>
      </rPr>
      <t>-  Corpo BDCC 2,50 x 2,50 m alt. 2,50 a 5,00 m</t>
    </r>
  </si>
  <si>
    <r>
      <rPr>
        <sz val="10"/>
        <rFont val="Arial"/>
        <family val="2"/>
      </rPr>
      <t>2 S 04 210 11</t>
    </r>
  </si>
  <si>
    <r>
      <rPr>
        <sz val="10"/>
        <rFont val="Arial"/>
        <family val="2"/>
      </rPr>
      <t>-  Corpo BDCC 2,00 x 2,00 m alt. 2,50 a 5,00 m</t>
    </r>
  </si>
  <si>
    <r>
      <rPr>
        <sz val="10"/>
        <rFont val="Arial"/>
        <family val="2"/>
      </rPr>
      <t>2 S 04 210 10</t>
    </r>
  </si>
  <si>
    <r>
      <rPr>
        <sz val="10"/>
        <rFont val="Arial"/>
        <family val="2"/>
      </rPr>
      <t>-  Corpo BDCC 1,50 x 1,50 m alt. 2,50 a 5,00 m</t>
    </r>
  </si>
  <si>
    <r>
      <rPr>
        <sz val="10"/>
        <rFont val="Arial"/>
        <family val="2"/>
      </rPr>
      <t>2 S 04 210 09</t>
    </r>
  </si>
  <si>
    <r>
      <rPr>
        <sz val="10"/>
        <rFont val="Arial"/>
        <family val="2"/>
      </rPr>
      <t>-  Corpo BDCC 3,00 x 3,00 m alt. 1,00 a 2,50 m</t>
    </r>
  </si>
  <si>
    <r>
      <rPr>
        <sz val="10"/>
        <rFont val="Arial"/>
        <family val="2"/>
      </rPr>
      <t>2 S 04 210 08</t>
    </r>
  </si>
  <si>
    <r>
      <rPr>
        <sz val="10"/>
        <rFont val="Arial"/>
        <family val="2"/>
      </rPr>
      <t>-  Corpo BDCC 2,50 x 2,50 m alt. 1,00 a 2,50 m</t>
    </r>
  </si>
  <si>
    <r>
      <rPr>
        <sz val="10"/>
        <rFont val="Arial"/>
        <family val="2"/>
      </rPr>
      <t>2 S 04 210 07</t>
    </r>
  </si>
  <si>
    <r>
      <rPr>
        <sz val="10"/>
        <rFont val="Arial"/>
        <family val="2"/>
      </rPr>
      <t>-  Corpo BDCC 2,00 x 2,00 m alt. 1,00 a 2,50 m</t>
    </r>
  </si>
  <si>
    <r>
      <rPr>
        <sz val="10"/>
        <rFont val="Arial"/>
        <family val="2"/>
      </rPr>
      <t>2 S 04 210 06</t>
    </r>
  </si>
  <si>
    <r>
      <rPr>
        <sz val="10"/>
        <rFont val="Arial"/>
        <family val="2"/>
      </rPr>
      <t>-  Corpo BDCC 1,50 x 1,50 m alt. 1,00 a 2,50 m</t>
    </r>
  </si>
  <si>
    <r>
      <rPr>
        <sz val="10"/>
        <rFont val="Arial"/>
        <family val="2"/>
      </rPr>
      <t>2 S 04 210 05</t>
    </r>
  </si>
  <si>
    <r>
      <rPr>
        <sz val="10"/>
        <rFont val="Arial"/>
        <family val="2"/>
      </rPr>
      <t>-  Corpo BDCC 3,00 x 3,00 m alt. 0 a 1,00</t>
    </r>
  </si>
  <si>
    <r>
      <rPr>
        <sz val="10"/>
        <rFont val="Arial"/>
        <family val="2"/>
      </rPr>
      <t>2 S 04 210 04</t>
    </r>
  </si>
  <si>
    <r>
      <rPr>
        <sz val="10"/>
        <rFont val="Arial"/>
        <family val="2"/>
      </rPr>
      <t>-  Corpo BDCC 2,50 x 2,50 m alt. 0 a 1,00 m</t>
    </r>
  </si>
  <si>
    <r>
      <rPr>
        <sz val="10"/>
        <rFont val="Arial"/>
        <family val="2"/>
      </rPr>
      <t>2 S 04 210 03</t>
    </r>
  </si>
  <si>
    <r>
      <rPr>
        <sz val="10"/>
        <rFont val="Arial"/>
        <family val="2"/>
      </rPr>
      <t>-  Corpo BDCC 2,00 x 2,00 m alt. 0 a 1,00 m</t>
    </r>
  </si>
  <si>
    <r>
      <rPr>
        <sz val="10"/>
        <rFont val="Arial"/>
        <family val="2"/>
      </rPr>
      <t>2 S 04 210 02</t>
    </r>
  </si>
  <si>
    <r>
      <rPr>
        <sz val="10"/>
        <rFont val="Arial"/>
        <family val="2"/>
      </rPr>
      <t>-  Corpo BDCC 1,50 x 1,50 m alt. 0 a 1,00 m</t>
    </r>
  </si>
  <si>
    <r>
      <rPr>
        <sz val="10"/>
        <rFont val="Arial"/>
        <family val="2"/>
      </rPr>
      <t>2 S 04 210 01</t>
    </r>
  </si>
  <si>
    <r>
      <rPr>
        <sz val="10"/>
        <rFont val="Arial"/>
        <family val="2"/>
      </rPr>
      <t>-  Boca BSCC 3,00 x 3,00 m - esc=45 AC/BC</t>
    </r>
  </si>
  <si>
    <r>
      <rPr>
        <sz val="10"/>
        <rFont val="Arial"/>
        <family val="2"/>
      </rPr>
      <t>2 S 04 201 66</t>
    </r>
  </si>
  <si>
    <r>
      <rPr>
        <sz val="10"/>
        <rFont val="Arial"/>
        <family val="2"/>
      </rPr>
      <t>-  Boca BSCC 2,50 x 2,50 m - esc=45 AC/BC</t>
    </r>
  </si>
  <si>
    <r>
      <rPr>
        <sz val="10"/>
        <rFont val="Arial"/>
        <family val="2"/>
      </rPr>
      <t>2 S 04 201 65</t>
    </r>
  </si>
  <si>
    <r>
      <rPr>
        <sz val="10"/>
        <rFont val="Arial"/>
        <family val="2"/>
      </rPr>
      <t>-  Boca BSCC 2,00 x 2,00 m - esc=45 AC/BC</t>
    </r>
  </si>
  <si>
    <r>
      <rPr>
        <sz val="10"/>
        <rFont val="Arial"/>
        <family val="2"/>
      </rPr>
      <t>2 S 04 201 64</t>
    </r>
  </si>
  <si>
    <r>
      <rPr>
        <sz val="10"/>
        <rFont val="Arial"/>
        <family val="2"/>
      </rPr>
      <t>-  Boca BSCC 1,50 x 1,50 m - esc=45 AC/BC</t>
    </r>
  </si>
  <si>
    <r>
      <rPr>
        <sz val="10"/>
        <rFont val="Arial"/>
        <family val="2"/>
      </rPr>
      <t>2 S 04 201 63</t>
    </r>
  </si>
  <si>
    <r>
      <rPr>
        <sz val="10"/>
        <rFont val="Arial"/>
        <family val="2"/>
      </rPr>
      <t>-  Boca BSCC 3,00 x 3,00 m - esc=30 AC/BC</t>
    </r>
  </si>
  <si>
    <r>
      <rPr>
        <sz val="10"/>
        <rFont val="Arial"/>
        <family val="2"/>
      </rPr>
      <t>2 S 04 201 62</t>
    </r>
  </si>
  <si>
    <r>
      <rPr>
        <sz val="10"/>
        <rFont val="Arial"/>
        <family val="2"/>
      </rPr>
      <t>-  Boca BSCC 2,50 x 2,50 m - esc=30 AC/BC</t>
    </r>
  </si>
  <si>
    <r>
      <rPr>
        <sz val="10"/>
        <rFont val="Arial"/>
        <family val="2"/>
      </rPr>
      <t>2 S 04 201 61</t>
    </r>
  </si>
  <si>
    <r>
      <rPr>
        <sz val="10"/>
        <rFont val="Arial"/>
        <family val="2"/>
      </rPr>
      <t>-  Boca BSCC 2,00 x 2,00 m - esc=30 AC/BC</t>
    </r>
  </si>
  <si>
    <r>
      <rPr>
        <sz val="10"/>
        <rFont val="Arial"/>
        <family val="2"/>
      </rPr>
      <t>2 S 04 201 60</t>
    </r>
  </si>
  <si>
    <r>
      <rPr>
        <sz val="10"/>
        <rFont val="Arial"/>
        <family val="2"/>
      </rPr>
      <t>-  Boca BSCC 1,50 x 1,50 m - esc=30 AC/BC</t>
    </r>
  </si>
  <si>
    <r>
      <rPr>
        <sz val="10"/>
        <rFont val="Arial"/>
        <family val="2"/>
      </rPr>
      <t>2 S 04 201 59</t>
    </r>
  </si>
  <si>
    <r>
      <rPr>
        <sz val="10"/>
        <rFont val="Arial"/>
        <family val="2"/>
      </rPr>
      <t>-  Boca BSCC 3,00 x 3,00 m - esc=15 AC/BC</t>
    </r>
  </si>
  <si>
    <r>
      <rPr>
        <sz val="10"/>
        <rFont val="Arial"/>
        <family val="2"/>
      </rPr>
      <t>2 S 04 201 58</t>
    </r>
  </si>
  <si>
    <r>
      <rPr>
        <sz val="10"/>
        <rFont val="Arial"/>
        <family val="2"/>
      </rPr>
      <t>-  Boca BSCC 2,50 x 2,50 m - esc=15 AC/BC</t>
    </r>
  </si>
  <si>
    <r>
      <rPr>
        <sz val="10"/>
        <rFont val="Arial"/>
        <family val="2"/>
      </rPr>
      <t>2 S 04 201 57</t>
    </r>
  </si>
  <si>
    <r>
      <rPr>
        <sz val="10"/>
        <rFont val="Arial"/>
        <family val="2"/>
      </rPr>
      <t>-  Boca BSCC 2,00 x 2,00 m - esc=15 AC/BC</t>
    </r>
  </si>
  <si>
    <r>
      <rPr>
        <sz val="10"/>
        <rFont val="Arial"/>
        <family val="2"/>
      </rPr>
      <t>2 S 04 201 56</t>
    </r>
  </si>
  <si>
    <r>
      <rPr>
        <sz val="10"/>
        <rFont val="Arial"/>
        <family val="2"/>
      </rPr>
      <t>-  Boca BSCC 1,50 x 1,50 m - esc=15 AC/BC</t>
    </r>
  </si>
  <si>
    <r>
      <rPr>
        <sz val="10"/>
        <rFont val="Arial"/>
        <family val="2"/>
      </rPr>
      <t>2 S 04 201 55</t>
    </r>
  </si>
  <si>
    <r>
      <rPr>
        <sz val="10"/>
        <rFont val="Arial"/>
        <family val="2"/>
      </rPr>
      <t>-  Boca BSCC 3,00 x 3,00 m normal AC/BC</t>
    </r>
  </si>
  <si>
    <r>
      <rPr>
        <sz val="10"/>
        <rFont val="Arial"/>
        <family val="2"/>
      </rPr>
      <t>2 S 04 201 54</t>
    </r>
  </si>
  <si>
    <r>
      <rPr>
        <sz val="10"/>
        <rFont val="Arial"/>
        <family val="2"/>
      </rPr>
      <t>-  Boca BSCC 2,50 x 2,50 m normal AC/BC</t>
    </r>
  </si>
  <si>
    <r>
      <rPr>
        <sz val="10"/>
        <rFont val="Arial"/>
        <family val="2"/>
      </rPr>
      <t>2 S 04 201 53</t>
    </r>
  </si>
  <si>
    <r>
      <rPr>
        <sz val="10"/>
        <rFont val="Arial"/>
        <family val="2"/>
      </rPr>
      <t>-  Boca BSCC 2,00 x 2,00 m normal AC/BC</t>
    </r>
  </si>
  <si>
    <r>
      <rPr>
        <sz val="10"/>
        <rFont val="Arial"/>
        <family val="2"/>
      </rPr>
      <t>2 S 04 201 52</t>
    </r>
  </si>
  <si>
    <r>
      <rPr>
        <sz val="10"/>
        <rFont val="Arial"/>
        <family val="2"/>
      </rPr>
      <t>-  Boca BSCC 1,50 x 1,50 m normal AC/BC</t>
    </r>
  </si>
  <si>
    <r>
      <rPr>
        <sz val="10"/>
        <rFont val="Arial"/>
        <family val="2"/>
      </rPr>
      <t>2 S 04 201 51</t>
    </r>
  </si>
  <si>
    <r>
      <rPr>
        <sz val="10"/>
        <rFont val="Arial"/>
        <family val="2"/>
      </rPr>
      <t>-  Boca BSCC 3,00 x 3,00 m - esc.=45</t>
    </r>
  </si>
  <si>
    <r>
      <rPr>
        <sz val="10"/>
        <rFont val="Arial"/>
        <family val="2"/>
      </rPr>
      <t>2 S 04 201 16</t>
    </r>
  </si>
  <si>
    <r>
      <rPr>
        <sz val="10"/>
        <rFont val="Arial"/>
        <family val="2"/>
      </rPr>
      <t>-  Boca BSCC 2,50 x 2,50 m - esc.=45</t>
    </r>
  </si>
  <si>
    <r>
      <rPr>
        <sz val="10"/>
        <rFont val="Arial"/>
        <family val="2"/>
      </rPr>
      <t>2 S 04 201 15</t>
    </r>
  </si>
  <si>
    <r>
      <rPr>
        <sz val="10"/>
        <rFont val="Arial"/>
        <family val="2"/>
      </rPr>
      <t>-  Boca BSCC 2,00 x 2,00 m - esc.=45</t>
    </r>
  </si>
  <si>
    <r>
      <rPr>
        <sz val="10"/>
        <rFont val="Arial"/>
        <family val="2"/>
      </rPr>
      <t>2 S 04 201 14</t>
    </r>
  </si>
  <si>
    <r>
      <rPr>
        <sz val="10"/>
        <rFont val="Arial"/>
        <family val="2"/>
      </rPr>
      <t>-  Boca BSCC 1,50 x 1,50 m - esc.=45</t>
    </r>
  </si>
  <si>
    <r>
      <rPr>
        <sz val="10"/>
        <rFont val="Arial"/>
        <family val="2"/>
      </rPr>
      <t>2 S 04 201 13</t>
    </r>
  </si>
  <si>
    <r>
      <rPr>
        <sz val="10"/>
        <rFont val="Arial"/>
        <family val="2"/>
      </rPr>
      <t>-  Boca BSCC 3,00 x 3,00 m =esc.=30</t>
    </r>
  </si>
  <si>
    <r>
      <rPr>
        <sz val="10"/>
        <rFont val="Arial"/>
        <family val="2"/>
      </rPr>
      <t>2 S 04 201 12</t>
    </r>
  </si>
  <si>
    <r>
      <rPr>
        <sz val="10"/>
        <rFont val="Arial"/>
        <family val="2"/>
      </rPr>
      <t>-  Boca BSCC 2,50 x 2,50 m - esc.=30</t>
    </r>
  </si>
  <si>
    <r>
      <rPr>
        <sz val="10"/>
        <rFont val="Arial"/>
        <family val="2"/>
      </rPr>
      <t>2 S 04 201 11</t>
    </r>
  </si>
  <si>
    <r>
      <rPr>
        <sz val="10"/>
        <rFont val="Arial"/>
        <family val="2"/>
      </rPr>
      <t>-  Boca BSCC 2,00 x 2,00 m - esc.=30</t>
    </r>
  </si>
  <si>
    <r>
      <rPr>
        <sz val="10"/>
        <rFont val="Arial"/>
        <family val="2"/>
      </rPr>
      <t>2 S 04 201 10</t>
    </r>
  </si>
  <si>
    <r>
      <rPr>
        <sz val="10"/>
        <rFont val="Arial"/>
        <family val="2"/>
      </rPr>
      <t>-  Boca BSCC 1,50 x 1,50 m - esc.=30</t>
    </r>
  </si>
  <si>
    <r>
      <rPr>
        <sz val="10"/>
        <rFont val="Arial"/>
        <family val="2"/>
      </rPr>
      <t>2 S 04 201 09</t>
    </r>
  </si>
  <si>
    <r>
      <rPr>
        <sz val="10"/>
        <rFont val="Arial"/>
        <family val="2"/>
      </rPr>
      <t>-  Boca BSCC 3,00 x 3,00 m - esc.=15</t>
    </r>
  </si>
  <si>
    <r>
      <rPr>
        <sz val="10"/>
        <rFont val="Arial"/>
        <family val="2"/>
      </rPr>
      <t>2 S 04 201 08</t>
    </r>
  </si>
  <si>
    <r>
      <rPr>
        <sz val="10"/>
        <rFont val="Arial"/>
        <family val="2"/>
      </rPr>
      <t>-  Boca BSCC 2,50 x 2,50 m - esc.=15</t>
    </r>
  </si>
  <si>
    <r>
      <rPr>
        <sz val="10"/>
        <rFont val="Arial"/>
        <family val="2"/>
      </rPr>
      <t>2 S 04 201 07</t>
    </r>
  </si>
  <si>
    <r>
      <rPr>
        <sz val="10"/>
        <rFont val="Arial"/>
        <family val="2"/>
      </rPr>
      <t>-  Boca BSCC 2,00 x 2,00 m - esc.=15</t>
    </r>
  </si>
  <si>
    <r>
      <rPr>
        <sz val="10"/>
        <rFont val="Arial"/>
        <family val="2"/>
      </rPr>
      <t>2 S 04 201 06</t>
    </r>
  </si>
  <si>
    <r>
      <rPr>
        <sz val="10"/>
        <rFont val="Arial"/>
        <family val="2"/>
      </rPr>
      <t>-  Boca BSCC 1,50 x 1,50 m - esc.=15</t>
    </r>
  </si>
  <si>
    <r>
      <rPr>
        <sz val="10"/>
        <rFont val="Arial"/>
        <family val="2"/>
      </rPr>
      <t>2 S 04 201 05</t>
    </r>
  </si>
  <si>
    <r>
      <rPr>
        <sz val="10"/>
        <rFont val="Arial"/>
        <family val="2"/>
      </rPr>
      <t>-  Boca BSCC 3,00 x 3,00 m normal</t>
    </r>
  </si>
  <si>
    <r>
      <rPr>
        <sz val="10"/>
        <rFont val="Arial"/>
        <family val="2"/>
      </rPr>
      <t>2 S 04 201 04</t>
    </r>
  </si>
  <si>
    <r>
      <rPr>
        <sz val="10"/>
        <rFont val="Arial"/>
        <family val="2"/>
      </rPr>
      <t>-  Boca BSCC 2,50 x 2,50 m normal</t>
    </r>
  </si>
  <si>
    <r>
      <rPr>
        <sz val="10"/>
        <rFont val="Arial"/>
        <family val="2"/>
      </rPr>
      <t>2 S 04 201 03</t>
    </r>
  </si>
  <si>
    <r>
      <rPr>
        <sz val="10"/>
        <rFont val="Arial"/>
        <family val="2"/>
      </rPr>
      <t>-  Boca BSCC 2,00 x 2,00 m normal</t>
    </r>
  </si>
  <si>
    <r>
      <rPr>
        <sz val="10"/>
        <rFont val="Arial"/>
        <family val="2"/>
      </rPr>
      <t>2 S 04 201 02</t>
    </r>
  </si>
  <si>
    <r>
      <rPr>
        <sz val="10"/>
        <rFont val="Arial"/>
        <family val="2"/>
      </rPr>
      <t>-  Boca BSCC 1,50 x 1,50 m normal</t>
    </r>
  </si>
  <si>
    <r>
      <rPr>
        <sz val="10"/>
        <rFont val="Arial"/>
        <family val="2"/>
      </rPr>
      <t>2 S 04 201 01</t>
    </r>
  </si>
  <si>
    <r>
      <rPr>
        <sz val="10"/>
        <rFont val="Arial"/>
        <family val="2"/>
      </rPr>
      <t>-  Corpo BSCC 3,00 x 3,00 m alt.12,50 a 15,00 m AC/BC</t>
    </r>
  </si>
  <si>
    <r>
      <rPr>
        <sz val="10"/>
        <rFont val="Arial"/>
        <family val="2"/>
      </rPr>
      <t>2 S 04 200 78</t>
    </r>
  </si>
  <si>
    <r>
      <rPr>
        <sz val="10"/>
        <rFont val="Arial"/>
        <family val="2"/>
      </rPr>
      <t>-  Corpo BSCC 2,50 a 2,50 m alt.12,50 a 15,00 m AC/BC</t>
    </r>
  </si>
  <si>
    <r>
      <rPr>
        <sz val="10"/>
        <rFont val="Arial"/>
        <family val="2"/>
      </rPr>
      <t>2 S 04 200 77</t>
    </r>
  </si>
  <si>
    <r>
      <rPr>
        <sz val="10"/>
        <rFont val="Arial"/>
        <family val="2"/>
      </rPr>
      <t>-  Corpo BSCC 2,00 x 2,00 m alt.12,50 a 15,00 m AC/BC</t>
    </r>
  </si>
  <si>
    <r>
      <rPr>
        <sz val="10"/>
        <rFont val="Arial"/>
        <family val="2"/>
      </rPr>
      <t>2 S 04 200 76</t>
    </r>
  </si>
  <si>
    <r>
      <rPr>
        <sz val="10"/>
        <rFont val="Arial"/>
        <family val="2"/>
      </rPr>
      <t>-  Corpo BSCC 1,50 x 1,50 m alt.12,50 a 15,00 m AC/BC</t>
    </r>
  </si>
  <si>
    <r>
      <rPr>
        <sz val="10"/>
        <rFont val="Arial"/>
        <family val="2"/>
      </rPr>
      <t>2 S 04 200 75</t>
    </r>
  </si>
  <si>
    <r>
      <rPr>
        <sz val="10"/>
        <rFont val="Arial"/>
        <family val="2"/>
      </rPr>
      <t>-  Corpo BSCC 3,00 x 3,00 m alt.10,00 a 12,50 m AC/BC</t>
    </r>
  </si>
  <si>
    <r>
      <rPr>
        <sz val="10"/>
        <rFont val="Arial"/>
        <family val="2"/>
      </rPr>
      <t>2 S 04 200 74</t>
    </r>
  </si>
  <si>
    <r>
      <rPr>
        <sz val="10"/>
        <rFont val="Arial"/>
        <family val="2"/>
      </rPr>
      <t>-  Corpo BSCC 2,50 x 2,50 m alt.10,00 a 12,50 m AC/BC</t>
    </r>
  </si>
  <si>
    <r>
      <rPr>
        <sz val="10"/>
        <rFont val="Arial"/>
        <family val="2"/>
      </rPr>
      <t>2 S 04 200 73</t>
    </r>
  </si>
  <si>
    <r>
      <rPr>
        <sz val="10"/>
        <rFont val="Arial"/>
        <family val="2"/>
      </rPr>
      <t>-  Corpo BSCC 2,00 a 2,00 m alt.10,00 a 12,50 m AC/BC</t>
    </r>
  </si>
  <si>
    <r>
      <rPr>
        <sz val="10"/>
        <rFont val="Arial"/>
        <family val="2"/>
      </rPr>
      <t>2 S 04 200 72</t>
    </r>
  </si>
  <si>
    <r>
      <rPr>
        <sz val="10"/>
        <rFont val="Arial"/>
        <family val="2"/>
      </rPr>
      <t>-  Corpo BSCC 1,50 x 1,50 m alt.10,00 a 12,50 m AC/BC</t>
    </r>
  </si>
  <si>
    <r>
      <rPr>
        <sz val="10"/>
        <rFont val="Arial"/>
        <family val="2"/>
      </rPr>
      <t>2 S 04 200 71</t>
    </r>
  </si>
  <si>
    <r>
      <rPr>
        <sz val="10"/>
        <rFont val="Arial"/>
        <family val="2"/>
      </rPr>
      <t>-  Corpo BSCC 3,00 x 3,00 m alt. 7,50 a 10,00 m AC/BC</t>
    </r>
  </si>
  <si>
    <r>
      <rPr>
        <sz val="10"/>
        <rFont val="Arial"/>
        <family val="2"/>
      </rPr>
      <t>2 S 04 200 70</t>
    </r>
  </si>
  <si>
    <r>
      <rPr>
        <sz val="10"/>
        <rFont val="Arial"/>
        <family val="2"/>
      </rPr>
      <t>-  Corpo BSCC 2,50 x 2,50 m alt. 7,50 a 10,00 m AC/BC</t>
    </r>
  </si>
  <si>
    <r>
      <rPr>
        <sz val="10"/>
        <rFont val="Arial"/>
        <family val="2"/>
      </rPr>
      <t>2 S 04 200 69</t>
    </r>
  </si>
  <si>
    <r>
      <rPr>
        <sz val="10"/>
        <rFont val="Arial"/>
        <family val="2"/>
      </rPr>
      <t>-  Corpo BSCC 2,00 x 2,00 m alt. 7,50 a 10,00 m AC/BC</t>
    </r>
  </si>
  <si>
    <r>
      <rPr>
        <sz val="10"/>
        <rFont val="Arial"/>
        <family val="2"/>
      </rPr>
      <t>2 S 04 200 68</t>
    </r>
  </si>
  <si>
    <r>
      <rPr>
        <sz val="10"/>
        <rFont val="Arial"/>
        <family val="2"/>
      </rPr>
      <t>-  Corpo BSCC 1,50 x 1,50 m alt. 7,50 a 10,00 m AC/BC</t>
    </r>
  </si>
  <si>
    <r>
      <rPr>
        <sz val="10"/>
        <rFont val="Arial"/>
        <family val="2"/>
      </rPr>
      <t>2 S 04 200 67</t>
    </r>
  </si>
  <si>
    <r>
      <rPr>
        <sz val="10"/>
        <rFont val="Arial"/>
        <family val="2"/>
      </rPr>
      <t>-  Corpo BSCC 3,00 x 3,00 m alt. 5,00 a 7,50 m AC/BC</t>
    </r>
  </si>
  <si>
    <r>
      <rPr>
        <sz val="10"/>
        <rFont val="Arial"/>
        <family val="2"/>
      </rPr>
      <t>2 S 04 200 66</t>
    </r>
  </si>
  <si>
    <r>
      <rPr>
        <sz val="10"/>
        <rFont val="Arial"/>
        <family val="2"/>
      </rPr>
      <t>-  Corpo BSCC 2,50 x 2,50 m alt. 5,00 a 7,50 m AC/BC</t>
    </r>
  </si>
  <si>
    <r>
      <rPr>
        <sz val="10"/>
        <rFont val="Arial"/>
        <family val="2"/>
      </rPr>
      <t>2 S 04 200 65</t>
    </r>
  </si>
  <si>
    <r>
      <rPr>
        <sz val="10"/>
        <rFont val="Arial"/>
        <family val="2"/>
      </rPr>
      <t>-  Corpo BSCC 2,00 x 2,00 m alt. 5,00 a 7,50 m AC/BC</t>
    </r>
  </si>
  <si>
    <r>
      <rPr>
        <sz val="10"/>
        <rFont val="Arial"/>
        <family val="2"/>
      </rPr>
      <t>2 S 04 200 64</t>
    </r>
  </si>
  <si>
    <r>
      <rPr>
        <sz val="10"/>
        <rFont val="Arial"/>
        <family val="2"/>
      </rPr>
      <t>-  Corpo BSCC 1,50 a 1,50 m alt. 5,00 a 7,50 m AC/BC</t>
    </r>
  </si>
  <si>
    <r>
      <rPr>
        <sz val="10"/>
        <rFont val="Arial"/>
        <family val="2"/>
      </rPr>
      <t>2 S 04 200 63</t>
    </r>
  </si>
  <si>
    <r>
      <rPr>
        <sz val="10"/>
        <rFont val="Arial"/>
        <family val="2"/>
      </rPr>
      <t>-  Corpo BSCC 3,00 x 3,00 m alt. 2,50 a 5,00 m AC/BC</t>
    </r>
  </si>
  <si>
    <r>
      <rPr>
        <sz val="10"/>
        <rFont val="Arial"/>
        <family val="2"/>
      </rPr>
      <t>2 S 04 200 62</t>
    </r>
  </si>
  <si>
    <r>
      <rPr>
        <sz val="10"/>
        <rFont val="Arial"/>
        <family val="2"/>
      </rPr>
      <t>-  Corpo BSCC 2,50 x 2,50 m alt. 2,50 a 5,00 m AC/BC</t>
    </r>
  </si>
  <si>
    <r>
      <rPr>
        <sz val="10"/>
        <rFont val="Arial"/>
        <family val="2"/>
      </rPr>
      <t>2 S 04 200 61</t>
    </r>
  </si>
  <si>
    <r>
      <rPr>
        <sz val="10"/>
        <rFont val="Arial"/>
        <family val="2"/>
      </rPr>
      <t>-  Corpo BSCC 2,00 x 2,00 m alt. 2,50 a 5,00 m AC/BC</t>
    </r>
  </si>
  <si>
    <r>
      <rPr>
        <sz val="10"/>
        <rFont val="Arial"/>
        <family val="2"/>
      </rPr>
      <t>2 S 04 200 60</t>
    </r>
  </si>
  <si>
    <r>
      <rPr>
        <sz val="10"/>
        <rFont val="Arial"/>
        <family val="2"/>
      </rPr>
      <t>-  Corpo BSCC 1,50 x 1,50 m alt. 2,50 a 5,00 m AC/BC</t>
    </r>
  </si>
  <si>
    <r>
      <rPr>
        <sz val="10"/>
        <rFont val="Arial"/>
        <family val="2"/>
      </rPr>
      <t>2 S 04 200 59</t>
    </r>
  </si>
  <si>
    <r>
      <rPr>
        <sz val="10"/>
        <rFont val="Arial"/>
        <family val="2"/>
      </rPr>
      <t>-  Corpo BSCC 3,00 x 3,00 m alt. 1,00 a 2,50 m AC/BC</t>
    </r>
  </si>
  <si>
    <r>
      <rPr>
        <sz val="10"/>
        <rFont val="Arial"/>
        <family val="2"/>
      </rPr>
      <t>2 S 04 200 58</t>
    </r>
  </si>
  <si>
    <r>
      <rPr>
        <sz val="10"/>
        <rFont val="Arial"/>
        <family val="2"/>
      </rPr>
      <t>-  Corpo BSCC 2,50 x 2,50 m alt. 1,00 a 2,50 m AC/BC</t>
    </r>
  </si>
  <si>
    <r>
      <rPr>
        <sz val="10"/>
        <rFont val="Arial"/>
        <family val="2"/>
      </rPr>
      <t>2 S 04 200 57</t>
    </r>
  </si>
  <si>
    <r>
      <rPr>
        <sz val="10"/>
        <rFont val="Arial"/>
        <family val="2"/>
      </rPr>
      <t>-  Corpo BSCC 2,00 x 2,00 m alt. 1,00 a 2,50 m AC/BC</t>
    </r>
  </si>
  <si>
    <r>
      <rPr>
        <sz val="10"/>
        <rFont val="Arial"/>
        <family val="2"/>
      </rPr>
      <t>2 S 04 200 56</t>
    </r>
  </si>
  <si>
    <r>
      <rPr>
        <sz val="10"/>
        <rFont val="Arial"/>
        <family val="2"/>
      </rPr>
      <t>-  Corpo BSCC 1,50 x 1,50 m alt. 1,00 a 2,50 m AC/BC</t>
    </r>
  </si>
  <si>
    <r>
      <rPr>
        <sz val="10"/>
        <rFont val="Arial"/>
        <family val="2"/>
      </rPr>
      <t>2 S 04 200 55</t>
    </r>
  </si>
  <si>
    <r>
      <rPr>
        <sz val="10"/>
        <rFont val="Arial"/>
        <family val="2"/>
      </rPr>
      <t>-  Corpo BSCC 3,00 x 3,00 m alt. 0 a 1,00 m AC/BC</t>
    </r>
  </si>
  <si>
    <r>
      <rPr>
        <sz val="10"/>
        <rFont val="Arial"/>
        <family val="2"/>
      </rPr>
      <t>2 S 04 200 54</t>
    </r>
  </si>
  <si>
    <r>
      <rPr>
        <sz val="10"/>
        <rFont val="Arial"/>
        <family val="2"/>
      </rPr>
      <t>-  Corpo BSCC 2,50 x 2,50 m alt. 0 a 1,00 m AC/BC</t>
    </r>
  </si>
  <si>
    <r>
      <rPr>
        <sz val="10"/>
        <rFont val="Arial"/>
        <family val="2"/>
      </rPr>
      <t>2 S 04 200 53</t>
    </r>
  </si>
  <si>
    <r>
      <rPr>
        <sz val="10"/>
        <rFont val="Arial"/>
        <family val="2"/>
      </rPr>
      <t>-  Corpo BSCC 2,00 x 2,00 m alt. 0 a 1,00 m AC/BC</t>
    </r>
  </si>
  <si>
    <r>
      <rPr>
        <sz val="10"/>
        <rFont val="Arial"/>
        <family val="2"/>
      </rPr>
      <t>2 S 04 200 52</t>
    </r>
  </si>
  <si>
    <r>
      <rPr>
        <sz val="10"/>
        <rFont val="Arial"/>
        <family val="2"/>
      </rPr>
      <t>-  Corpo BSCC 1,50 x 1,50 m alt. 0 a 1,00 m AC/BC</t>
    </r>
  </si>
  <si>
    <r>
      <rPr>
        <sz val="10"/>
        <rFont val="Arial"/>
        <family val="2"/>
      </rPr>
      <t>2 S 04 200 51</t>
    </r>
  </si>
  <si>
    <r>
      <rPr>
        <sz val="10"/>
        <rFont val="Arial"/>
        <family val="2"/>
      </rPr>
      <t>-  Corpo BSCC 3,00 x 3,00 m alt. 12,50 a 15,00 m</t>
    </r>
  </si>
  <si>
    <r>
      <rPr>
        <sz val="10"/>
        <rFont val="Arial"/>
        <family val="2"/>
      </rPr>
      <t>2 S 04 200 28</t>
    </r>
  </si>
  <si>
    <r>
      <rPr>
        <sz val="10"/>
        <rFont val="Arial"/>
        <family val="2"/>
      </rPr>
      <t>-  Corpo BSCC 2,50 x 2,50 m alt. 12,50 a 15,00 m</t>
    </r>
  </si>
  <si>
    <r>
      <rPr>
        <sz val="10"/>
        <rFont val="Arial"/>
        <family val="2"/>
      </rPr>
      <t>2 S 04 200 27</t>
    </r>
  </si>
  <si>
    <r>
      <rPr>
        <sz val="10"/>
        <rFont val="Arial"/>
        <family val="2"/>
      </rPr>
      <t>-  Corpo BSCC 2,00 a 2,00 m alt. 12,50 a 15,00 m</t>
    </r>
  </si>
  <si>
    <r>
      <rPr>
        <sz val="10"/>
        <rFont val="Arial"/>
        <family val="2"/>
      </rPr>
      <t>2 S 04 200 26</t>
    </r>
  </si>
  <si>
    <r>
      <rPr>
        <sz val="10"/>
        <rFont val="Arial"/>
        <family val="2"/>
      </rPr>
      <t>-  Corpo BSCC 1,50 x 1,50 m alt. 12,50 a 15,00 m</t>
    </r>
  </si>
  <si>
    <r>
      <rPr>
        <sz val="10"/>
        <rFont val="Arial"/>
        <family val="2"/>
      </rPr>
      <t>2 S 04 200 25</t>
    </r>
  </si>
  <si>
    <r>
      <rPr>
        <sz val="10"/>
        <rFont val="Arial"/>
        <family val="2"/>
      </rPr>
      <t>-  Corpo BSCC 3,00 a 3,00 m alt. 10,00 a 12,50 m</t>
    </r>
  </si>
  <si>
    <r>
      <rPr>
        <sz val="10"/>
        <rFont val="Arial"/>
        <family val="2"/>
      </rPr>
      <t>2 S 04 200 24</t>
    </r>
  </si>
  <si>
    <r>
      <rPr>
        <sz val="10"/>
        <rFont val="Arial"/>
        <family val="2"/>
      </rPr>
      <t>-  Corpo BSCC 2,50 x 2,50 m alt. 10,00 a 12,50 m</t>
    </r>
  </si>
  <si>
    <r>
      <rPr>
        <sz val="10"/>
        <rFont val="Arial"/>
        <family val="2"/>
      </rPr>
      <t>2 S 04 200 23</t>
    </r>
  </si>
  <si>
    <r>
      <rPr>
        <sz val="10"/>
        <rFont val="Arial"/>
        <family val="2"/>
      </rPr>
      <t>-  Corpo BSCC 2,00 x 2,00 m alt. 10,00 a 12,50 m</t>
    </r>
  </si>
  <si>
    <r>
      <rPr>
        <sz val="10"/>
        <rFont val="Arial"/>
        <family val="2"/>
      </rPr>
      <t>2 S 04 200 22</t>
    </r>
  </si>
  <si>
    <r>
      <rPr>
        <sz val="10"/>
        <rFont val="Arial"/>
        <family val="2"/>
      </rPr>
      <t>-  Corpo BSCC 1,50 x 1,50 m alt. 10,00 a 12,50 m</t>
    </r>
  </si>
  <si>
    <r>
      <rPr>
        <sz val="10"/>
        <rFont val="Arial"/>
        <family val="2"/>
      </rPr>
      <t>2 S 04 200 21</t>
    </r>
  </si>
  <si>
    <r>
      <rPr>
        <sz val="10"/>
        <rFont val="Arial"/>
        <family val="2"/>
      </rPr>
      <t>-  Corpo BSCC 3,00 x 3,00 m alt. 7,50 a 10,00 m</t>
    </r>
  </si>
  <si>
    <r>
      <rPr>
        <sz val="10"/>
        <rFont val="Arial"/>
        <family val="2"/>
      </rPr>
      <t>2 S 04 200 20</t>
    </r>
  </si>
  <si>
    <r>
      <rPr>
        <sz val="10"/>
        <rFont val="Arial"/>
        <family val="2"/>
      </rPr>
      <t>-  Corpo BSCC 2,50 x 2,50 m alt. 7,50 a 10,00 m</t>
    </r>
  </si>
  <si>
    <r>
      <rPr>
        <sz val="10"/>
        <rFont val="Arial"/>
        <family val="2"/>
      </rPr>
      <t>2 S 04 200 19</t>
    </r>
  </si>
  <si>
    <r>
      <rPr>
        <sz val="10"/>
        <rFont val="Arial"/>
        <family val="2"/>
      </rPr>
      <t>-  Corpo BSCC 2,00 x 2,00 m alt. 7,50 a 10,00 m</t>
    </r>
  </si>
  <si>
    <r>
      <rPr>
        <sz val="10"/>
        <rFont val="Arial"/>
        <family val="2"/>
      </rPr>
      <t>2 S 04 200 18</t>
    </r>
  </si>
  <si>
    <r>
      <rPr>
        <sz val="10"/>
        <rFont val="Arial"/>
        <family val="2"/>
      </rPr>
      <t>-  Corpo BSCC 1,50 x 1,50 m alt. 7,50 a 10,00 m</t>
    </r>
  </si>
  <si>
    <r>
      <rPr>
        <sz val="10"/>
        <rFont val="Arial"/>
        <family val="2"/>
      </rPr>
      <t>2 S 04 200 17</t>
    </r>
  </si>
  <si>
    <r>
      <rPr>
        <sz val="10"/>
        <rFont val="Arial"/>
        <family val="2"/>
      </rPr>
      <t>-  Corpo BSCC 3,00 x 3,00 m alt. 5,00 a 7,50 m</t>
    </r>
  </si>
  <si>
    <r>
      <rPr>
        <sz val="10"/>
        <rFont val="Arial"/>
        <family val="2"/>
      </rPr>
      <t>2 S 04 200 16</t>
    </r>
  </si>
  <si>
    <r>
      <rPr>
        <sz val="10"/>
        <rFont val="Arial"/>
        <family val="2"/>
      </rPr>
      <t>-  Corpo BSCC 2,50 x 2,50 m alt. 5,00 a 7,50 m</t>
    </r>
  </si>
  <si>
    <r>
      <rPr>
        <sz val="10"/>
        <rFont val="Arial"/>
        <family val="2"/>
      </rPr>
      <t>2 S 04 200 15</t>
    </r>
  </si>
  <si>
    <r>
      <rPr>
        <sz val="10"/>
        <rFont val="Arial"/>
        <family val="2"/>
      </rPr>
      <t>-  Corpo BSCC 2,00 x 2,00 m alt. 5,00 a 7,50 m</t>
    </r>
  </si>
  <si>
    <r>
      <rPr>
        <sz val="10"/>
        <rFont val="Arial"/>
        <family val="2"/>
      </rPr>
      <t>2 S 04 200 14</t>
    </r>
  </si>
  <si>
    <r>
      <rPr>
        <sz val="10"/>
        <rFont val="Arial"/>
        <family val="2"/>
      </rPr>
      <t>-  Corpo BSCC 1,50 x 1,50 m alt. 5,00 a 7,50 m</t>
    </r>
  </si>
  <si>
    <r>
      <rPr>
        <sz val="10"/>
        <rFont val="Arial"/>
        <family val="2"/>
      </rPr>
      <t>2 S 04 200 13</t>
    </r>
  </si>
  <si>
    <r>
      <rPr>
        <sz val="10"/>
        <rFont val="Arial"/>
        <family val="2"/>
      </rPr>
      <t>-  Corpo BSCC 3,00 x 3,00 m alt. 2,50 a 5,00 m</t>
    </r>
  </si>
  <si>
    <r>
      <rPr>
        <sz val="10"/>
        <rFont val="Arial"/>
        <family val="2"/>
      </rPr>
      <t>2 S 04 200 12</t>
    </r>
  </si>
  <si>
    <r>
      <rPr>
        <sz val="10"/>
        <rFont val="Arial"/>
        <family val="2"/>
      </rPr>
      <t>-  Corpo BSCC 2,50 x 2,50 m alt. 2,50 a 5,00 m</t>
    </r>
  </si>
  <si>
    <r>
      <rPr>
        <sz val="10"/>
        <rFont val="Arial"/>
        <family val="2"/>
      </rPr>
      <t>2 S 04 200 11</t>
    </r>
  </si>
  <si>
    <r>
      <rPr>
        <sz val="10"/>
        <rFont val="Arial"/>
        <family val="2"/>
      </rPr>
      <t>-  Corpo BSCC 2,00 x 2,00 m alt. 2,50 a 5,00 m</t>
    </r>
  </si>
  <si>
    <r>
      <rPr>
        <sz val="10"/>
        <rFont val="Arial"/>
        <family val="2"/>
      </rPr>
      <t>2 S 04 200 10</t>
    </r>
  </si>
  <si>
    <r>
      <rPr>
        <sz val="10"/>
        <rFont val="Arial"/>
        <family val="2"/>
      </rPr>
      <t>-  Corpo BSCC 1,50 x 1,50 m alt. 2,50 a 5,00 m</t>
    </r>
  </si>
  <si>
    <r>
      <rPr>
        <sz val="10"/>
        <rFont val="Arial"/>
        <family val="2"/>
      </rPr>
      <t>2 S 04 200 09</t>
    </r>
  </si>
  <si>
    <r>
      <rPr>
        <sz val="10"/>
        <rFont val="Arial"/>
        <family val="2"/>
      </rPr>
      <t>-  Corpo BSCC 3,00 x 3,00 m alt. 1,00 a 2,50 m</t>
    </r>
  </si>
  <si>
    <r>
      <rPr>
        <sz val="10"/>
        <rFont val="Arial"/>
        <family val="2"/>
      </rPr>
      <t>2 S 04 200 08</t>
    </r>
  </si>
  <si>
    <r>
      <rPr>
        <sz val="10"/>
        <rFont val="Arial"/>
        <family val="2"/>
      </rPr>
      <t>-  Corpo BSCC 2,50 x 2,50 m alt. 1,00 a 2,50 m</t>
    </r>
  </si>
  <si>
    <r>
      <rPr>
        <sz val="10"/>
        <rFont val="Arial"/>
        <family val="2"/>
      </rPr>
      <t>2 S 04 200 07</t>
    </r>
  </si>
  <si>
    <r>
      <rPr>
        <sz val="10"/>
        <rFont val="Arial"/>
        <family val="2"/>
      </rPr>
      <t>-  Corpo BSCC 2,00 x 2,00 m alt. 1,00 a 2,50 m</t>
    </r>
  </si>
  <si>
    <r>
      <rPr>
        <sz val="10"/>
        <rFont val="Arial"/>
        <family val="2"/>
      </rPr>
      <t>2 S 04 200 06</t>
    </r>
  </si>
  <si>
    <r>
      <rPr>
        <sz val="10"/>
        <rFont val="Arial"/>
        <family val="2"/>
      </rPr>
      <t>-  Corpo BSCC 1,50 x 1,50 m alt. 1,00 a 2,50 m</t>
    </r>
  </si>
  <si>
    <r>
      <rPr>
        <sz val="10"/>
        <rFont val="Arial"/>
        <family val="2"/>
      </rPr>
      <t>2 S 04 200 05</t>
    </r>
  </si>
  <si>
    <r>
      <rPr>
        <sz val="10"/>
        <rFont val="Arial"/>
        <family val="2"/>
      </rPr>
      <t>-  Corpo BSCC 3,00 x 3,00 m alt. 0 a 1,00 m</t>
    </r>
  </si>
  <si>
    <r>
      <rPr>
        <sz val="10"/>
        <rFont val="Arial"/>
        <family val="2"/>
      </rPr>
      <t>2 S 04 200 04</t>
    </r>
  </si>
  <si>
    <r>
      <rPr>
        <sz val="10"/>
        <rFont val="Arial"/>
        <family val="2"/>
      </rPr>
      <t>-  Corpo BSCC 2,50 x 2,50 m alt. 0 a 1,00 m</t>
    </r>
  </si>
  <si>
    <r>
      <rPr>
        <sz val="10"/>
        <rFont val="Arial"/>
        <family val="2"/>
      </rPr>
      <t>2 S 04 200 03</t>
    </r>
  </si>
  <si>
    <r>
      <rPr>
        <sz val="10"/>
        <rFont val="Arial"/>
        <family val="2"/>
      </rPr>
      <t>-  Corpo BSCC 2,00 x 2,00 m alt. 0 a 1,00 m</t>
    </r>
  </si>
  <si>
    <r>
      <rPr>
        <sz val="10"/>
        <rFont val="Arial"/>
        <family val="2"/>
      </rPr>
      <t>2 S 04 200 02</t>
    </r>
  </si>
  <si>
    <r>
      <rPr>
        <sz val="10"/>
        <rFont val="Arial"/>
        <family val="2"/>
      </rPr>
      <t>-  Corpo BSCC 1,50 x 1,50 m alt. 0 a 1,00 m</t>
    </r>
  </si>
  <si>
    <r>
      <rPr>
        <sz val="10"/>
        <rFont val="Arial"/>
        <family val="2"/>
      </rPr>
      <t>2 S 04 200 01</t>
    </r>
  </si>
  <si>
    <r>
      <rPr>
        <sz val="10"/>
        <rFont val="Arial"/>
        <family val="2"/>
      </rPr>
      <t>-  Boca BTTC D=1,50 m - esc=45 AC/BC/PC</t>
    </r>
  </si>
  <si>
    <r>
      <rPr>
        <sz val="10"/>
        <rFont val="Arial"/>
        <family val="2"/>
      </rPr>
      <t>2 S 04 121 62</t>
    </r>
  </si>
  <si>
    <r>
      <rPr>
        <sz val="10"/>
        <rFont val="Arial"/>
        <family val="2"/>
      </rPr>
      <t>-  Boca BTTC D=1,20 m - esc=45 AC/BC/PC</t>
    </r>
  </si>
  <si>
    <r>
      <rPr>
        <sz val="10"/>
        <rFont val="Arial"/>
        <family val="2"/>
      </rPr>
      <t>2 S 04 121 61</t>
    </r>
  </si>
  <si>
    <r>
      <rPr>
        <sz val="10"/>
        <rFont val="Arial"/>
        <family val="2"/>
      </rPr>
      <t>-  Boca BTTC D=1,00 m - esc=45 AC/BC/PC</t>
    </r>
  </si>
  <si>
    <r>
      <rPr>
        <sz val="10"/>
        <rFont val="Arial"/>
        <family val="2"/>
      </rPr>
      <t>2 S 04 121 60</t>
    </r>
  </si>
  <si>
    <r>
      <rPr>
        <sz val="10"/>
        <rFont val="Arial"/>
        <family val="2"/>
      </rPr>
      <t>-  Boca BTTC D=1,50 m - esc=30 AC/BC/PC</t>
    </r>
  </si>
  <si>
    <r>
      <rPr>
        <sz val="10"/>
        <rFont val="Arial"/>
        <family val="2"/>
      </rPr>
      <t>2 S 04 121 59</t>
    </r>
  </si>
  <si>
    <r>
      <rPr>
        <sz val="10"/>
        <rFont val="Arial"/>
        <family val="2"/>
      </rPr>
      <t>-  Boca BTTC D=1,20 m - esc=30 AC/BC/PC</t>
    </r>
  </si>
  <si>
    <r>
      <rPr>
        <sz val="10"/>
        <rFont val="Arial"/>
        <family val="2"/>
      </rPr>
      <t>2 S 04 121 58</t>
    </r>
  </si>
  <si>
    <r>
      <rPr>
        <sz val="10"/>
        <rFont val="Arial"/>
        <family val="2"/>
      </rPr>
      <t>-  Boca BTTC D=1,00 m - esc=30 AC/BC/PC</t>
    </r>
  </si>
  <si>
    <r>
      <rPr>
        <sz val="10"/>
        <rFont val="Arial"/>
        <family val="2"/>
      </rPr>
      <t>2 S 04 121 57</t>
    </r>
  </si>
  <si>
    <r>
      <rPr>
        <sz val="10"/>
        <rFont val="Arial"/>
        <family val="2"/>
      </rPr>
      <t>-  Boca BTTC D=1,50 m - esc=15 AC/BC/PC</t>
    </r>
  </si>
  <si>
    <r>
      <rPr>
        <sz val="10"/>
        <rFont val="Arial"/>
        <family val="2"/>
      </rPr>
      <t>2 S 04 121 56</t>
    </r>
  </si>
  <si>
    <r>
      <rPr>
        <sz val="10"/>
        <rFont val="Arial"/>
        <family val="2"/>
      </rPr>
      <t>-  Boca BTTC D=1,20 m - esc=15 AC/BC/PC</t>
    </r>
  </si>
  <si>
    <r>
      <rPr>
        <sz val="10"/>
        <rFont val="Arial"/>
        <family val="2"/>
      </rPr>
      <t>2 S 04 121 55</t>
    </r>
  </si>
  <si>
    <r>
      <rPr>
        <sz val="10"/>
        <rFont val="Arial"/>
        <family val="2"/>
      </rPr>
      <t>-  Boca BTTC D=1,00 m - esc=15 AC/BC/PC</t>
    </r>
  </si>
  <si>
    <r>
      <rPr>
        <sz val="10"/>
        <rFont val="Arial"/>
        <family val="2"/>
      </rPr>
      <t>2 S 04 121 54</t>
    </r>
  </si>
  <si>
    <r>
      <rPr>
        <sz val="10"/>
        <rFont val="Arial"/>
        <family val="2"/>
      </rPr>
      <t>-  Boca BTTC D=1,50 m normal AC/BC/PC</t>
    </r>
  </si>
  <si>
    <r>
      <rPr>
        <sz val="10"/>
        <rFont val="Arial"/>
        <family val="2"/>
      </rPr>
      <t>2 S 04 121 53</t>
    </r>
  </si>
  <si>
    <r>
      <rPr>
        <sz val="10"/>
        <rFont val="Arial"/>
        <family val="2"/>
      </rPr>
      <t>-  Boca BTTC D=1,20 m normal AC/BC/PC</t>
    </r>
  </si>
  <si>
    <r>
      <rPr>
        <sz val="10"/>
        <rFont val="Arial"/>
        <family val="2"/>
      </rPr>
      <t>2 S 04 121 52</t>
    </r>
  </si>
  <si>
    <r>
      <rPr>
        <sz val="10"/>
        <rFont val="Arial"/>
        <family val="2"/>
      </rPr>
      <t>-  Boca BTTC D=1,00 m normal AC/BC/PC</t>
    </r>
  </si>
  <si>
    <r>
      <rPr>
        <sz val="10"/>
        <rFont val="Arial"/>
        <family val="2"/>
      </rPr>
      <t>2 S 04 121 51</t>
    </r>
  </si>
  <si>
    <r>
      <rPr>
        <sz val="10"/>
        <rFont val="Arial"/>
        <family val="2"/>
      </rPr>
      <t>-  Boca BTTC D=1,50 m - esc.=45</t>
    </r>
  </si>
  <si>
    <r>
      <rPr>
        <sz val="10"/>
        <rFont val="Arial"/>
        <family val="2"/>
      </rPr>
      <t>2 S 04 121 12</t>
    </r>
  </si>
  <si>
    <r>
      <rPr>
        <sz val="10"/>
        <rFont val="Arial"/>
        <family val="2"/>
      </rPr>
      <t>-  Boca BTTC D=1,20 m - esc.=45</t>
    </r>
  </si>
  <si>
    <r>
      <rPr>
        <sz val="10"/>
        <rFont val="Arial"/>
        <family val="2"/>
      </rPr>
      <t>2 S 04 121 11</t>
    </r>
  </si>
  <si>
    <r>
      <rPr>
        <sz val="10"/>
        <rFont val="Arial"/>
        <family val="2"/>
      </rPr>
      <t>-  Boca BTTC D=1,00 m - esc.=45</t>
    </r>
  </si>
  <si>
    <r>
      <rPr>
        <sz val="10"/>
        <rFont val="Arial"/>
        <family val="2"/>
      </rPr>
      <t>2 S 04 121 10</t>
    </r>
  </si>
  <si>
    <r>
      <rPr>
        <sz val="10"/>
        <rFont val="Arial"/>
        <family val="2"/>
      </rPr>
      <t>-  Boca BTTC D=1,50 m - esc.=30</t>
    </r>
  </si>
  <si>
    <r>
      <rPr>
        <sz val="10"/>
        <rFont val="Arial"/>
        <family val="2"/>
      </rPr>
      <t>2 S 04 121 09</t>
    </r>
  </si>
  <si>
    <r>
      <rPr>
        <sz val="10"/>
        <rFont val="Arial"/>
        <family val="2"/>
      </rPr>
      <t>-  Boca BTTC D=1,20 m - esc.=30</t>
    </r>
  </si>
  <si>
    <r>
      <rPr>
        <sz val="10"/>
        <rFont val="Arial"/>
        <family val="2"/>
      </rPr>
      <t>2 S 04 121 08</t>
    </r>
  </si>
  <si>
    <r>
      <rPr>
        <sz val="10"/>
        <rFont val="Arial"/>
        <family val="2"/>
      </rPr>
      <t>-  Boca BTTC D=1,00 m - esc.=30</t>
    </r>
  </si>
  <si>
    <r>
      <rPr>
        <sz val="10"/>
        <rFont val="Arial"/>
        <family val="2"/>
      </rPr>
      <t>2 S 04 121 07</t>
    </r>
  </si>
  <si>
    <r>
      <rPr>
        <sz val="10"/>
        <rFont val="Arial"/>
        <family val="2"/>
      </rPr>
      <t>-  Boca BTTC D=1,50 m - esc.=15</t>
    </r>
  </si>
  <si>
    <r>
      <rPr>
        <sz val="10"/>
        <rFont val="Arial"/>
        <family val="2"/>
      </rPr>
      <t>2 S 04 121 06</t>
    </r>
  </si>
  <si>
    <r>
      <rPr>
        <sz val="10"/>
        <rFont val="Arial"/>
        <family val="2"/>
      </rPr>
      <t>-  Boca BTTC D=1,20 m - esc.=15</t>
    </r>
  </si>
  <si>
    <r>
      <rPr>
        <sz val="10"/>
        <rFont val="Arial"/>
        <family val="2"/>
      </rPr>
      <t>2 S 04 121 05</t>
    </r>
  </si>
  <si>
    <r>
      <rPr>
        <sz val="10"/>
        <rFont val="Arial"/>
        <family val="2"/>
      </rPr>
      <t>-  Boca BTTC D=1,00 m - esc.=15</t>
    </r>
  </si>
  <si>
    <r>
      <rPr>
        <sz val="10"/>
        <rFont val="Arial"/>
        <family val="2"/>
      </rPr>
      <t>2 S 04 121 04</t>
    </r>
  </si>
  <si>
    <r>
      <rPr>
        <sz val="10"/>
        <rFont val="Arial"/>
        <family val="2"/>
      </rPr>
      <t>-  Boca BTTC D=1,50m normal</t>
    </r>
  </si>
  <si>
    <r>
      <rPr>
        <sz val="10"/>
        <rFont val="Arial"/>
        <family val="2"/>
      </rPr>
      <t>2 S 04 121 03</t>
    </r>
  </si>
  <si>
    <r>
      <rPr>
        <sz val="10"/>
        <rFont val="Arial"/>
        <family val="2"/>
      </rPr>
      <t>-  Boca BTTC D=1,20m normal</t>
    </r>
  </si>
  <si>
    <r>
      <rPr>
        <sz val="10"/>
        <rFont val="Arial"/>
        <family val="2"/>
      </rPr>
      <t>2 S 04 121 02</t>
    </r>
  </si>
  <si>
    <r>
      <rPr>
        <sz val="10"/>
        <rFont val="Arial"/>
        <family val="2"/>
      </rPr>
      <t>-  Boca BTTC D=1,00m normal</t>
    </r>
  </si>
  <si>
    <r>
      <rPr>
        <sz val="10"/>
        <rFont val="Arial"/>
        <family val="2"/>
      </rPr>
      <t>2 S 04 121 01</t>
    </r>
  </si>
  <si>
    <r>
      <rPr>
        <sz val="10"/>
        <rFont val="Arial"/>
        <family val="2"/>
      </rPr>
      <t>-  Corpo BTTC D=1,50 m AC/BC/PC</t>
    </r>
  </si>
  <si>
    <r>
      <rPr>
        <sz val="10"/>
        <rFont val="Arial"/>
        <family val="2"/>
      </rPr>
      <t>2 S 04 120 53</t>
    </r>
  </si>
  <si>
    <r>
      <rPr>
        <sz val="10"/>
        <rFont val="Arial"/>
        <family val="2"/>
      </rPr>
      <t>-  Corpo BTTC D=1,20 m AC/BC/PC</t>
    </r>
  </si>
  <si>
    <r>
      <rPr>
        <sz val="10"/>
        <rFont val="Arial"/>
        <family val="2"/>
      </rPr>
      <t>2 S 04 120 52</t>
    </r>
  </si>
  <si>
    <r>
      <rPr>
        <sz val="10"/>
        <rFont val="Arial"/>
        <family val="2"/>
      </rPr>
      <t>-  Corpo BTTC D=1,00 m AC/BC/PC</t>
    </r>
  </si>
  <si>
    <r>
      <rPr>
        <sz val="10"/>
        <rFont val="Arial"/>
        <family val="2"/>
      </rPr>
      <t>2 S 04 120 51</t>
    </r>
  </si>
  <si>
    <r>
      <rPr>
        <sz val="10"/>
        <rFont val="Arial"/>
        <family val="2"/>
      </rPr>
      <t>-  Corpo BTTC D=1,50m</t>
    </r>
  </si>
  <si>
    <r>
      <rPr>
        <sz val="10"/>
        <rFont val="Arial"/>
        <family val="2"/>
      </rPr>
      <t>2 S 04 120 03</t>
    </r>
  </si>
  <si>
    <r>
      <rPr>
        <sz val="10"/>
        <rFont val="Arial"/>
        <family val="2"/>
      </rPr>
      <t>-  Corpo BTTC D=1,20m</t>
    </r>
  </si>
  <si>
    <r>
      <rPr>
        <sz val="10"/>
        <rFont val="Arial"/>
        <family val="2"/>
      </rPr>
      <t>2 S 04 120 02</t>
    </r>
  </si>
  <si>
    <r>
      <rPr>
        <sz val="10"/>
        <rFont val="Arial"/>
        <family val="2"/>
      </rPr>
      <t>-  Corpo BTTC D=1,00m</t>
    </r>
  </si>
  <si>
    <r>
      <rPr>
        <sz val="10"/>
        <rFont val="Arial"/>
        <family val="2"/>
      </rPr>
      <t>2 S 04 120 01</t>
    </r>
  </si>
  <si>
    <r>
      <rPr>
        <sz val="10"/>
        <rFont val="Arial"/>
        <family val="2"/>
      </rPr>
      <t>-  Boca BDTC D=1,50 m - esc=45 AC/BC/PC</t>
    </r>
  </si>
  <si>
    <r>
      <rPr>
        <sz val="10"/>
        <rFont val="Arial"/>
        <family val="2"/>
      </rPr>
      <t>2 S 04 111 63</t>
    </r>
  </si>
  <si>
    <r>
      <rPr>
        <sz val="10"/>
        <rFont val="Arial"/>
        <family val="2"/>
      </rPr>
      <t>-  Boca BDTC D=1,20 m - esc=45 AC/BC/PC</t>
    </r>
  </si>
  <si>
    <r>
      <rPr>
        <sz val="10"/>
        <rFont val="Arial"/>
        <family val="2"/>
      </rPr>
      <t>2 S 04 111 62</t>
    </r>
  </si>
  <si>
    <r>
      <rPr>
        <sz val="10"/>
        <rFont val="Arial"/>
        <family val="2"/>
      </rPr>
      <t>-  Boca BDTC D=1,00 m - esc=45 AC/BC/PC</t>
    </r>
  </si>
  <si>
    <r>
      <rPr>
        <sz val="10"/>
        <rFont val="Arial"/>
        <family val="2"/>
      </rPr>
      <t>2 S 04 111 61</t>
    </r>
  </si>
  <si>
    <r>
      <rPr>
        <sz val="10"/>
        <rFont val="Arial"/>
        <family val="2"/>
      </rPr>
      <t>-  Boca BDTC D=1,50 m - esc=30 AC/BC/PC</t>
    </r>
  </si>
  <si>
    <r>
      <rPr>
        <sz val="10"/>
        <rFont val="Arial"/>
        <family val="2"/>
      </rPr>
      <t>2 S 04 111 60</t>
    </r>
  </si>
  <si>
    <r>
      <rPr>
        <sz val="10"/>
        <rFont val="Arial"/>
        <family val="2"/>
      </rPr>
      <t>-  Boca BDTC D=1,20 m - esc=30 AC/BC/PC</t>
    </r>
  </si>
  <si>
    <r>
      <rPr>
        <sz val="10"/>
        <rFont val="Arial"/>
        <family val="2"/>
      </rPr>
      <t>2 S 04 111 59</t>
    </r>
  </si>
  <si>
    <r>
      <rPr>
        <sz val="10"/>
        <rFont val="Arial"/>
        <family val="2"/>
      </rPr>
      <t>-  Boca BDTC D=1,00 m - esc=30 AC/BC/PC</t>
    </r>
  </si>
  <si>
    <r>
      <rPr>
        <sz val="10"/>
        <rFont val="Arial"/>
        <family val="2"/>
      </rPr>
      <t>2 S 04 111 58</t>
    </r>
  </si>
  <si>
    <r>
      <rPr>
        <sz val="10"/>
        <rFont val="Arial"/>
        <family val="2"/>
      </rPr>
      <t>-  Boca BDTC D=1,50 m - esc=15 AC/BC/PC</t>
    </r>
  </si>
  <si>
    <r>
      <rPr>
        <sz val="10"/>
        <rFont val="Arial"/>
        <family val="2"/>
      </rPr>
      <t>2 S 04 111 57</t>
    </r>
  </si>
  <si>
    <r>
      <rPr>
        <sz val="10"/>
        <rFont val="Arial"/>
        <family val="2"/>
      </rPr>
      <t>-  Boca BDTC D=1,20 m - esc=15 AC/BC/PC</t>
    </r>
  </si>
  <si>
    <r>
      <rPr>
        <sz val="10"/>
        <rFont val="Arial"/>
        <family val="2"/>
      </rPr>
      <t>2 S 04 111 56</t>
    </r>
  </si>
  <si>
    <r>
      <rPr>
        <sz val="10"/>
        <rFont val="Arial"/>
        <family val="2"/>
      </rPr>
      <t>-  Boca BDTC D=1,00 m - esc=15 AC/BC/PC</t>
    </r>
  </si>
  <si>
    <r>
      <rPr>
        <sz val="10"/>
        <rFont val="Arial"/>
        <family val="2"/>
      </rPr>
      <t>2 S 04 111 55</t>
    </r>
  </si>
  <si>
    <r>
      <rPr>
        <sz val="10"/>
        <rFont val="Arial"/>
        <family val="2"/>
      </rPr>
      <t>-  Boca BDTC D=1,50 m normal AC/BC/PC</t>
    </r>
  </si>
  <si>
    <r>
      <rPr>
        <sz val="10"/>
        <rFont val="Arial"/>
        <family val="2"/>
      </rPr>
      <t>2 S 04 111 53</t>
    </r>
  </si>
  <si>
    <r>
      <rPr>
        <sz val="10"/>
        <rFont val="Arial"/>
        <family val="2"/>
      </rPr>
      <t>-  Boca BDTC D=1,20 m normal AC/BC/PC</t>
    </r>
  </si>
  <si>
    <r>
      <rPr>
        <sz val="10"/>
        <rFont val="Arial"/>
        <family val="2"/>
      </rPr>
      <t>2 S 04 111 52</t>
    </r>
  </si>
  <si>
    <r>
      <rPr>
        <sz val="10"/>
        <rFont val="Arial"/>
        <family val="2"/>
      </rPr>
      <t>-  Boca BDTC D=1,00 m normal AC/BC/PC</t>
    </r>
  </si>
  <si>
    <r>
      <rPr>
        <sz val="10"/>
        <rFont val="Arial"/>
        <family val="2"/>
      </rPr>
      <t>2 S 04 111 51</t>
    </r>
  </si>
  <si>
    <r>
      <rPr>
        <sz val="10"/>
        <rFont val="Arial"/>
        <family val="2"/>
      </rPr>
      <t>-  Boca BDTC D=1,50 m - esc.=45</t>
    </r>
  </si>
  <si>
    <r>
      <rPr>
        <sz val="10"/>
        <rFont val="Arial"/>
        <family val="2"/>
      </rPr>
      <t>2 S 04 111 13</t>
    </r>
  </si>
  <si>
    <r>
      <rPr>
        <sz val="10"/>
        <rFont val="Arial"/>
        <family val="2"/>
      </rPr>
      <t>-  Boca BDTC D=1,20 m - esc.=45</t>
    </r>
  </si>
  <si>
    <r>
      <rPr>
        <sz val="10"/>
        <rFont val="Arial"/>
        <family val="2"/>
      </rPr>
      <t>2 S 04 111 12</t>
    </r>
  </si>
  <si>
    <r>
      <rPr>
        <sz val="10"/>
        <rFont val="Arial"/>
        <family val="2"/>
      </rPr>
      <t>-  Boca BDTC D=1,00 m - esc.=45</t>
    </r>
  </si>
  <si>
    <r>
      <rPr>
        <sz val="10"/>
        <rFont val="Arial"/>
        <family val="2"/>
      </rPr>
      <t>2 S 04 111 11</t>
    </r>
  </si>
  <si>
    <r>
      <rPr>
        <sz val="10"/>
        <rFont val="Arial"/>
        <family val="2"/>
      </rPr>
      <t>-  Boca BDTC D=1,50 m - esc.=30</t>
    </r>
  </si>
  <si>
    <r>
      <rPr>
        <sz val="10"/>
        <rFont val="Arial"/>
        <family val="2"/>
      </rPr>
      <t>2 S 04 111 10</t>
    </r>
  </si>
  <si>
    <r>
      <rPr>
        <sz val="10"/>
        <rFont val="Arial"/>
        <family val="2"/>
      </rPr>
      <t>-  Boca BDTC D=1,20 m - esc.=30</t>
    </r>
  </si>
  <si>
    <r>
      <rPr>
        <sz val="10"/>
        <rFont val="Arial"/>
        <family val="2"/>
      </rPr>
      <t>2 S 04 111 09</t>
    </r>
  </si>
  <si>
    <r>
      <rPr>
        <sz val="10"/>
        <rFont val="Arial"/>
        <family val="2"/>
      </rPr>
      <t>-  Boca BDTC D=1,00 - esc.=30</t>
    </r>
  </si>
  <si>
    <r>
      <rPr>
        <sz val="10"/>
        <rFont val="Arial"/>
        <family val="2"/>
      </rPr>
      <t>2 S 04 111 08</t>
    </r>
  </si>
  <si>
    <r>
      <rPr>
        <sz val="10"/>
        <rFont val="Arial"/>
        <family val="2"/>
      </rPr>
      <t>-  Boca BDTC D=1,50 m - esc.=15</t>
    </r>
  </si>
  <si>
    <r>
      <rPr>
        <sz val="10"/>
        <rFont val="Arial"/>
        <family val="2"/>
      </rPr>
      <t>2 S 04 111 07</t>
    </r>
  </si>
  <si>
    <r>
      <rPr>
        <sz val="10"/>
        <rFont val="Arial"/>
        <family val="2"/>
      </rPr>
      <t>-  Boca BDTC D=1,20 m - esc.=15</t>
    </r>
  </si>
  <si>
    <r>
      <rPr>
        <sz val="10"/>
        <rFont val="Arial"/>
        <family val="2"/>
      </rPr>
      <t>2 S 04 111 06</t>
    </r>
  </si>
  <si>
    <r>
      <rPr>
        <sz val="10"/>
        <rFont val="Arial"/>
        <family val="2"/>
      </rPr>
      <t>-  Boca BDTC D=1,00 m - esc.=15</t>
    </r>
  </si>
  <si>
    <r>
      <rPr>
        <sz val="10"/>
        <rFont val="Arial"/>
        <family val="2"/>
      </rPr>
      <t>2 S 04 111 05</t>
    </r>
  </si>
  <si>
    <r>
      <rPr>
        <sz val="10"/>
        <rFont val="Arial"/>
        <family val="2"/>
      </rPr>
      <t>-  Boca BDTC D=1,50m normal</t>
    </r>
  </si>
  <si>
    <r>
      <rPr>
        <sz val="10"/>
        <rFont val="Arial"/>
        <family val="2"/>
      </rPr>
      <t>2 S 04 111 03</t>
    </r>
  </si>
  <si>
    <r>
      <rPr>
        <sz val="10"/>
        <rFont val="Arial"/>
        <family val="2"/>
      </rPr>
      <t>-  Boca BDTC D=1,20m normal</t>
    </r>
  </si>
  <si>
    <r>
      <rPr>
        <sz val="10"/>
        <rFont val="Arial"/>
        <family val="2"/>
      </rPr>
      <t>2 S 04 111 02</t>
    </r>
  </si>
  <si>
    <r>
      <rPr>
        <sz val="10"/>
        <rFont val="Arial"/>
        <family val="2"/>
      </rPr>
      <t>-  Boca BDTC D=1,00m normal</t>
    </r>
  </si>
  <si>
    <r>
      <rPr>
        <sz val="10"/>
        <rFont val="Arial"/>
        <family val="2"/>
      </rPr>
      <t>2 S 04 111 01</t>
    </r>
  </si>
  <si>
    <r>
      <rPr>
        <sz val="10"/>
        <rFont val="Arial"/>
        <family val="2"/>
      </rPr>
      <t>-  Corpo BDTC D=1,50 m AC/BC/PC</t>
    </r>
  </si>
  <si>
    <r>
      <rPr>
        <sz val="10"/>
        <rFont val="Arial"/>
        <family val="2"/>
      </rPr>
      <t>2 S 04 110 53</t>
    </r>
  </si>
  <si>
    <r>
      <rPr>
        <sz val="10"/>
        <rFont val="Arial"/>
        <family val="2"/>
      </rPr>
      <t>-  Corpo BDTC D=1,20 m AC/BC/PC</t>
    </r>
  </si>
  <si>
    <r>
      <rPr>
        <sz val="10"/>
        <rFont val="Arial"/>
        <family val="2"/>
      </rPr>
      <t>2 S 04 110 52</t>
    </r>
  </si>
  <si>
    <r>
      <rPr>
        <sz val="10"/>
        <rFont val="Arial"/>
        <family val="2"/>
      </rPr>
      <t>-  Corpo BDTC D=1,00 m AC/BC/PC</t>
    </r>
  </si>
  <si>
    <r>
      <rPr>
        <sz val="10"/>
        <rFont val="Arial"/>
        <family val="2"/>
      </rPr>
      <t>2 S 04 110 51</t>
    </r>
  </si>
  <si>
    <r>
      <rPr>
        <sz val="10"/>
        <rFont val="Arial"/>
        <family val="2"/>
      </rPr>
      <t>-  Corpo BDTC D=1,50m</t>
    </r>
  </si>
  <si>
    <r>
      <rPr>
        <sz val="10"/>
        <rFont val="Arial"/>
        <family val="2"/>
      </rPr>
      <t>2 S 04 110 03</t>
    </r>
  </si>
  <si>
    <r>
      <rPr>
        <sz val="10"/>
        <rFont val="Arial"/>
        <family val="2"/>
      </rPr>
      <t>-  Corpo BDTC D=1,20m</t>
    </r>
  </si>
  <si>
    <r>
      <rPr>
        <sz val="10"/>
        <rFont val="Arial"/>
        <family val="2"/>
      </rPr>
      <t>2 S 04 110 02</t>
    </r>
  </si>
  <si>
    <r>
      <rPr>
        <sz val="10"/>
        <rFont val="Arial"/>
        <family val="2"/>
      </rPr>
      <t>-  Corpo BDTC D=1,00m</t>
    </r>
  </si>
  <si>
    <r>
      <rPr>
        <sz val="10"/>
        <rFont val="Arial"/>
        <family val="2"/>
      </rPr>
      <t>2 S 04 110 01</t>
    </r>
  </si>
  <si>
    <r>
      <rPr>
        <sz val="10"/>
        <rFont val="Arial"/>
        <family val="2"/>
      </rPr>
      <t>-  Boca BSTC D=1,50 m - esc=45 AC/BC/PC</t>
    </r>
  </si>
  <si>
    <r>
      <rPr>
        <sz val="10"/>
        <rFont val="Arial"/>
        <family val="2"/>
      </rPr>
      <t>2 S 04 101 70</t>
    </r>
  </si>
  <si>
    <r>
      <rPr>
        <sz val="10"/>
        <rFont val="Arial"/>
        <family val="2"/>
      </rPr>
      <t>-  Boca BSTC D=1,20 m - esc=45 AC/BC/PC</t>
    </r>
  </si>
  <si>
    <r>
      <rPr>
        <sz val="10"/>
        <rFont val="Arial"/>
        <family val="2"/>
      </rPr>
      <t>2 S 04 101 69</t>
    </r>
  </si>
  <si>
    <r>
      <rPr>
        <sz val="10"/>
        <rFont val="Arial"/>
        <family val="2"/>
      </rPr>
      <t>-  Boca BSTC D=1,00 m - esc=45 AC/BC/PC</t>
    </r>
  </si>
  <si>
    <r>
      <rPr>
        <sz val="10"/>
        <rFont val="Arial"/>
        <family val="2"/>
      </rPr>
      <t>2 S 04 101 68</t>
    </r>
  </si>
  <si>
    <r>
      <rPr>
        <sz val="10"/>
        <rFont val="Arial"/>
        <family val="2"/>
      </rPr>
      <t>-  Boca BSTC D=0,80 m - esc=45 AC/BC/PC</t>
    </r>
  </si>
  <si>
    <r>
      <rPr>
        <sz val="10"/>
        <rFont val="Arial"/>
        <family val="2"/>
      </rPr>
      <t>2 S 04 101 67</t>
    </r>
  </si>
  <si>
    <r>
      <rPr>
        <sz val="10"/>
        <rFont val="Arial"/>
        <family val="2"/>
      </rPr>
      <t>-  Boca BSTC D=0,60 m - esc=45 AC/BC/PC</t>
    </r>
  </si>
  <si>
    <r>
      <rPr>
        <sz val="10"/>
        <rFont val="Arial"/>
        <family val="2"/>
      </rPr>
      <t>2 S 04 101 66</t>
    </r>
  </si>
  <si>
    <r>
      <rPr>
        <sz val="10"/>
        <rFont val="Arial"/>
        <family val="2"/>
      </rPr>
      <t>-  Boca BSTC D=1,50 m - esc=30 AC/BC/PC</t>
    </r>
  </si>
  <si>
    <r>
      <rPr>
        <sz val="10"/>
        <rFont val="Arial"/>
        <family val="2"/>
      </rPr>
      <t>2 S 04 101 65</t>
    </r>
  </si>
  <si>
    <r>
      <rPr>
        <sz val="10"/>
        <rFont val="Arial"/>
        <family val="2"/>
      </rPr>
      <t>-  Boca BSTC D=1,20 m - esc=30 AC/BC/PC</t>
    </r>
  </si>
  <si>
    <r>
      <rPr>
        <sz val="10"/>
        <rFont val="Arial"/>
        <family val="2"/>
      </rPr>
      <t>2 S 04 101 64</t>
    </r>
  </si>
  <si>
    <r>
      <rPr>
        <sz val="10"/>
        <rFont val="Arial"/>
        <family val="2"/>
      </rPr>
      <t>-  Boca BSTC D=1,00 m - esc=30 AC/BC/PC</t>
    </r>
  </si>
  <si>
    <r>
      <rPr>
        <sz val="10"/>
        <rFont val="Arial"/>
        <family val="2"/>
      </rPr>
      <t>2 S 04 101 63</t>
    </r>
  </si>
  <si>
    <r>
      <rPr>
        <sz val="10"/>
        <rFont val="Arial"/>
        <family val="2"/>
      </rPr>
      <t>-  Boca BSTC D=0,80 m - esc=30 AC/BC/PC</t>
    </r>
  </si>
  <si>
    <r>
      <rPr>
        <sz val="10"/>
        <rFont val="Arial"/>
        <family val="2"/>
      </rPr>
      <t>2 S 04 101 62</t>
    </r>
  </si>
  <si>
    <r>
      <rPr>
        <sz val="10"/>
        <rFont val="Arial"/>
        <family val="2"/>
      </rPr>
      <t>-  Boca BSTC D=0,60 m - esc=30 AC/BC/PC</t>
    </r>
  </si>
  <si>
    <r>
      <rPr>
        <sz val="10"/>
        <rFont val="Arial"/>
        <family val="2"/>
      </rPr>
      <t>2 S 04 101 61</t>
    </r>
  </si>
  <si>
    <r>
      <rPr>
        <sz val="10"/>
        <rFont val="Arial"/>
        <family val="2"/>
      </rPr>
      <t>-  Boca BSTC D=1,50 m - esc=15 AC/BC/PC</t>
    </r>
  </si>
  <si>
    <r>
      <rPr>
        <sz val="10"/>
        <rFont val="Arial"/>
        <family val="2"/>
      </rPr>
      <t>2 S 04 101 60</t>
    </r>
  </si>
  <si>
    <r>
      <rPr>
        <sz val="10"/>
        <rFont val="Arial"/>
        <family val="2"/>
      </rPr>
      <t>-  Boca BSTC D=1,20 m - esc=15 AC/BC/PC</t>
    </r>
  </si>
  <si>
    <r>
      <rPr>
        <sz val="10"/>
        <rFont val="Arial"/>
        <family val="2"/>
      </rPr>
      <t>2 S 04 101 59</t>
    </r>
  </si>
  <si>
    <r>
      <rPr>
        <sz val="10"/>
        <rFont val="Arial"/>
        <family val="2"/>
      </rPr>
      <t>-  Boca BSTC D=1,00 m - esc=15 AC/BC/PC</t>
    </r>
  </si>
  <si>
    <r>
      <rPr>
        <sz val="10"/>
        <rFont val="Arial"/>
        <family val="2"/>
      </rPr>
      <t>2 S 04 101 58</t>
    </r>
  </si>
  <si>
    <r>
      <rPr>
        <sz val="10"/>
        <rFont val="Arial"/>
        <family val="2"/>
      </rPr>
      <t>-  Boca BSTC D=0,80 m - esc=15 AC/BC/PC</t>
    </r>
  </si>
  <si>
    <r>
      <rPr>
        <sz val="10"/>
        <rFont val="Arial"/>
        <family val="2"/>
      </rPr>
      <t>2 S 04 101 57</t>
    </r>
  </si>
  <si>
    <r>
      <rPr>
        <sz val="10"/>
        <rFont val="Arial"/>
        <family val="2"/>
      </rPr>
      <t>-  Boca BSTC D=0,60 m - esc=15 AC/BC/PC</t>
    </r>
  </si>
  <si>
    <r>
      <rPr>
        <sz val="10"/>
        <rFont val="Arial"/>
        <family val="2"/>
      </rPr>
      <t>2 S 04 101 56</t>
    </r>
  </si>
  <si>
    <r>
      <rPr>
        <sz val="10"/>
        <rFont val="Arial"/>
        <family val="2"/>
      </rPr>
      <t>-  Boca BSTC D=1,50 m normal AC/BC/PC</t>
    </r>
  </si>
  <si>
    <r>
      <rPr>
        <sz val="10"/>
        <rFont val="Arial"/>
        <family val="2"/>
      </rPr>
      <t>2 S 04 101 55</t>
    </r>
  </si>
  <si>
    <r>
      <rPr>
        <sz val="10"/>
        <rFont val="Arial"/>
        <family val="2"/>
      </rPr>
      <t>-  Boca BSTC D=1,20 m normal AC/BC/PC</t>
    </r>
  </si>
  <si>
    <r>
      <rPr>
        <sz val="10"/>
        <rFont val="Arial"/>
        <family val="2"/>
      </rPr>
      <t>2 S 04 101 54</t>
    </r>
  </si>
  <si>
    <r>
      <rPr>
        <sz val="10"/>
        <rFont val="Arial"/>
        <family val="2"/>
      </rPr>
      <t>-  Boca BSTC D=1,00 m normal AC/BC/PC</t>
    </r>
  </si>
  <si>
    <r>
      <rPr>
        <sz val="10"/>
        <rFont val="Arial"/>
        <family val="2"/>
      </rPr>
      <t>2 S 04 101 53</t>
    </r>
  </si>
  <si>
    <r>
      <rPr>
        <sz val="10"/>
        <rFont val="Arial"/>
        <family val="2"/>
      </rPr>
      <t>-  Escavação manual reat.compactação em mat.2a cat.</t>
    </r>
  </si>
  <si>
    <r>
      <rPr>
        <sz val="10"/>
        <rFont val="Arial"/>
        <family val="2"/>
      </rPr>
      <t>2 S 04 010 01</t>
    </r>
  </si>
  <si>
    <r>
      <rPr>
        <sz val="10"/>
        <rFont val="Arial"/>
        <family val="2"/>
      </rPr>
      <t>-  Escavação manual material 2a categoria</t>
    </r>
  </si>
  <si>
    <r>
      <rPr>
        <sz val="10"/>
        <rFont val="Arial"/>
        <family val="2"/>
      </rPr>
      <t>2 S 04 010 00</t>
    </r>
  </si>
  <si>
    <r>
      <rPr>
        <sz val="10"/>
        <rFont val="Arial"/>
        <family val="2"/>
      </rPr>
      <t>-  Perfuração para dreno sub-horizontal mat. 1a cat.</t>
    </r>
  </si>
  <si>
    <r>
      <rPr>
        <sz val="10"/>
        <rFont val="Arial"/>
        <family val="2"/>
      </rPr>
      <t>2 S 04 002 01</t>
    </r>
  </si>
  <si>
    <r>
      <rPr>
        <sz val="10"/>
        <rFont val="Arial"/>
        <family val="2"/>
      </rPr>
      <t>-  Escavação mecânica reat. e comp. vala  mat.1a cat.</t>
    </r>
  </si>
  <si>
    <r>
      <rPr>
        <sz val="10"/>
        <rFont val="Arial"/>
        <family val="2"/>
      </rPr>
      <t>2 S 04 001 01</t>
    </r>
  </si>
  <si>
    <r>
      <rPr>
        <sz val="10"/>
        <rFont val="Arial"/>
        <family val="2"/>
      </rPr>
      <t>-  Escavação mecânica de vala em mat.1a cat.</t>
    </r>
  </si>
  <si>
    <r>
      <rPr>
        <sz val="10"/>
        <rFont val="Arial"/>
        <family val="2"/>
      </rPr>
      <t>2 S 04 001 00</t>
    </r>
  </si>
  <si>
    <r>
      <rPr>
        <sz val="10"/>
        <rFont val="Arial"/>
        <family val="2"/>
      </rPr>
      <t>-  Escavação manual reat.compact.mat.1a cat.</t>
    </r>
  </si>
  <si>
    <r>
      <rPr>
        <sz val="10"/>
        <rFont val="Arial"/>
        <family val="2"/>
      </rPr>
      <t>2 S 04 000 01</t>
    </r>
  </si>
  <si>
    <r>
      <rPr>
        <sz val="10"/>
        <rFont val="Arial"/>
        <family val="2"/>
      </rPr>
      <t>-  Escavação manual em material de 1a cat</t>
    </r>
  </si>
  <si>
    <r>
      <rPr>
        <sz val="10"/>
        <rFont val="Arial"/>
        <family val="2"/>
      </rPr>
      <t>2 S 04 000 00</t>
    </r>
  </si>
  <si>
    <r>
      <rPr>
        <sz val="10"/>
        <rFont val="Arial"/>
        <family val="2"/>
      </rPr>
      <t>-  Protensão e injeção cabo 12 cord. D=12,7mm FREYSS</t>
    </r>
  </si>
  <si>
    <r>
      <rPr>
        <sz val="10"/>
        <rFont val="Arial"/>
        <family val="2"/>
      </rPr>
      <t>2 S 03 999 08</t>
    </r>
  </si>
  <si>
    <r>
      <rPr>
        <sz val="10"/>
        <rFont val="Arial"/>
        <family val="2"/>
      </rPr>
      <t>-  Protensão e injeção cabo 7 cord. D=12,7mm - FREYSS</t>
    </r>
  </si>
  <si>
    <r>
      <rPr>
        <sz val="10"/>
        <rFont val="Arial"/>
        <family val="2"/>
      </rPr>
      <t>2 S 03 999 07</t>
    </r>
  </si>
  <si>
    <r>
      <rPr>
        <sz val="10"/>
        <rFont val="Arial"/>
        <family val="2"/>
      </rPr>
      <t>-  Protensão e injeção cabo 6 cord. D=12,7mm - FREYSS</t>
    </r>
  </si>
  <si>
    <r>
      <rPr>
        <sz val="10"/>
        <rFont val="Arial"/>
        <family val="2"/>
      </rPr>
      <t>2 S 03 999 06</t>
    </r>
  </si>
  <si>
    <r>
      <rPr>
        <sz val="10"/>
        <rFont val="Arial"/>
        <family val="2"/>
      </rPr>
      <t>-  Protensão e injeção cabo 4 cord. D=12,7mm - FREYSS</t>
    </r>
  </si>
  <si>
    <r>
      <rPr>
        <sz val="10"/>
        <rFont val="Arial"/>
        <family val="2"/>
      </rPr>
      <t>2 S 03 999 05</t>
    </r>
  </si>
  <si>
    <r>
      <rPr>
        <sz val="10"/>
        <rFont val="Arial"/>
        <family val="2"/>
      </rPr>
      <t>-  Protensão e injeção cabo 12 cord. D=12,7 mm - MAC</t>
    </r>
  </si>
  <si>
    <r>
      <rPr>
        <sz val="10"/>
        <rFont val="Arial"/>
        <family val="2"/>
      </rPr>
      <t>2 S 03 999 04</t>
    </r>
  </si>
  <si>
    <r>
      <rPr>
        <sz val="10"/>
        <rFont val="Arial"/>
        <family val="2"/>
      </rPr>
      <t>-  Protensão e injeção cabo 7 cord. D=12,7 mm - MAC</t>
    </r>
  </si>
  <si>
    <r>
      <rPr>
        <sz val="10"/>
        <rFont val="Arial"/>
        <family val="2"/>
      </rPr>
      <t>2 S 03 999 03</t>
    </r>
  </si>
  <si>
    <r>
      <rPr>
        <sz val="10"/>
        <rFont val="Arial"/>
        <family val="2"/>
      </rPr>
      <t>-  Protensão e injeção cabo 6 cord. D=12,7 mm - MAC</t>
    </r>
  </si>
  <si>
    <r>
      <rPr>
        <sz val="10"/>
        <rFont val="Arial"/>
        <family val="2"/>
      </rPr>
      <t>2 S 03 999 02</t>
    </r>
  </si>
  <si>
    <r>
      <rPr>
        <sz val="10"/>
        <rFont val="Arial"/>
        <family val="2"/>
      </rPr>
      <t>-  Protensão e injeção cabo 4 cord. D=12,7 mm - MAC</t>
    </r>
  </si>
  <si>
    <r>
      <rPr>
        <sz val="10"/>
        <rFont val="Arial"/>
        <family val="2"/>
      </rPr>
      <t>2 S 03 999 01</t>
    </r>
  </si>
  <si>
    <r>
      <rPr>
        <sz val="10"/>
        <rFont val="Arial"/>
        <family val="2"/>
      </rPr>
      <t>-  Dreno de PVC D=100 mm</t>
    </r>
  </si>
  <si>
    <r>
      <rPr>
        <sz val="10"/>
        <rFont val="Arial"/>
        <family val="2"/>
      </rPr>
      <t>2 S 03 991 02</t>
    </r>
  </si>
  <si>
    <r>
      <rPr>
        <sz val="10"/>
        <rFont val="Arial"/>
        <family val="2"/>
      </rPr>
      <t>-  Dreno de PVC D=75 mm</t>
    </r>
  </si>
  <si>
    <r>
      <rPr>
        <sz val="10"/>
        <rFont val="Arial"/>
        <family val="2"/>
      </rPr>
      <t>2 S 03 991 01</t>
    </r>
  </si>
  <si>
    <r>
      <rPr>
        <sz val="10"/>
        <rFont val="Arial"/>
        <family val="2"/>
      </rPr>
      <t>-  Confecção e colocação cabo 12cord. D=12,7mm FREYSS</t>
    </r>
  </si>
  <si>
    <r>
      <rPr>
        <sz val="10"/>
        <rFont val="Arial"/>
        <family val="2"/>
      </rPr>
      <t>2 S 03 990 08</t>
    </r>
  </si>
  <si>
    <r>
      <rPr>
        <sz val="10"/>
        <rFont val="Arial"/>
        <family val="2"/>
      </rPr>
      <t>-  Confecção e colocação cabo 7 cord. D=12,7mm FREYSS</t>
    </r>
  </si>
  <si>
    <r>
      <rPr>
        <sz val="10"/>
        <rFont val="Arial"/>
        <family val="2"/>
      </rPr>
      <t>2 S 03 990 07</t>
    </r>
  </si>
  <si>
    <r>
      <rPr>
        <sz val="10"/>
        <rFont val="Arial"/>
        <family val="2"/>
      </rPr>
      <t>-  Confecção e colocação cabo 6 cord. D=12,7mm FREYSS</t>
    </r>
  </si>
  <si>
    <r>
      <rPr>
        <sz val="10"/>
        <rFont val="Arial"/>
        <family val="2"/>
      </rPr>
      <t>2 S 03 990 06</t>
    </r>
  </si>
  <si>
    <r>
      <rPr>
        <sz val="10"/>
        <rFont val="Arial"/>
        <family val="2"/>
      </rPr>
      <t>-  Confecção e colocação cabo 4 cord. D=12,7mm FREYSS</t>
    </r>
  </si>
  <si>
    <r>
      <rPr>
        <sz val="10"/>
        <rFont val="Arial"/>
        <family val="2"/>
      </rPr>
      <t>2 S 03 990 05</t>
    </r>
  </si>
  <si>
    <r>
      <rPr>
        <sz val="10"/>
        <rFont val="Arial"/>
        <family val="2"/>
      </rPr>
      <t>-  Confecção e colocação cabo 12 cord de 12,7 mm -MAC</t>
    </r>
  </si>
  <si>
    <r>
      <rPr>
        <sz val="10"/>
        <rFont val="Arial"/>
        <family val="2"/>
      </rPr>
      <t>2 S 03 990 04</t>
    </r>
  </si>
  <si>
    <r>
      <rPr>
        <sz val="10"/>
        <rFont val="Arial"/>
        <family val="2"/>
      </rPr>
      <t>-  Confecção e colocação cabo 7 cord de 12,7 mm - MAC</t>
    </r>
  </si>
  <si>
    <r>
      <rPr>
        <sz val="10"/>
        <rFont val="Arial"/>
        <family val="2"/>
      </rPr>
      <t>2 S 03 990 03</t>
    </r>
  </si>
  <si>
    <r>
      <rPr>
        <sz val="10"/>
        <rFont val="Arial"/>
        <family val="2"/>
      </rPr>
      <t>-  Confecção e colocação cabo 6 cord de 12,7 mm - MAC</t>
    </r>
  </si>
  <si>
    <r>
      <rPr>
        <sz val="10"/>
        <rFont val="Arial"/>
        <family val="2"/>
      </rPr>
      <t>2 S 03 990 02</t>
    </r>
  </si>
  <si>
    <r>
      <rPr>
        <sz val="10"/>
        <rFont val="Arial"/>
        <family val="2"/>
      </rPr>
      <t>-  Confecção e colocação cabo 4 cord de 12,7 mm - MAC</t>
    </r>
  </si>
  <si>
    <r>
      <rPr>
        <sz val="10"/>
        <rFont val="Arial"/>
        <family val="2"/>
      </rPr>
      <t>2 S 03 990 01</t>
    </r>
  </si>
  <si>
    <r>
      <rPr>
        <sz val="10"/>
        <rFont val="Arial"/>
        <family val="2"/>
      </rPr>
      <t>-  Pintura com nata de cimento</t>
    </r>
  </si>
  <si>
    <r>
      <rPr>
        <sz val="10"/>
        <rFont val="Arial"/>
        <family val="2"/>
      </rPr>
      <t>2 S 03 951 01</t>
    </r>
  </si>
  <si>
    <r>
      <rPr>
        <sz val="10"/>
        <rFont val="Arial"/>
        <family val="2"/>
      </rPr>
      <t>-  Reaterro e compactação</t>
    </r>
  </si>
  <si>
    <r>
      <rPr>
        <sz val="10"/>
        <rFont val="Arial"/>
        <family val="2"/>
      </rPr>
      <t>2 S 03 940 01</t>
    </r>
  </si>
  <si>
    <r>
      <rPr>
        <sz val="10"/>
        <rFont val="Arial"/>
        <family val="2"/>
      </rPr>
      <t>-  Compactação manual</t>
    </r>
  </si>
  <si>
    <r>
      <rPr>
        <sz val="10"/>
        <rFont val="Arial"/>
        <family val="2"/>
      </rPr>
      <t>2 S 03 940 00</t>
    </r>
  </si>
  <si>
    <r>
      <rPr>
        <sz val="10"/>
        <rFont val="Arial"/>
        <family val="2"/>
      </rPr>
      <t>-  Abertura concretagem bases tubulões céu aberto</t>
    </r>
  </si>
  <si>
    <r>
      <rPr>
        <sz val="10"/>
        <rFont val="Arial"/>
        <family val="2"/>
      </rPr>
      <t>2 S 03 920 01</t>
    </r>
  </si>
  <si>
    <r>
      <rPr>
        <sz val="10"/>
        <rFont val="Arial"/>
        <family val="2"/>
      </rPr>
      <t>-  Fabric. guarda-corpo tipo GM, mold. no local AC/BC</t>
    </r>
  </si>
  <si>
    <r>
      <rPr>
        <sz val="10"/>
        <rFont val="Arial"/>
        <family val="2"/>
      </rPr>
      <t>2 S 03 700 51</t>
    </r>
  </si>
  <si>
    <r>
      <rPr>
        <sz val="10"/>
        <rFont val="Arial"/>
        <family val="2"/>
      </rPr>
      <t>-  Fabricação guarda-corpo tipo GM, moldado no local</t>
    </r>
  </si>
  <si>
    <r>
      <rPr>
        <sz val="10"/>
        <rFont val="Arial"/>
        <family val="2"/>
      </rPr>
      <t>2 S 03 700 01</t>
    </r>
  </si>
  <si>
    <r>
      <rPr>
        <sz val="10"/>
        <rFont val="Arial"/>
        <family val="2"/>
      </rPr>
      <t>-  Fornecimento, preparo e colocação formas aço CA 25</t>
    </r>
  </si>
  <si>
    <r>
      <rPr>
        <sz val="10"/>
        <rFont val="Arial"/>
        <family val="2"/>
      </rPr>
      <t>2 S 03 580 03</t>
    </r>
  </si>
  <si>
    <r>
      <rPr>
        <sz val="10"/>
        <rFont val="Arial"/>
        <family val="2"/>
      </rPr>
      <t>-  Fornecimento, preparo e colocação formas aço CA 50</t>
    </r>
  </si>
  <si>
    <r>
      <rPr>
        <sz val="10"/>
        <rFont val="Arial"/>
        <family val="2"/>
      </rPr>
      <t>2 S 03 580 02</t>
    </r>
  </si>
  <si>
    <r>
      <rPr>
        <sz val="10"/>
        <rFont val="Arial"/>
        <family val="2"/>
      </rPr>
      <t>-  Fornecimento, preparo e colocação formas aço CA 60</t>
    </r>
  </si>
  <si>
    <r>
      <rPr>
        <sz val="10"/>
        <rFont val="Arial"/>
        <family val="2"/>
      </rPr>
      <t>2 S 03 580 01</t>
    </r>
  </si>
  <si>
    <r>
      <rPr>
        <sz val="10"/>
        <rFont val="Arial"/>
        <family val="2"/>
      </rPr>
      <t>-  Fabric.guarda-corpo tipo GM,moldado no local AC/BC</t>
    </r>
  </si>
  <si>
    <r>
      <rPr>
        <sz val="10"/>
        <rFont val="Arial"/>
        <family val="2"/>
      </rPr>
      <t>2 S 03 510 50</t>
    </r>
  </si>
  <si>
    <r>
      <rPr>
        <sz val="10"/>
        <rFont val="Arial"/>
        <family val="2"/>
      </rPr>
      <t>-  Aparelho apoio em neoprene fretado-forn. e aplic.</t>
    </r>
  </si>
  <si>
    <r>
      <rPr>
        <sz val="10"/>
        <rFont val="Arial"/>
        <family val="2"/>
      </rPr>
      <t>2 S 03 510 00</t>
    </r>
  </si>
  <si>
    <r>
      <rPr>
        <sz val="10"/>
        <rFont val="Arial"/>
        <family val="2"/>
      </rPr>
      <t>-  Concreto fck=15MPa contr raz uso geral conf e lanç</t>
    </r>
  </si>
  <si>
    <r>
      <rPr>
        <sz val="10"/>
        <rFont val="Arial"/>
        <family val="2"/>
      </rPr>
      <t>1 A 01 412 01</t>
    </r>
  </si>
  <si>
    <r>
      <rPr>
        <sz val="10"/>
        <rFont val="Arial"/>
        <family val="2"/>
      </rPr>
      <t>-  Concr.fck=10MPa c.raz uso ger conf/lanç AC/BC</t>
    </r>
  </si>
  <si>
    <r>
      <rPr>
        <sz val="10"/>
        <rFont val="Arial"/>
        <family val="2"/>
      </rPr>
      <t>1 A 01 410 51</t>
    </r>
  </si>
  <si>
    <r>
      <rPr>
        <sz val="10"/>
        <rFont val="Arial"/>
        <family val="2"/>
      </rPr>
      <t>-  Concreto fck=10MPa contr raz uso geral conf e lanç</t>
    </r>
  </si>
  <si>
    <r>
      <rPr>
        <sz val="10"/>
        <rFont val="Arial"/>
        <family val="2"/>
      </rPr>
      <t>1 A 01 410 01</t>
    </r>
  </si>
  <si>
    <r>
      <rPr>
        <sz val="10"/>
        <rFont val="Arial"/>
        <family val="2"/>
      </rPr>
      <t>-  Conf.e lanç. de concreto magro em betoneira AC/BC</t>
    </r>
  </si>
  <si>
    <r>
      <rPr>
        <sz val="10"/>
        <rFont val="Arial"/>
        <family val="2"/>
      </rPr>
      <t>1 A 01 407 51</t>
    </r>
  </si>
  <si>
    <r>
      <rPr>
        <sz val="10"/>
        <rFont val="Arial"/>
        <family val="2"/>
      </rPr>
      <t>-  Confecção e lançam. de concreto magro em betoneira</t>
    </r>
  </si>
  <si>
    <r>
      <rPr>
        <sz val="10"/>
        <rFont val="Arial"/>
        <family val="2"/>
      </rPr>
      <t>1 A 01 407 01</t>
    </r>
  </si>
  <si>
    <r>
      <rPr>
        <sz val="10"/>
        <rFont val="Arial"/>
        <family val="2"/>
      </rPr>
      <t>-  Andaime de madeira</t>
    </r>
  </si>
  <si>
    <r>
      <rPr>
        <sz val="10"/>
        <rFont val="Arial"/>
        <family val="2"/>
      </rPr>
      <t>1 A 01 405 01</t>
    </r>
  </si>
  <si>
    <r>
      <rPr>
        <sz val="10"/>
        <rFont val="Arial"/>
        <family val="2"/>
      </rPr>
      <t>-  Forma para tubulão</t>
    </r>
  </si>
  <si>
    <r>
      <rPr>
        <sz val="10"/>
        <rFont val="Arial"/>
        <family val="2"/>
      </rPr>
      <t>1 A 01 404 01</t>
    </r>
  </si>
  <si>
    <r>
      <rPr>
        <sz val="10"/>
        <rFont val="Arial"/>
        <family val="2"/>
      </rPr>
      <t>-  Forma de placa compensada plastificada</t>
    </r>
  </si>
  <si>
    <r>
      <rPr>
        <sz val="10"/>
        <rFont val="Arial"/>
        <family val="2"/>
      </rPr>
      <t>1 A 01 403 01</t>
    </r>
  </si>
  <si>
    <r>
      <rPr>
        <sz val="10"/>
        <rFont val="Arial"/>
        <family val="2"/>
      </rPr>
      <t>-  Forma de placa compensada resinada</t>
    </r>
  </si>
  <si>
    <r>
      <rPr>
        <sz val="10"/>
        <rFont val="Arial"/>
        <family val="2"/>
      </rPr>
      <t>1 A 01 402 01</t>
    </r>
  </si>
  <si>
    <r>
      <rPr>
        <sz val="10"/>
        <rFont val="Arial"/>
        <family val="2"/>
      </rPr>
      <t>1 A 01 401 01</t>
    </r>
  </si>
  <si>
    <r>
      <rPr>
        <sz val="10"/>
        <rFont val="Arial"/>
        <family val="2"/>
      </rPr>
      <t>-  Usinagem de CBUQ p/ reciclagem em usina fixa BC</t>
    </r>
  </si>
  <si>
    <r>
      <rPr>
        <sz val="10"/>
        <rFont val="Arial"/>
        <family val="2"/>
      </rPr>
      <t>1 A 01 398 52</t>
    </r>
  </si>
  <si>
    <r>
      <rPr>
        <sz val="10"/>
        <rFont val="Arial"/>
        <family val="2"/>
      </rPr>
      <t>-  Usinagem de CBUQ p/ reciclagem em usina fixa.</t>
    </r>
  </si>
  <si>
    <r>
      <rPr>
        <sz val="10"/>
        <rFont val="Arial"/>
        <family val="2"/>
      </rPr>
      <t>1 A 01 398 02</t>
    </r>
  </si>
  <si>
    <r>
      <rPr>
        <sz val="10"/>
        <rFont val="Arial"/>
        <family val="2"/>
      </rPr>
      <t>-  Usinagem de P.M.F. AC/BC</t>
    </r>
  </si>
  <si>
    <r>
      <rPr>
        <sz val="10"/>
        <rFont val="Arial"/>
        <family val="2"/>
      </rPr>
      <t>1 A 01 397 52</t>
    </r>
  </si>
  <si>
    <r>
      <rPr>
        <sz val="10"/>
        <rFont val="Arial"/>
        <family val="2"/>
      </rPr>
      <t>-  Usinagem de P.M.F.</t>
    </r>
  </si>
  <si>
    <r>
      <rPr>
        <sz val="10"/>
        <rFont val="Arial"/>
        <family val="2"/>
      </rPr>
      <t>1 A 01 397 02</t>
    </r>
  </si>
  <si>
    <r>
      <rPr>
        <sz val="10"/>
        <rFont val="Arial"/>
        <family val="2"/>
      </rPr>
      <t>-  Usinagem de solo melhorado com cimento.</t>
    </r>
  </si>
  <si>
    <r>
      <rPr>
        <sz val="10"/>
        <rFont val="Arial"/>
        <family val="2"/>
      </rPr>
      <t>1 A 01 396 02</t>
    </r>
  </si>
  <si>
    <r>
      <rPr>
        <sz val="10"/>
        <rFont val="Arial"/>
        <family val="2"/>
      </rPr>
      <t>-  Usinagem de solo-cimento</t>
    </r>
  </si>
  <si>
    <r>
      <rPr>
        <sz val="10"/>
        <rFont val="Arial"/>
        <family val="2"/>
      </rPr>
      <t>1 A 01 396 01</t>
    </r>
  </si>
  <si>
    <r>
      <rPr>
        <sz val="10"/>
        <rFont val="Arial"/>
        <family val="2"/>
      </rPr>
      <t>-  Usinagem de agregados p/ micro-revestimento  BC</t>
    </r>
  </si>
  <si>
    <r>
      <rPr>
        <sz val="10"/>
        <rFont val="Arial"/>
        <family val="2"/>
      </rPr>
      <t>1 A 01 395 53</t>
    </r>
  </si>
  <si>
    <r>
      <rPr>
        <sz val="10"/>
        <rFont val="Arial"/>
        <family val="2"/>
      </rPr>
      <t>-  Usinagem de solo-brita BC</t>
    </r>
  </si>
  <si>
    <r>
      <rPr>
        <sz val="10"/>
        <rFont val="Arial"/>
        <family val="2"/>
      </rPr>
      <t>1 A 01 395 52</t>
    </r>
  </si>
  <si>
    <r>
      <rPr>
        <sz val="10"/>
        <rFont val="Arial"/>
        <family val="2"/>
      </rPr>
      <t>-  Usinagem de brita graduada BC</t>
    </r>
  </si>
  <si>
    <r>
      <rPr>
        <sz val="10"/>
        <rFont val="Arial"/>
        <family val="2"/>
      </rPr>
      <t>1 A 01 395 51</t>
    </r>
  </si>
  <si>
    <r>
      <rPr>
        <sz val="10"/>
        <rFont val="Arial"/>
        <family val="2"/>
      </rPr>
      <t>-  Usinagem de agregados p/ micro-revestimento</t>
    </r>
  </si>
  <si>
    <r>
      <rPr>
        <sz val="10"/>
        <rFont val="Arial"/>
        <family val="2"/>
      </rPr>
      <t>1 A 01 395 03</t>
    </r>
  </si>
  <si>
    <r>
      <rPr>
        <sz val="10"/>
        <rFont val="Arial"/>
        <family val="2"/>
      </rPr>
      <t>-  Usinagem de solo-brita</t>
    </r>
  </si>
  <si>
    <r>
      <rPr>
        <sz val="10"/>
        <rFont val="Arial"/>
        <family val="2"/>
      </rPr>
      <t>1 A 01 395 02</t>
    </r>
  </si>
  <si>
    <r>
      <rPr>
        <sz val="10"/>
        <rFont val="Arial"/>
        <family val="2"/>
      </rPr>
      <t>-  Usinagem de brita graduada</t>
    </r>
  </si>
  <si>
    <r>
      <rPr>
        <sz val="10"/>
        <rFont val="Arial"/>
        <family val="2"/>
      </rPr>
      <t>1 A 01 395 01</t>
    </r>
  </si>
  <si>
    <r>
      <rPr>
        <sz val="10"/>
        <rFont val="Arial"/>
        <family val="2"/>
      </rPr>
      <t>-  Usinagem de areia-asfalto AC</t>
    </r>
  </si>
  <si>
    <r>
      <rPr>
        <sz val="10"/>
        <rFont val="Arial"/>
        <family val="2"/>
      </rPr>
      <t>1 A 01 391 52</t>
    </r>
  </si>
  <si>
    <r>
      <rPr>
        <sz val="10"/>
        <rFont val="Arial"/>
        <family val="2"/>
      </rPr>
      <t>-  Usinagem de areia-asfalto</t>
    </r>
  </si>
  <si>
    <r>
      <rPr>
        <sz val="10"/>
        <rFont val="Arial"/>
        <family val="2"/>
      </rPr>
      <t>1 A 01 391 02</t>
    </r>
  </si>
  <si>
    <r>
      <rPr>
        <sz val="10"/>
        <rFont val="Arial"/>
        <family val="2"/>
      </rPr>
      <t>-  Usinagem de CBUQ (capa de rolam.) AC/BC c cal hidr</t>
    </r>
  </si>
  <si>
    <r>
      <rPr>
        <sz val="10"/>
        <rFont val="Arial"/>
        <family val="2"/>
      </rPr>
      <t>1 A 01 390 72</t>
    </r>
  </si>
  <si>
    <r>
      <rPr>
        <sz val="10"/>
        <rFont val="Arial"/>
        <family val="2"/>
      </rPr>
      <t>-  Usinagem de CBUQ (binder) AC/BC</t>
    </r>
  </si>
  <si>
    <r>
      <rPr>
        <sz val="10"/>
        <rFont val="Arial"/>
        <family val="2"/>
      </rPr>
      <t>1 A 01 390 53</t>
    </r>
  </si>
  <si>
    <r>
      <rPr>
        <sz val="10"/>
        <rFont val="Arial"/>
        <family val="2"/>
      </rPr>
      <t>-  Usinagem de CBUQ (capa de rolamento) AC/BC</t>
    </r>
  </si>
  <si>
    <r>
      <rPr>
        <sz val="10"/>
        <rFont val="Arial"/>
        <family val="2"/>
      </rPr>
      <t>1 A 01 390 52</t>
    </r>
  </si>
  <si>
    <r>
      <rPr>
        <sz val="10"/>
        <rFont val="Arial"/>
        <family val="2"/>
      </rPr>
      <t>-  Usinagem de CBUQ c/ cal hidr. (capa de rolamento)</t>
    </r>
  </si>
  <si>
    <r>
      <rPr>
        <sz val="10"/>
        <rFont val="Arial"/>
        <family val="2"/>
      </rPr>
      <t>1 A 01 390 22</t>
    </r>
  </si>
  <si>
    <r>
      <rPr>
        <sz val="10"/>
        <rFont val="Arial"/>
        <family val="2"/>
      </rPr>
      <t>-  Usinagem de CBUQ (binder)</t>
    </r>
  </si>
  <si>
    <r>
      <rPr>
        <sz val="10"/>
        <rFont val="Arial"/>
        <family val="2"/>
      </rPr>
      <t>1 A 01 390 03</t>
    </r>
  </si>
  <si>
    <r>
      <rPr>
        <sz val="10"/>
        <rFont val="Arial"/>
        <family val="2"/>
      </rPr>
      <t>-  Usinagem de CBUQ (capa de rolamento)</t>
    </r>
  </si>
  <si>
    <r>
      <rPr>
        <sz val="10"/>
        <rFont val="Arial"/>
        <family val="2"/>
      </rPr>
      <t>1 A 01 390 02</t>
    </r>
  </si>
  <si>
    <r>
      <rPr>
        <sz val="10"/>
        <rFont val="Arial"/>
        <family val="2"/>
      </rPr>
      <t>-  Pedra de mão produzida manualmente (consv)</t>
    </r>
  </si>
  <si>
    <r>
      <rPr>
        <sz val="10"/>
        <rFont val="Arial"/>
        <family val="2"/>
      </rPr>
      <t>1 A 01 200 04</t>
    </r>
  </si>
  <si>
    <r>
      <rPr>
        <sz val="10"/>
        <rFont val="Arial"/>
        <family val="2"/>
      </rPr>
      <t>-  Brita produzida em central de britagem de 80 m3/h</t>
    </r>
  </si>
  <si>
    <r>
      <rPr>
        <sz val="10"/>
        <rFont val="Arial"/>
        <family val="2"/>
      </rPr>
      <t>1 A 01 200 01</t>
    </r>
  </si>
  <si>
    <r>
      <rPr>
        <sz val="10"/>
        <rFont val="Arial"/>
        <family val="2"/>
      </rPr>
      <t>-  Areia extraída com draga de sucção (tipo bomba)</t>
    </r>
  </si>
  <si>
    <r>
      <rPr>
        <sz val="10"/>
        <rFont val="Arial"/>
        <family val="2"/>
      </rPr>
      <t>1 A 01 170 03</t>
    </r>
  </si>
  <si>
    <r>
      <rPr>
        <sz val="10"/>
        <rFont val="Arial"/>
        <family val="2"/>
      </rPr>
      <t>-  Areia extraída com trator e carregadeira</t>
    </r>
  </si>
  <si>
    <r>
      <rPr>
        <sz val="10"/>
        <rFont val="Arial"/>
        <family val="2"/>
      </rPr>
      <t>1 A 01 170 02</t>
    </r>
  </si>
  <si>
    <r>
      <rPr>
        <sz val="10"/>
        <rFont val="Arial"/>
        <family val="2"/>
      </rPr>
      <t>-  Areia extraída com escavadeira hidráulica</t>
    </r>
  </si>
  <si>
    <r>
      <rPr>
        <sz val="10"/>
        <rFont val="Arial"/>
        <family val="2"/>
      </rPr>
      <t>1 A 01 170 01</t>
    </r>
  </si>
  <si>
    <r>
      <rPr>
        <sz val="10"/>
        <rFont val="Arial"/>
        <family val="2"/>
      </rPr>
      <t>-  Rachão ou pedra-de-mão comercial (cont e rest)/ PC</t>
    </r>
  </si>
  <si>
    <r>
      <rPr>
        <sz val="10"/>
        <rFont val="Arial"/>
        <family val="2"/>
      </rPr>
      <t>1 A 01 155 51</t>
    </r>
  </si>
  <si>
    <r>
      <rPr>
        <sz val="10"/>
        <rFont val="Arial"/>
        <family val="2"/>
      </rPr>
      <t>-  Tub.ar c.D=2,2m prof.27/31m lâm.d'água LF/AC/BC/PC</t>
    </r>
  </si>
  <si>
    <r>
      <rPr>
        <sz val="10"/>
        <rFont val="Arial"/>
        <family val="2"/>
      </rPr>
      <t>2 S 03 416 65</t>
    </r>
  </si>
  <si>
    <r>
      <rPr>
        <sz val="10"/>
        <rFont val="Arial"/>
        <family val="2"/>
      </rPr>
      <t>-  Tub.ar c.D=2,2m prof.24/27m lâm.d'água LF/AC/BC/PC</t>
    </r>
  </si>
  <si>
    <r>
      <rPr>
        <sz val="10"/>
        <rFont val="Arial"/>
        <family val="2"/>
      </rPr>
      <t>2 S 03 416 64</t>
    </r>
  </si>
  <si>
    <r>
      <rPr>
        <sz val="10"/>
        <rFont val="Arial"/>
        <family val="2"/>
      </rPr>
      <t>-  Tub.ar c.D=2,2m prof.18/24m lâm.d'água LF/AC/BC/PC</t>
    </r>
  </si>
  <si>
    <r>
      <rPr>
        <sz val="10"/>
        <rFont val="Arial"/>
        <family val="2"/>
      </rPr>
      <t>2 S 03 416 63</t>
    </r>
  </si>
  <si>
    <r>
      <rPr>
        <sz val="10"/>
        <rFont val="Arial"/>
        <family val="2"/>
      </rPr>
      <t>-  Tub.ar c.D=2,2m prof.12/18m lâm.d'água LF/AC/BC/PC</t>
    </r>
  </si>
  <si>
    <r>
      <rPr>
        <sz val="10"/>
        <rFont val="Arial"/>
        <family val="2"/>
      </rPr>
      <t>2 S 03 416 62</t>
    </r>
  </si>
  <si>
    <r>
      <rPr>
        <sz val="10"/>
        <rFont val="Arial"/>
        <family val="2"/>
      </rPr>
      <t>-  Tub.ar c.D=2,2m prof.até12m lâm.d'água LF/AC/BC/PC</t>
    </r>
  </si>
  <si>
    <r>
      <rPr>
        <sz val="10"/>
        <rFont val="Arial"/>
        <family val="2"/>
      </rPr>
      <t>2 S 03 416 61</t>
    </r>
  </si>
  <si>
    <r>
      <rPr>
        <sz val="10"/>
        <rFont val="Arial"/>
        <family val="2"/>
      </rPr>
      <t>-  Tub.ar c.D=2,0m prof.27/31m lâm.d'água LF/AC/BC/PC</t>
    </r>
  </si>
  <si>
    <r>
      <rPr>
        <sz val="10"/>
        <rFont val="Arial"/>
        <family val="2"/>
      </rPr>
      <t>2 S 03 416 55</t>
    </r>
  </si>
  <si>
    <r>
      <rPr>
        <sz val="10"/>
        <rFont val="Arial"/>
        <family val="2"/>
      </rPr>
      <t>-  Tub.ar c.D=2,0m prof.24/27m lâm.d'água LF/AC/BC/PC</t>
    </r>
  </si>
  <si>
    <r>
      <rPr>
        <sz val="10"/>
        <rFont val="Arial"/>
        <family val="2"/>
      </rPr>
      <t>2 S 03 416 54</t>
    </r>
  </si>
  <si>
    <r>
      <rPr>
        <sz val="10"/>
        <rFont val="Arial"/>
        <family val="2"/>
      </rPr>
      <t>-  Tub.ar c.D=2,0m prof.18/24m lâm.d'água LF/AC/BC/PC</t>
    </r>
  </si>
  <si>
    <r>
      <rPr>
        <sz val="10"/>
        <rFont val="Arial"/>
        <family val="2"/>
      </rPr>
      <t>2 S 03 416 53</t>
    </r>
  </si>
  <si>
    <r>
      <rPr>
        <sz val="10"/>
        <rFont val="Arial"/>
        <family val="2"/>
      </rPr>
      <t>-  Tub.ar c.D=2,0m prof.12/18m lâm.d'água LF/AC/BC/PC</t>
    </r>
  </si>
  <si>
    <r>
      <rPr>
        <sz val="10"/>
        <rFont val="Arial"/>
        <family val="2"/>
      </rPr>
      <t>2 S 03 416 52</t>
    </r>
  </si>
  <si>
    <r>
      <rPr>
        <sz val="10"/>
        <rFont val="Arial"/>
        <family val="2"/>
      </rPr>
      <t>-  Tub.ar c.D=2,0m prof.até12m lâm.d'água LF/AC/BC/PC</t>
    </r>
  </si>
  <si>
    <r>
      <rPr>
        <sz val="10"/>
        <rFont val="Arial"/>
        <family val="2"/>
      </rPr>
      <t>2 S 03 416 51</t>
    </r>
  </si>
  <si>
    <r>
      <rPr>
        <sz val="10"/>
        <rFont val="Arial"/>
        <family val="2"/>
      </rPr>
      <t>-  Tub.ar c.D=1,8m prof.27/31m lâm.d'água LF/AC/BC/PC</t>
    </r>
  </si>
  <si>
    <r>
      <rPr>
        <sz val="10"/>
        <rFont val="Arial"/>
        <family val="2"/>
      </rPr>
      <t>2 S 03 416 45</t>
    </r>
  </si>
  <si>
    <r>
      <rPr>
        <sz val="10"/>
        <rFont val="Arial"/>
        <family val="2"/>
      </rPr>
      <t>-  Tub.ar c.D=1,8m prof.24/27m lâm.d'água LF/AC/BC/PC</t>
    </r>
  </si>
  <si>
    <r>
      <rPr>
        <sz val="10"/>
        <rFont val="Arial"/>
        <family val="2"/>
      </rPr>
      <t>2 S 03 416 44</t>
    </r>
  </si>
  <si>
    <r>
      <rPr>
        <sz val="10"/>
        <rFont val="Arial"/>
        <family val="2"/>
      </rPr>
      <t>-  Tub.ar c.D=1,8m prof.18/24m lâm.d'água LF/AC/BC/PC</t>
    </r>
  </si>
  <si>
    <r>
      <rPr>
        <sz val="10"/>
        <rFont val="Arial"/>
        <family val="2"/>
      </rPr>
      <t>2 S 03 416 43</t>
    </r>
  </si>
  <si>
    <r>
      <rPr>
        <sz val="10"/>
        <rFont val="Arial"/>
        <family val="2"/>
      </rPr>
      <t>-  Tub.ar c.D=1,8m prof.12/18m lâm.d'água LF AC/BC/PC</t>
    </r>
  </si>
  <si>
    <r>
      <rPr>
        <sz val="10"/>
        <rFont val="Arial"/>
        <family val="2"/>
      </rPr>
      <t>2 S 03 416 42</t>
    </r>
  </si>
  <si>
    <r>
      <rPr>
        <sz val="10"/>
        <rFont val="Arial"/>
        <family val="2"/>
      </rPr>
      <t>-  Tub.ar c.D=1,8m prof.até12m lâm.d'água LF/AC/BC/PC</t>
    </r>
  </si>
  <si>
    <r>
      <rPr>
        <sz val="10"/>
        <rFont val="Arial"/>
        <family val="2"/>
      </rPr>
      <t>2 S 03 416 41</t>
    </r>
  </si>
  <si>
    <r>
      <rPr>
        <sz val="10"/>
        <rFont val="Arial"/>
        <family val="2"/>
      </rPr>
      <t>-  Tub.ar c.D=1,6m prof.27/31m lâm.d'água LF/AC/BC/PC</t>
    </r>
  </si>
  <si>
    <r>
      <rPr>
        <sz val="10"/>
        <rFont val="Arial"/>
        <family val="2"/>
      </rPr>
      <t>2 S 03 416 35</t>
    </r>
  </si>
  <si>
    <r>
      <rPr>
        <sz val="10"/>
        <rFont val="Arial"/>
        <family val="2"/>
      </rPr>
      <t>-  Tub.ar c.D=1,6m prof.24/27m lâm.d'água LF/AC/BC/PC</t>
    </r>
  </si>
  <si>
    <r>
      <rPr>
        <sz val="10"/>
        <rFont val="Arial"/>
        <family val="2"/>
      </rPr>
      <t>2 S 03 416 34</t>
    </r>
  </si>
  <si>
    <r>
      <rPr>
        <sz val="10"/>
        <rFont val="Arial"/>
        <family val="2"/>
      </rPr>
      <t>-  Tub.ar c.D=1,6m prof.18/24m lâm.d'água LF/AC/BC/PC</t>
    </r>
  </si>
  <si>
    <r>
      <rPr>
        <sz val="10"/>
        <rFont val="Arial"/>
        <family val="2"/>
      </rPr>
      <t>2 S 03 416 33</t>
    </r>
  </si>
  <si>
    <r>
      <rPr>
        <sz val="10"/>
        <rFont val="Arial"/>
        <family val="2"/>
      </rPr>
      <t>-  Tub.ar c.D=1,6m prof.12/18m lâm.d'água LF/AC/BC/PC</t>
    </r>
  </si>
  <si>
    <r>
      <rPr>
        <sz val="10"/>
        <rFont val="Arial"/>
        <family val="2"/>
      </rPr>
      <t>2 S 03 416 32</t>
    </r>
  </si>
  <si>
    <r>
      <rPr>
        <sz val="10"/>
        <rFont val="Arial"/>
        <family val="2"/>
      </rPr>
      <t>-  Tub.ar c.D=1,6m prof.até12m lâm.d'água LF/AC/BC/PC</t>
    </r>
  </si>
  <si>
    <r>
      <rPr>
        <sz val="10"/>
        <rFont val="Arial"/>
        <family val="2"/>
      </rPr>
      <t>2 S 03 416 31</t>
    </r>
  </si>
  <si>
    <r>
      <rPr>
        <sz val="10"/>
        <rFont val="Arial"/>
        <family val="2"/>
      </rPr>
      <t>-  Tub.ar c.D=1,4m prof.27/31m lâm.d'água LF/AC/BC/PC</t>
    </r>
  </si>
  <si>
    <r>
      <rPr>
        <sz val="10"/>
        <rFont val="Arial"/>
        <family val="2"/>
      </rPr>
      <t>2 S 03 416 25</t>
    </r>
  </si>
  <si>
    <r>
      <rPr>
        <sz val="10"/>
        <rFont val="Arial"/>
        <family val="2"/>
      </rPr>
      <t>-  Tub.ar c.D=1,4m prof.24/27m lâm.d'água LF/AC/BC/PC</t>
    </r>
  </si>
  <si>
    <r>
      <rPr>
        <sz val="10"/>
        <rFont val="Arial"/>
        <family val="2"/>
      </rPr>
      <t>2 S 03 416 24</t>
    </r>
  </si>
  <si>
    <r>
      <rPr>
        <sz val="10"/>
        <rFont val="Arial"/>
        <family val="2"/>
      </rPr>
      <t>-  Tub.ar c.D=1,4m prof.18/24m lâm.d'água LF/AC/BC/PC</t>
    </r>
  </si>
  <si>
    <r>
      <rPr>
        <sz val="10"/>
        <rFont val="Arial"/>
        <family val="2"/>
      </rPr>
      <t>2 S 03 416 23</t>
    </r>
  </si>
  <si>
    <r>
      <rPr>
        <sz val="10"/>
        <rFont val="Arial"/>
        <family val="2"/>
      </rPr>
      <t>-  Tub.ar c.D=1,4m prof.12/18m lâm.d'água LF/AC/BC/PC</t>
    </r>
  </si>
  <si>
    <r>
      <rPr>
        <sz val="10"/>
        <rFont val="Arial"/>
        <family val="2"/>
      </rPr>
      <t>2 S 03 416 22</t>
    </r>
  </si>
  <si>
    <r>
      <rPr>
        <sz val="10"/>
        <rFont val="Arial"/>
        <family val="2"/>
      </rPr>
      <t>-  Tub.ar c.D=1,4m prof.até12m lâm.d'água LF/AC/BC/PC</t>
    </r>
  </si>
  <si>
    <r>
      <rPr>
        <sz val="10"/>
        <rFont val="Arial"/>
        <family val="2"/>
      </rPr>
      <t>2 S 03 416 21</t>
    </r>
  </si>
  <si>
    <r>
      <rPr>
        <sz val="10"/>
        <rFont val="Arial"/>
        <family val="2"/>
      </rPr>
      <t>-  Tub.ar.c.D=1,2m prof.27/31m lâm.d'água LF/AC/BC/PC</t>
    </r>
  </si>
  <si>
    <r>
      <rPr>
        <sz val="10"/>
        <rFont val="Arial"/>
        <family val="2"/>
      </rPr>
      <t>2 S 03 416 15</t>
    </r>
  </si>
  <si>
    <r>
      <rPr>
        <sz val="10"/>
        <rFont val="Arial"/>
        <family val="2"/>
      </rPr>
      <t>-  Tub.ar c.D=1,2m prof.24/27m lâm.d'água LF/AC/BC/PC</t>
    </r>
  </si>
  <si>
    <r>
      <rPr>
        <sz val="10"/>
        <rFont val="Arial"/>
        <family val="2"/>
      </rPr>
      <t>2 S 03 416 14</t>
    </r>
  </si>
  <si>
    <r>
      <rPr>
        <sz val="10"/>
        <rFont val="Arial"/>
        <family val="2"/>
      </rPr>
      <t>-  Tub.ar c.D=1,2m prof.18/24m lâm.d'água LF/AC/BC/PC</t>
    </r>
  </si>
  <si>
    <r>
      <rPr>
        <sz val="10"/>
        <rFont val="Arial"/>
        <family val="2"/>
      </rPr>
      <t>2 S 03 416 13</t>
    </r>
  </si>
  <si>
    <r>
      <rPr>
        <sz val="10"/>
        <rFont val="Arial"/>
        <family val="2"/>
      </rPr>
      <t>-  Tub.ar c.D=1,2m prof.12/18m lâm.d'água LF/AC/BC/PC</t>
    </r>
  </si>
  <si>
    <r>
      <rPr>
        <sz val="10"/>
        <rFont val="Arial"/>
        <family val="2"/>
      </rPr>
      <t>2 S 03 416 12</t>
    </r>
  </si>
  <si>
    <r>
      <rPr>
        <sz val="10"/>
        <rFont val="Arial"/>
        <family val="2"/>
      </rPr>
      <t>-  Tub.ar comp.D=1,2m prof.12m lâm.d'água LF/AC/BC/PC</t>
    </r>
  </si>
  <si>
    <r>
      <rPr>
        <sz val="10"/>
        <rFont val="Arial"/>
        <family val="2"/>
      </rPr>
      <t>2 S 03 416 11</t>
    </r>
  </si>
  <si>
    <r>
      <rPr>
        <sz val="10"/>
        <rFont val="Arial"/>
        <family val="2"/>
      </rPr>
      <t>-  Tub.céu aberto diâmetro externo=2,20 m c/AC/BC/PC</t>
    </r>
  </si>
  <si>
    <r>
      <rPr>
        <sz val="10"/>
        <rFont val="Arial"/>
        <family val="2"/>
      </rPr>
      <t>2 S 03 415 61</t>
    </r>
  </si>
  <si>
    <r>
      <rPr>
        <sz val="10"/>
        <rFont val="Arial"/>
        <family val="2"/>
      </rPr>
      <t>-  Tub.céu aberto diâmetro externo=2,00 m c/AC/BC/PC</t>
    </r>
  </si>
  <si>
    <r>
      <rPr>
        <sz val="10"/>
        <rFont val="Arial"/>
        <family val="2"/>
      </rPr>
      <t>2 S 03 415 51</t>
    </r>
  </si>
  <si>
    <r>
      <rPr>
        <sz val="10"/>
        <rFont val="Arial"/>
        <family val="2"/>
      </rPr>
      <t>-  Tub.céu aberto diâmetro externo=1,80 m c/AC/BC/PC</t>
    </r>
  </si>
  <si>
    <r>
      <rPr>
        <sz val="10"/>
        <rFont val="Arial"/>
        <family val="2"/>
      </rPr>
      <t>2 S 03 415 41</t>
    </r>
  </si>
  <si>
    <r>
      <rPr>
        <sz val="10"/>
        <rFont val="Arial"/>
        <family val="2"/>
      </rPr>
      <t>-  Tub.céu aberto diâmetro externo=1,60 m c/AC/BC/PC</t>
    </r>
  </si>
  <si>
    <r>
      <rPr>
        <sz val="10"/>
        <rFont val="Arial"/>
        <family val="2"/>
      </rPr>
      <t>2 S 03 415 31</t>
    </r>
  </si>
  <si>
    <r>
      <rPr>
        <sz val="10"/>
        <rFont val="Arial"/>
        <family val="2"/>
      </rPr>
      <t>-  Tub.céu aberto diâmetro externo=1,40 m c/AC/BC/PC</t>
    </r>
  </si>
  <si>
    <r>
      <rPr>
        <sz val="10"/>
        <rFont val="Arial"/>
        <family val="2"/>
      </rPr>
      <t>2 S 03 415 21</t>
    </r>
  </si>
  <si>
    <r>
      <rPr>
        <sz val="10"/>
        <rFont val="Arial"/>
        <family val="2"/>
      </rPr>
      <t>-  Tub.céu aberto diâmetro externo =1,20 m c/AC/BC/PC</t>
    </r>
  </si>
  <si>
    <r>
      <rPr>
        <sz val="10"/>
        <rFont val="Arial"/>
        <family val="2"/>
      </rPr>
      <t>2 S 03 415 11</t>
    </r>
  </si>
  <si>
    <r>
      <rPr>
        <sz val="10"/>
        <rFont val="Arial"/>
        <family val="2"/>
      </rPr>
      <t>-  Tub.céu aberto diâmetro externo=1,00 m c/AC/BC/PC</t>
    </r>
  </si>
  <si>
    <r>
      <rPr>
        <sz val="10"/>
        <rFont val="Arial"/>
        <family val="2"/>
      </rPr>
      <t>2 S 03 415 01</t>
    </r>
  </si>
  <si>
    <r>
      <rPr>
        <sz val="10"/>
        <rFont val="Arial"/>
        <family val="2"/>
      </rPr>
      <t>-  Forn.lanç.c.base tub.ar comp.pr.27/31m LF/AC/BC/PC</t>
    </r>
  </si>
  <si>
    <r>
      <rPr>
        <sz val="10"/>
        <rFont val="Arial"/>
        <family val="2"/>
      </rPr>
      <t>2 S 03 412 65</t>
    </r>
  </si>
  <si>
    <r>
      <rPr>
        <sz val="10"/>
        <rFont val="Arial"/>
        <family val="2"/>
      </rPr>
      <t>-  Forn.lanç.c.base tub.ar comp.pr.24/27m LF/AC/BC/PC</t>
    </r>
  </si>
  <si>
    <r>
      <rPr>
        <sz val="10"/>
        <rFont val="Arial"/>
        <family val="2"/>
      </rPr>
      <t>2 S 03 412 64</t>
    </r>
  </si>
  <si>
    <r>
      <rPr>
        <sz val="10"/>
        <rFont val="Arial"/>
        <family val="2"/>
      </rPr>
      <t>-  Forn.lanç.c.base tub.ar comp.pr.18/24m LF/AC/BC/PC</t>
    </r>
  </si>
  <si>
    <r>
      <rPr>
        <sz val="10"/>
        <rFont val="Arial"/>
        <family val="2"/>
      </rPr>
      <t>2 S 03 412 63</t>
    </r>
  </si>
  <si>
    <r>
      <rPr>
        <sz val="10"/>
        <rFont val="Arial"/>
        <family val="2"/>
      </rPr>
      <t>-  Forn.lanc.c.base tub.ar comp.pr.12/18m LF/AC/BC/PC</t>
    </r>
  </si>
  <si>
    <r>
      <rPr>
        <sz val="10"/>
        <rFont val="Arial"/>
        <family val="2"/>
      </rPr>
      <t>2 S 03 412 62</t>
    </r>
  </si>
  <si>
    <r>
      <rPr>
        <sz val="10"/>
        <rFont val="Arial"/>
        <family val="2"/>
      </rPr>
      <t>-  Forn.lanç.c. base tub.ar comp.até 12m LF/AC/BC/PC</t>
    </r>
  </si>
  <si>
    <r>
      <rPr>
        <sz val="10"/>
        <rFont val="Arial"/>
        <family val="2"/>
      </rPr>
      <t>2 S 03 412 61</t>
    </r>
  </si>
  <si>
    <r>
      <rPr>
        <sz val="10"/>
        <rFont val="Arial"/>
        <family val="2"/>
      </rPr>
      <t>-  Forn.lanç.conc.base tub.ar comp.prof. 27/31m LF</t>
    </r>
  </si>
  <si>
    <r>
      <rPr>
        <sz val="10"/>
        <rFont val="Arial"/>
        <family val="2"/>
      </rPr>
      <t>2 S 03 412 15</t>
    </r>
  </si>
  <si>
    <r>
      <rPr>
        <sz val="10"/>
        <rFont val="Arial"/>
        <family val="2"/>
      </rPr>
      <t>-  Forn.lanç.conc.base tub.ar comp.prof.24/27m LF</t>
    </r>
  </si>
  <si>
    <r>
      <rPr>
        <sz val="10"/>
        <rFont val="Arial"/>
        <family val="2"/>
      </rPr>
      <t>2 S 03 412 14</t>
    </r>
  </si>
  <si>
    <r>
      <rPr>
        <sz val="10"/>
        <rFont val="Arial"/>
        <family val="2"/>
      </rPr>
      <t>-  Forn.lanç.conc.base tub.ar comp.prof.18/24m LF</t>
    </r>
  </si>
  <si>
    <r>
      <rPr>
        <sz val="10"/>
        <rFont val="Arial"/>
        <family val="2"/>
      </rPr>
      <t>2 S 03 412 13</t>
    </r>
  </si>
  <si>
    <r>
      <rPr>
        <sz val="10"/>
        <rFont val="Arial"/>
        <family val="2"/>
      </rPr>
      <t>-  Forn.lanc.conc.base tub.ar comp.prof.12/18m LF</t>
    </r>
  </si>
  <si>
    <r>
      <rPr>
        <sz val="10"/>
        <rFont val="Arial"/>
        <family val="2"/>
      </rPr>
      <t>2 S 03 412 12</t>
    </r>
  </si>
  <si>
    <r>
      <rPr>
        <sz val="10"/>
        <rFont val="Arial"/>
        <family val="2"/>
      </rPr>
      <t>-  Forn.lanç.conc. base tub.ar comp.até 12m LF</t>
    </r>
  </si>
  <si>
    <r>
      <rPr>
        <sz val="10"/>
        <rFont val="Arial"/>
        <family val="2"/>
      </rPr>
      <t>2 S 03 412 11</t>
    </r>
  </si>
  <si>
    <r>
      <rPr>
        <sz val="10"/>
        <rFont val="Arial"/>
        <family val="2"/>
      </rPr>
      <t>-  Esc.p/alarg. base tub.ar comp.prof.27/31m LF</t>
    </r>
  </si>
  <si>
    <r>
      <rPr>
        <sz val="10"/>
        <rFont val="Arial"/>
        <family val="2"/>
      </rPr>
      <t>2 S 03 412 05</t>
    </r>
  </si>
  <si>
    <r>
      <rPr>
        <sz val="10"/>
        <rFont val="Arial"/>
        <family val="2"/>
      </rPr>
      <t>-  Esc.p/alarg. base tub.ar comp.prof.24/27 m LF</t>
    </r>
  </si>
  <si>
    <r>
      <rPr>
        <sz val="10"/>
        <rFont val="Arial"/>
        <family val="2"/>
      </rPr>
      <t>2 S 03 412 04</t>
    </r>
  </si>
  <si>
    <r>
      <rPr>
        <sz val="10"/>
        <rFont val="Arial"/>
        <family val="2"/>
      </rPr>
      <t>-  Esc.p/alarg. base tub.ar comp.prof.18/24 m LF</t>
    </r>
  </si>
  <si>
    <r>
      <rPr>
        <sz val="10"/>
        <rFont val="Arial"/>
        <family val="2"/>
      </rPr>
      <t>2 S 03 412 03</t>
    </r>
  </si>
  <si>
    <r>
      <rPr>
        <sz val="10"/>
        <rFont val="Arial"/>
        <family val="2"/>
      </rPr>
      <t>-  Esc.p/alarg. base tub.ar comp.prof.12/18 m LF</t>
    </r>
  </si>
  <si>
    <r>
      <rPr>
        <sz val="10"/>
        <rFont val="Arial"/>
        <family val="2"/>
      </rPr>
      <t>2 S 03 412 02</t>
    </r>
  </si>
  <si>
    <r>
      <rPr>
        <sz val="10"/>
        <rFont val="Arial"/>
        <family val="2"/>
      </rPr>
      <t>-  Esc.p/alarg. base tub.ar comp.prof. até 12 m LF</t>
    </r>
  </si>
  <si>
    <r>
      <rPr>
        <sz val="10"/>
        <rFont val="Arial"/>
        <family val="2"/>
      </rPr>
      <t>2 S 03 412 01</t>
    </r>
  </si>
  <si>
    <r>
      <rPr>
        <sz val="10"/>
        <rFont val="Arial"/>
        <family val="2"/>
      </rPr>
      <t>-  Tub.ar comp.D=2,2 m prof.27/31m lâmina d'água LF</t>
    </r>
  </si>
  <si>
    <r>
      <rPr>
        <sz val="10"/>
        <rFont val="Arial"/>
        <family val="2"/>
      </rPr>
      <t>2 S 03 411 65</t>
    </r>
  </si>
  <si>
    <r>
      <rPr>
        <sz val="10"/>
        <rFont val="Arial"/>
        <family val="2"/>
      </rPr>
      <t>-  Tub.ar comp.D=2,2 m prof.24/27 m lâmina d'água LF</t>
    </r>
  </si>
  <si>
    <r>
      <rPr>
        <sz val="10"/>
        <rFont val="Arial"/>
        <family val="2"/>
      </rPr>
      <t>2 S 03 411 64</t>
    </r>
  </si>
  <si>
    <r>
      <rPr>
        <sz val="10"/>
        <rFont val="Arial"/>
        <family val="2"/>
      </rPr>
      <t>-  Tub.ar comp.D=2,2 m prof.18/24 m lâmina d'água LF</t>
    </r>
  </si>
  <si>
    <r>
      <rPr>
        <sz val="10"/>
        <rFont val="Arial"/>
        <family val="2"/>
      </rPr>
      <t>2 S 03 411 63</t>
    </r>
  </si>
  <si>
    <r>
      <rPr>
        <sz val="10"/>
        <rFont val="Arial"/>
        <family val="2"/>
      </rPr>
      <t>-  Tub.ar comp.D=2,2 m prof.12/18 m lâmina d'água LF</t>
    </r>
  </si>
  <si>
    <r>
      <rPr>
        <sz val="10"/>
        <rFont val="Arial"/>
        <family val="2"/>
      </rPr>
      <t>2 S 03 411 62</t>
    </r>
  </si>
  <si>
    <r>
      <rPr>
        <sz val="10"/>
        <rFont val="Arial"/>
        <family val="2"/>
      </rPr>
      <t>-  Tub.ar comp.D=2,2 m prof.até 12 m lâmina d'água LF</t>
    </r>
  </si>
  <si>
    <r>
      <rPr>
        <sz val="10"/>
        <rFont val="Arial"/>
        <family val="2"/>
      </rPr>
      <t>2 S 03 411 61</t>
    </r>
  </si>
  <si>
    <r>
      <rPr>
        <sz val="10"/>
        <rFont val="Arial"/>
        <family val="2"/>
      </rPr>
      <t>-  Tub.ar comp.D=2,0 m prof.27/31 m lâmina d'água LF</t>
    </r>
  </si>
  <si>
    <r>
      <rPr>
        <sz val="10"/>
        <rFont val="Arial"/>
        <family val="2"/>
      </rPr>
      <t>2 S 03 411 55</t>
    </r>
  </si>
  <si>
    <r>
      <rPr>
        <sz val="10"/>
        <rFont val="Arial"/>
        <family val="2"/>
      </rPr>
      <t>-  Tub.ar comp.D=2,0 m prof.24/27 m lâmina d'água LF</t>
    </r>
  </si>
  <si>
    <r>
      <rPr>
        <sz val="10"/>
        <rFont val="Arial"/>
        <family val="2"/>
      </rPr>
      <t>2 S 03 411 54</t>
    </r>
  </si>
  <si>
    <r>
      <rPr>
        <sz val="10"/>
        <rFont val="Arial"/>
        <family val="2"/>
      </rPr>
      <t>-  Tub.ar comp.D=2,0 m prof.18/24 m lâmina d'água LF</t>
    </r>
  </si>
  <si>
    <r>
      <rPr>
        <sz val="10"/>
        <rFont val="Arial"/>
        <family val="2"/>
      </rPr>
      <t>2 S 03 411 53</t>
    </r>
  </si>
  <si>
    <r>
      <rPr>
        <sz val="10"/>
        <rFont val="Arial"/>
        <family val="2"/>
      </rPr>
      <t>-  Tub.ar comp.D=2,0 m prof. 12/18 m lâmina d'água LF</t>
    </r>
  </si>
  <si>
    <r>
      <rPr>
        <sz val="10"/>
        <rFont val="Arial"/>
        <family val="2"/>
      </rPr>
      <t>2 S 03 411 52</t>
    </r>
  </si>
  <si>
    <r>
      <rPr>
        <sz val="10"/>
        <rFont val="Arial"/>
        <family val="2"/>
      </rPr>
      <t>-  Tub.ar comp.D=2,0 m até 12 m lâmina d'água LF</t>
    </r>
  </si>
  <si>
    <r>
      <rPr>
        <sz val="10"/>
        <rFont val="Arial"/>
        <family val="2"/>
      </rPr>
      <t>2 S 03 411 51</t>
    </r>
  </si>
  <si>
    <r>
      <rPr>
        <sz val="10"/>
        <rFont val="Arial"/>
        <family val="2"/>
      </rPr>
      <t>-  Tub.ar comp.D=1,8 m prof. 27/31 m lâmina d'água LF</t>
    </r>
  </si>
  <si>
    <r>
      <rPr>
        <sz val="10"/>
        <rFont val="Arial"/>
        <family val="2"/>
      </rPr>
      <t>2 S 03 411 45</t>
    </r>
  </si>
  <si>
    <r>
      <rPr>
        <sz val="10"/>
        <rFont val="Arial"/>
        <family val="2"/>
      </rPr>
      <t>-  Tub.ar comp.D=1,8 m prof. 24/27 m lâmina d'água LF</t>
    </r>
  </si>
  <si>
    <r>
      <rPr>
        <sz val="10"/>
        <rFont val="Arial"/>
        <family val="2"/>
      </rPr>
      <t>2 S 03 411 44</t>
    </r>
  </si>
  <si>
    <r>
      <rPr>
        <sz val="10"/>
        <rFont val="Arial"/>
        <family val="2"/>
      </rPr>
      <t>-  Tub.ar comp.D=1,8 m prof. 18/24 m lâmina d'água LF</t>
    </r>
  </si>
  <si>
    <r>
      <rPr>
        <sz val="10"/>
        <rFont val="Arial"/>
        <family val="2"/>
      </rPr>
      <t>2 S 03 411 43</t>
    </r>
  </si>
  <si>
    <r>
      <rPr>
        <sz val="10"/>
        <rFont val="Arial"/>
        <family val="2"/>
      </rPr>
      <t>-  Tub.ar comp.D=1,8 m prof. 12/18 m lâmina d'água LF</t>
    </r>
  </si>
  <si>
    <r>
      <rPr>
        <sz val="10"/>
        <rFont val="Arial"/>
        <family val="2"/>
      </rPr>
      <t>2 S 03 411 42</t>
    </r>
  </si>
  <si>
    <r>
      <rPr>
        <sz val="10"/>
        <rFont val="Arial"/>
        <family val="2"/>
      </rPr>
      <t>-  Tub.ar comp.D=1,8 m prof.até 12 m lâmina d'água LF</t>
    </r>
  </si>
  <si>
    <r>
      <rPr>
        <sz val="10"/>
        <rFont val="Arial"/>
        <family val="2"/>
      </rPr>
      <t>2 S 03 411 41</t>
    </r>
  </si>
  <si>
    <r>
      <rPr>
        <sz val="10"/>
        <rFont val="Arial"/>
        <family val="2"/>
      </rPr>
      <t>-  Tub.ar comp.D=1,6 m prof. 27/31 m lâmina d'água LF</t>
    </r>
  </si>
  <si>
    <r>
      <rPr>
        <sz val="10"/>
        <rFont val="Arial"/>
        <family val="2"/>
      </rPr>
      <t>2 S 03 411 35</t>
    </r>
  </si>
  <si>
    <r>
      <rPr>
        <sz val="10"/>
        <rFont val="Arial"/>
        <family val="2"/>
      </rPr>
      <t>-  Tub.ar comp.D=1,6 m prof. 24/27 m lâmina d'água LF</t>
    </r>
  </si>
  <si>
    <r>
      <rPr>
        <sz val="10"/>
        <rFont val="Arial"/>
        <family val="2"/>
      </rPr>
      <t>2 S 03 411 34</t>
    </r>
  </si>
  <si>
    <r>
      <rPr>
        <sz val="10"/>
        <rFont val="Arial"/>
        <family val="2"/>
      </rPr>
      <t>-  Tub.ar comp.D=1,6 m prof. 18/24 m lâmina d'água LF</t>
    </r>
  </si>
  <si>
    <r>
      <rPr>
        <sz val="10"/>
        <rFont val="Arial"/>
        <family val="2"/>
      </rPr>
      <t>2 S 03 411 33</t>
    </r>
  </si>
  <si>
    <r>
      <rPr>
        <sz val="10"/>
        <rFont val="Arial"/>
        <family val="2"/>
      </rPr>
      <t>-  Tub.ar comp.D=1,6 m prof. 12/18 m lâmina d'água LF</t>
    </r>
  </si>
  <si>
    <r>
      <rPr>
        <sz val="10"/>
        <rFont val="Arial"/>
        <family val="2"/>
      </rPr>
      <t>2 S 03 411 32</t>
    </r>
  </si>
  <si>
    <r>
      <rPr>
        <sz val="10"/>
        <rFont val="Arial"/>
        <family val="2"/>
      </rPr>
      <t>-  Tub.ar comp.D=1,6 m prof.até 12 m lâmina d'água LF</t>
    </r>
  </si>
  <si>
    <r>
      <rPr>
        <sz val="10"/>
        <rFont val="Arial"/>
        <family val="2"/>
      </rPr>
      <t>2 S 03 411 31</t>
    </r>
  </si>
  <si>
    <r>
      <rPr>
        <sz val="10"/>
        <rFont val="Arial"/>
        <family val="2"/>
      </rPr>
      <t>-  Tub.ar comp.D=1,4 m prof. 27/31 m lâmina d'água LF</t>
    </r>
  </si>
  <si>
    <r>
      <rPr>
        <sz val="10"/>
        <rFont val="Arial"/>
        <family val="2"/>
      </rPr>
      <t>2 S 03 411 25</t>
    </r>
  </si>
  <si>
    <r>
      <rPr>
        <sz val="10"/>
        <rFont val="Arial"/>
        <family val="2"/>
      </rPr>
      <t>-  Tub.ar comp.D=1,4 m prof. 24/27 m lâmina d'água LF</t>
    </r>
  </si>
  <si>
    <r>
      <rPr>
        <sz val="10"/>
        <rFont val="Arial"/>
        <family val="2"/>
      </rPr>
      <t>2 S 03 411 24</t>
    </r>
  </si>
  <si>
    <r>
      <rPr>
        <sz val="10"/>
        <rFont val="Arial"/>
        <family val="2"/>
      </rPr>
      <t>-  Tub.ar comp.D=1,4 m prof. 18/24 m lâmina d'água LF</t>
    </r>
  </si>
  <si>
    <r>
      <rPr>
        <sz val="10"/>
        <rFont val="Arial"/>
        <family val="2"/>
      </rPr>
      <t>2 S 03 411 23</t>
    </r>
  </si>
  <si>
    <r>
      <rPr>
        <sz val="10"/>
        <rFont val="Arial"/>
        <family val="2"/>
      </rPr>
      <t>-  Tub.ar comp.D=1,4 m prof. 12/18 m lâmina d'água LF</t>
    </r>
  </si>
  <si>
    <r>
      <rPr>
        <sz val="10"/>
        <rFont val="Arial"/>
        <family val="2"/>
      </rPr>
      <t>2 S 03 411 22</t>
    </r>
  </si>
  <si>
    <r>
      <rPr>
        <sz val="10"/>
        <rFont val="Arial"/>
        <family val="2"/>
      </rPr>
      <t>-  Tub.ar.comp.D=1,4 m prof.até 12 m lâmina d'água LF</t>
    </r>
  </si>
  <si>
    <r>
      <rPr>
        <sz val="10"/>
        <rFont val="Arial"/>
        <family val="2"/>
      </rPr>
      <t>2 S 03 411 21</t>
    </r>
  </si>
  <si>
    <r>
      <rPr>
        <sz val="10"/>
        <rFont val="Arial"/>
        <family val="2"/>
      </rPr>
      <t>-  Tub.ar.comp.D=1,2 m prof. 27/31 m lâmina d'água LF</t>
    </r>
  </si>
  <si>
    <r>
      <rPr>
        <sz val="10"/>
        <rFont val="Arial"/>
        <family val="2"/>
      </rPr>
      <t>2 S 03 411 15</t>
    </r>
  </si>
  <si>
    <r>
      <rPr>
        <sz val="10"/>
        <rFont val="Arial"/>
        <family val="2"/>
      </rPr>
      <t>-  Tub.ar comp.D=1,2 m prof. 24/27 m lâmina d'água LF</t>
    </r>
  </si>
  <si>
    <r>
      <rPr>
        <sz val="10"/>
        <rFont val="Arial"/>
        <family val="2"/>
      </rPr>
      <t>2 S 03 411 14</t>
    </r>
  </si>
  <si>
    <r>
      <rPr>
        <sz val="10"/>
        <rFont val="Arial"/>
        <family val="2"/>
      </rPr>
      <t>-  Tub.ar comp.D=1,2 m prof. 18/24 m lâmina d'água LF</t>
    </r>
  </si>
  <si>
    <r>
      <rPr>
        <sz val="10"/>
        <rFont val="Arial"/>
        <family val="2"/>
      </rPr>
      <t>2 S 03 411 13</t>
    </r>
  </si>
  <si>
    <r>
      <rPr>
        <sz val="10"/>
        <rFont val="Arial"/>
        <family val="2"/>
      </rPr>
      <t>-  Tub.ar comp.D=1,2 m prof. 12/18 m lâmina d'água LF</t>
    </r>
  </si>
  <si>
    <r>
      <rPr>
        <sz val="10"/>
        <rFont val="Arial"/>
        <family val="2"/>
      </rPr>
      <t>2 S 03 411 12</t>
    </r>
  </si>
  <si>
    <r>
      <rPr>
        <sz val="10"/>
        <rFont val="Arial"/>
        <family val="2"/>
      </rPr>
      <t>-  Tub.ar comp.D=1,2 m prof.até 12 m lâmina d'água LF</t>
    </r>
  </si>
  <si>
    <r>
      <rPr>
        <sz val="10"/>
        <rFont val="Arial"/>
        <family val="2"/>
      </rPr>
      <t>2 S 03 411 11</t>
    </r>
  </si>
  <si>
    <r>
      <rPr>
        <sz val="10"/>
        <rFont val="Arial"/>
        <family val="2"/>
      </rPr>
      <t>-  Tubulão a céu aberto diâmetro externo = 2,20 m</t>
    </r>
  </si>
  <si>
    <r>
      <rPr>
        <sz val="10"/>
        <rFont val="Arial"/>
        <family val="2"/>
      </rPr>
      <t>2 S 03 410 61</t>
    </r>
  </si>
  <si>
    <r>
      <rPr>
        <sz val="10"/>
        <rFont val="Arial"/>
        <family val="2"/>
      </rPr>
      <t>-  Tubulão a céu aberto diâmetro externo = 2,00 m</t>
    </r>
  </si>
  <si>
    <r>
      <rPr>
        <sz val="10"/>
        <rFont val="Arial"/>
        <family val="2"/>
      </rPr>
      <t>2 S 03 410 51</t>
    </r>
  </si>
  <si>
    <r>
      <rPr>
        <sz val="10"/>
        <rFont val="Arial"/>
        <family val="2"/>
      </rPr>
      <t>-  Tubulão a céu aberto diâmetro externo = 1,80 m</t>
    </r>
  </si>
  <si>
    <r>
      <rPr>
        <sz val="10"/>
        <rFont val="Arial"/>
        <family val="2"/>
      </rPr>
      <t>2 S 03 410 41</t>
    </r>
  </si>
  <si>
    <r>
      <rPr>
        <sz val="10"/>
        <rFont val="Arial"/>
        <family val="2"/>
      </rPr>
      <t>-  Tubulão a céu aberto diâmetro externo = 1,60 m</t>
    </r>
  </si>
  <si>
    <r>
      <rPr>
        <sz val="10"/>
        <rFont val="Arial"/>
        <family val="2"/>
      </rPr>
      <t>2 S 03 410 31</t>
    </r>
  </si>
  <si>
    <r>
      <rPr>
        <sz val="10"/>
        <rFont val="Arial"/>
        <family val="2"/>
      </rPr>
      <t>-  Tubulão a céu aberto diâmetro externo = 1,40 m</t>
    </r>
  </si>
  <si>
    <r>
      <rPr>
        <sz val="10"/>
        <rFont val="Arial"/>
        <family val="2"/>
      </rPr>
      <t>2 S 03 410 21</t>
    </r>
  </si>
  <si>
    <r>
      <rPr>
        <sz val="10"/>
        <rFont val="Arial"/>
        <family val="2"/>
      </rPr>
      <t>-  Tubulão a céu aberto diâmetro externo = 1,20 m</t>
    </r>
  </si>
  <si>
    <r>
      <rPr>
        <sz val="10"/>
        <rFont val="Arial"/>
        <family val="2"/>
      </rPr>
      <t>2 S 03 410 11</t>
    </r>
  </si>
  <si>
    <r>
      <rPr>
        <sz val="10"/>
        <rFont val="Arial"/>
        <family val="2"/>
      </rPr>
      <t>-  Tubulão a céu aberto diâmetro externo = 1,00 m</t>
    </r>
  </si>
  <si>
    <r>
      <rPr>
        <sz val="10"/>
        <rFont val="Arial"/>
        <family val="2"/>
      </rPr>
      <t>2 S 03 410 01</t>
    </r>
  </si>
  <si>
    <r>
      <rPr>
        <sz val="10"/>
        <rFont val="Arial"/>
        <family val="2"/>
      </rPr>
      <t>-  Cravação estacas met. trilhos soldados - estrela</t>
    </r>
  </si>
  <si>
    <r>
      <rPr>
        <sz val="10"/>
        <rFont val="Arial"/>
        <family val="2"/>
      </rPr>
      <t>2 S 03 404 11</t>
    </r>
  </si>
  <si>
    <r>
      <rPr>
        <sz val="10"/>
        <rFont val="Arial"/>
        <family val="2"/>
      </rPr>
      <t>-  Forn. e crav. estacas perfil met. I de 10" duplo</t>
    </r>
  </si>
  <si>
    <r>
      <rPr>
        <sz val="10"/>
        <rFont val="Arial"/>
        <family val="2"/>
      </rPr>
      <t>2 S 03 404 04</t>
    </r>
  </si>
  <si>
    <r>
      <rPr>
        <sz val="10"/>
        <rFont val="Arial"/>
        <family val="2"/>
      </rPr>
      <t>-  Forn. e crav. estacas perfil met. I de 10" simples</t>
    </r>
  </si>
  <si>
    <r>
      <rPr>
        <sz val="10"/>
        <rFont val="Arial"/>
        <family val="2"/>
      </rPr>
      <t>2 S 03 404 01</t>
    </r>
  </si>
  <si>
    <r>
      <rPr>
        <sz val="10"/>
        <rFont val="Arial"/>
        <family val="2"/>
      </rPr>
      <t>-  Cravação estacas pré-mold. concreto 30x30 cm AC/BC</t>
    </r>
  </si>
  <si>
    <r>
      <rPr>
        <sz val="10"/>
        <rFont val="Arial"/>
        <family val="2"/>
      </rPr>
      <t>2 S 03 402 51</t>
    </r>
  </si>
  <si>
    <r>
      <rPr>
        <sz val="10"/>
        <rFont val="Arial"/>
        <family val="2"/>
      </rPr>
      <t>-  Cravação estacas pré-mold. de concreto 30 x 30 cm</t>
    </r>
  </si>
  <si>
    <r>
      <rPr>
        <sz val="10"/>
        <rFont val="Arial"/>
        <family val="2"/>
      </rPr>
      <t>2 S 03 402 01</t>
    </r>
  </si>
  <si>
    <r>
      <rPr>
        <sz val="10"/>
        <rFont val="Arial"/>
        <family val="2"/>
      </rPr>
      <t>-  Estaca tipo Franki D=600 mm AC/BC</t>
    </r>
  </si>
  <si>
    <r>
      <rPr>
        <sz val="10"/>
        <rFont val="Arial"/>
        <family val="2"/>
      </rPr>
      <t>2 S 03 401 54</t>
    </r>
  </si>
  <si>
    <r>
      <rPr>
        <sz val="10"/>
        <rFont val="Arial"/>
        <family val="2"/>
      </rPr>
      <t>-  Estaca tipo Franki D=520 mm AC/BC</t>
    </r>
  </si>
  <si>
    <r>
      <rPr>
        <sz val="10"/>
        <rFont val="Arial"/>
        <family val="2"/>
      </rPr>
      <t>2 S 03 401 53</t>
    </r>
  </si>
  <si>
    <r>
      <rPr>
        <sz val="10"/>
        <rFont val="Arial"/>
        <family val="2"/>
      </rPr>
      <t>-  Estaca tipo Franki D=400 mm AC/BC</t>
    </r>
  </si>
  <si>
    <r>
      <rPr>
        <sz val="10"/>
        <rFont val="Arial"/>
        <family val="2"/>
      </rPr>
      <t>2 S 03 401 52</t>
    </r>
  </si>
  <si>
    <r>
      <rPr>
        <sz val="10"/>
        <rFont val="Arial"/>
        <family val="2"/>
      </rPr>
      <t>-  Estaca tipo Franki D=350 mm AC/BC</t>
    </r>
  </si>
  <si>
    <r>
      <rPr>
        <sz val="10"/>
        <rFont val="Arial"/>
        <family val="2"/>
      </rPr>
      <t>2 S 03 401 51</t>
    </r>
  </si>
  <si>
    <r>
      <rPr>
        <sz val="10"/>
        <rFont val="Arial"/>
        <family val="2"/>
      </rPr>
      <t>-  Estaca tipo Franki D=600 mm</t>
    </r>
  </si>
  <si>
    <r>
      <rPr>
        <sz val="10"/>
        <rFont val="Arial"/>
        <family val="2"/>
      </rPr>
      <t>2 S 03 401 04</t>
    </r>
  </si>
  <si>
    <r>
      <rPr>
        <sz val="10"/>
        <rFont val="Arial"/>
        <family val="2"/>
      </rPr>
      <t>-  Estaca tipo Franki D=520 mm</t>
    </r>
  </si>
  <si>
    <r>
      <rPr>
        <sz val="10"/>
        <rFont val="Arial"/>
        <family val="2"/>
      </rPr>
      <t>2 S 03 401 03</t>
    </r>
  </si>
  <si>
    <r>
      <rPr>
        <sz val="10"/>
        <rFont val="Arial"/>
        <family val="2"/>
      </rPr>
      <t>-  Estaca tipo Franki D=400 mm</t>
    </r>
  </si>
  <si>
    <r>
      <rPr>
        <sz val="10"/>
        <rFont val="Arial"/>
        <family val="2"/>
      </rPr>
      <t>2 S 03 401 02</t>
    </r>
  </si>
  <si>
    <r>
      <rPr>
        <sz val="10"/>
        <rFont val="Arial"/>
        <family val="2"/>
      </rPr>
      <t>-  Estaca tipo Franki D=350 mm</t>
    </r>
  </si>
  <si>
    <r>
      <rPr>
        <sz val="10"/>
        <rFont val="Arial"/>
        <family val="2"/>
      </rPr>
      <t>2 S 03 401 01</t>
    </r>
  </si>
  <si>
    <r>
      <rPr>
        <sz val="10"/>
        <rFont val="Arial"/>
        <family val="2"/>
      </rPr>
      <t>-  Formas para tubulão</t>
    </r>
  </si>
  <si>
    <r>
      <rPr>
        <sz val="10"/>
        <rFont val="Arial"/>
        <family val="2"/>
      </rPr>
      <t>2 S 03 372 01</t>
    </r>
  </si>
  <si>
    <r>
      <rPr>
        <sz val="10"/>
        <rFont val="Arial"/>
        <family val="2"/>
      </rPr>
      <t>2 S 03 371 02</t>
    </r>
  </si>
  <si>
    <r>
      <rPr>
        <sz val="10"/>
        <rFont val="Arial"/>
        <family val="2"/>
      </rPr>
      <t>2 S 03 371 01</t>
    </r>
  </si>
  <si>
    <r>
      <rPr>
        <sz val="10"/>
        <rFont val="Arial"/>
        <family val="2"/>
      </rPr>
      <t>2 S 03 370 00</t>
    </r>
  </si>
  <si>
    <r>
      <rPr>
        <sz val="10"/>
        <rFont val="Arial"/>
        <family val="2"/>
      </rPr>
      <t>-  Concr.estr.fck=35Mpa-c.raz c/adit.conf.lanc.AC/BC</t>
    </r>
  </si>
  <si>
    <r>
      <rPr>
        <sz val="10"/>
        <rFont val="Arial"/>
        <family val="2"/>
      </rPr>
      <t>2 S 03 329 54</t>
    </r>
  </si>
  <si>
    <r>
      <rPr>
        <sz val="10"/>
        <rFont val="Arial"/>
        <family val="2"/>
      </rPr>
      <t>-  Concr.estr.fck=35MPa-c.raz.c/adit.conf.lanc.AC/BC</t>
    </r>
  </si>
  <si>
    <r>
      <rPr>
        <sz val="10"/>
        <rFont val="Arial"/>
        <family val="2"/>
      </rPr>
      <t>2 S 03 329 53</t>
    </r>
  </si>
  <si>
    <r>
      <rPr>
        <sz val="10"/>
        <rFont val="Arial"/>
        <family val="2"/>
      </rPr>
      <t>-  Concr.estr.fck=30MPa-c.raz.c/adit.conf.lanc.AC/BC</t>
    </r>
  </si>
  <si>
    <r>
      <rPr>
        <sz val="10"/>
        <rFont val="Arial"/>
        <family val="2"/>
      </rPr>
      <t>2 S 03 329 52</t>
    </r>
  </si>
  <si>
    <r>
      <rPr>
        <sz val="10"/>
        <rFont val="Arial"/>
        <family val="2"/>
      </rPr>
      <t>-  Concr.estr.fck=30MPa-c.raz.uso ger.conf.lanc.AC/BC</t>
    </r>
  </si>
  <si>
    <r>
      <rPr>
        <sz val="10"/>
        <rFont val="Arial"/>
        <family val="2"/>
      </rPr>
      <t>2 S 03 329 51</t>
    </r>
  </si>
  <si>
    <r>
      <rPr>
        <sz val="10"/>
        <rFont val="Arial"/>
        <family val="2"/>
      </rPr>
      <t>-  Concr.estr.fck=25MPa-c.raz.c/adit.conf.lanc.AC/BC</t>
    </r>
  </si>
  <si>
    <r>
      <rPr>
        <sz val="10"/>
        <rFont val="Arial"/>
        <family val="2"/>
      </rPr>
      <t>2 S 03 329 50</t>
    </r>
  </si>
  <si>
    <r>
      <rPr>
        <sz val="10"/>
        <rFont val="Arial"/>
        <family val="2"/>
      </rPr>
      <t>-  Conc.estr.fck=35 MPa-contr.raz.c/adit.conf. e lanç</t>
    </r>
  </si>
  <si>
    <r>
      <rPr>
        <sz val="10"/>
        <rFont val="Arial"/>
        <family val="2"/>
      </rPr>
      <t>2 S 03 329 04</t>
    </r>
  </si>
  <si>
    <r>
      <rPr>
        <sz val="10"/>
        <rFont val="Arial"/>
        <family val="2"/>
      </rPr>
      <t>-  Conc.estr.fck=30 MPa-contr.raz. c/adit.conf.e lanç</t>
    </r>
  </si>
  <si>
    <r>
      <rPr>
        <sz val="10"/>
        <rFont val="Arial"/>
        <family val="2"/>
      </rPr>
      <t>2 S 03 329 03</t>
    </r>
  </si>
  <si>
    <r>
      <rPr>
        <sz val="10"/>
        <rFont val="Arial"/>
        <family val="2"/>
      </rPr>
      <t>-  Conc.estr.fck=30 MPa-contr.raz.uso ger.conf.e lanç</t>
    </r>
  </si>
  <si>
    <r>
      <rPr>
        <sz val="10"/>
        <rFont val="Arial"/>
        <family val="2"/>
      </rPr>
      <t>2 S 03 329 02</t>
    </r>
  </si>
  <si>
    <r>
      <rPr>
        <sz val="10"/>
        <rFont val="Arial"/>
        <family val="2"/>
      </rPr>
      <t>-  Conc.estr.fck=25 MPa-contr.raz.uso ger.conf.e lanç</t>
    </r>
  </si>
  <si>
    <r>
      <rPr>
        <sz val="10"/>
        <rFont val="Arial"/>
        <family val="2"/>
      </rPr>
      <t>2 S 03 329 01</t>
    </r>
  </si>
  <si>
    <r>
      <rPr>
        <sz val="10"/>
        <rFont val="Arial"/>
        <family val="2"/>
      </rPr>
      <t>-  Conc.estr.fck=25 MPa-contr.raz.c/adit.conf. e lanç</t>
    </r>
  </si>
  <si>
    <r>
      <rPr>
        <sz val="10"/>
        <rFont val="Arial"/>
        <family val="2"/>
      </rPr>
      <t>2 S 03 329 00</t>
    </r>
  </si>
  <si>
    <r>
      <rPr>
        <sz val="10"/>
        <rFont val="Arial"/>
        <family val="2"/>
      </rPr>
      <t>-  Concr.estr.fck=25MPa-c.raz.c/adit conf.lanç.AC/BC</t>
    </r>
  </si>
  <si>
    <r>
      <rPr>
        <sz val="10"/>
        <rFont val="Arial"/>
        <family val="2"/>
      </rPr>
      <t>2 S 03 328 50</t>
    </r>
  </si>
  <si>
    <r>
      <rPr>
        <sz val="10"/>
        <rFont val="Arial"/>
        <family val="2"/>
      </rPr>
      <t>2 S 03 328 00</t>
    </r>
  </si>
  <si>
    <r>
      <rPr>
        <sz val="10"/>
        <rFont val="Arial"/>
        <family val="2"/>
      </rPr>
      <t>-  Concr estr.fck=25MPa-c.raz.uso ger conf.lanç.AC/BC</t>
    </r>
  </si>
  <si>
    <r>
      <rPr>
        <sz val="10"/>
        <rFont val="Arial"/>
        <family val="2"/>
      </rPr>
      <t>2 S 03 327 50</t>
    </r>
  </si>
  <si>
    <r>
      <rPr>
        <sz val="10"/>
        <rFont val="Arial"/>
        <family val="2"/>
      </rPr>
      <t>2 S 03 327 00</t>
    </r>
  </si>
  <si>
    <r>
      <rPr>
        <sz val="10"/>
        <rFont val="Arial"/>
        <family val="2"/>
      </rPr>
      <t>-  Concr.estr.fck=20MPa-c.raz.c/adit conf.lanç.AC/BC</t>
    </r>
  </si>
  <si>
    <r>
      <rPr>
        <sz val="10"/>
        <rFont val="Arial"/>
        <family val="2"/>
      </rPr>
      <t>2 S 03 326 51</t>
    </r>
  </si>
  <si>
    <r>
      <rPr>
        <sz val="10"/>
        <rFont val="Arial"/>
        <family val="2"/>
      </rPr>
      <t>-  Concr.estr.fck=20MPa-c.raz.uso ger.conf.lanç AC/BC</t>
    </r>
  </si>
  <si>
    <r>
      <rPr>
        <sz val="10"/>
        <rFont val="Arial"/>
        <family val="2"/>
      </rPr>
      <t>2 S 03 326 50</t>
    </r>
  </si>
  <si>
    <r>
      <rPr>
        <sz val="10"/>
        <rFont val="Arial"/>
        <family val="2"/>
      </rPr>
      <t>-  Conc.estr.fck=20 MPa-contr.raz.c/adit.conf. e lanç</t>
    </r>
  </si>
  <si>
    <r>
      <rPr>
        <sz val="10"/>
        <rFont val="Arial"/>
        <family val="2"/>
      </rPr>
      <t>2 S 03 326 01</t>
    </r>
  </si>
  <si>
    <r>
      <rPr>
        <sz val="10"/>
        <rFont val="Arial"/>
        <family val="2"/>
      </rPr>
      <t>-  Conc.estr.fck=20 MPa-contr.raz.uso ger.conf.e lanç</t>
    </r>
  </si>
  <si>
    <r>
      <rPr>
        <sz val="10"/>
        <rFont val="Arial"/>
        <family val="2"/>
      </rPr>
      <t>2 S 03 326 00</t>
    </r>
  </si>
  <si>
    <r>
      <rPr>
        <sz val="10"/>
        <rFont val="Arial"/>
        <family val="2"/>
      </rPr>
      <t>-  Concr.estr.fck=18MPa-c.raz.c/adit conf. lanç.AC/BC</t>
    </r>
  </si>
  <si>
    <r>
      <rPr>
        <sz val="10"/>
        <rFont val="Arial"/>
        <family val="2"/>
      </rPr>
      <t>2 S 03 325 51</t>
    </r>
  </si>
  <si>
    <r>
      <rPr>
        <sz val="10"/>
        <rFont val="Arial"/>
        <family val="2"/>
      </rPr>
      <t>-  Concr.estr.fck=18MPa-c.raz.uso ger.conf.lanç.AC/BC</t>
    </r>
  </si>
  <si>
    <r>
      <rPr>
        <sz val="10"/>
        <rFont val="Arial"/>
        <family val="2"/>
      </rPr>
      <t>2 S 03 325 50</t>
    </r>
  </si>
  <si>
    <r>
      <rPr>
        <sz val="10"/>
        <rFont val="Arial"/>
        <family val="2"/>
      </rPr>
      <t>-  Conc.estr.fck=18 MPa-contr.raz.c/adit.conf. e lanç</t>
    </r>
  </si>
  <si>
    <r>
      <rPr>
        <sz val="10"/>
        <rFont val="Arial"/>
        <family val="2"/>
      </rPr>
      <t>2 S 03 325 01</t>
    </r>
  </si>
  <si>
    <r>
      <rPr>
        <sz val="10"/>
        <rFont val="Arial"/>
        <family val="2"/>
      </rPr>
      <t>-  Conc.estr.fck=18 MPa-contr.raz.uso ger.conf.e lanç</t>
    </r>
  </si>
  <si>
    <r>
      <rPr>
        <sz val="10"/>
        <rFont val="Arial"/>
        <family val="2"/>
      </rPr>
      <t>2 S 03 325 00</t>
    </r>
  </si>
  <si>
    <r>
      <rPr>
        <sz val="10"/>
        <rFont val="Arial"/>
        <family val="2"/>
      </rPr>
      <t>-  Concr.estr.fck=15MPa-c.raz.uso ger conf.lançAC/BC</t>
    </r>
  </si>
  <si>
    <r>
      <rPr>
        <sz val="10"/>
        <rFont val="Arial"/>
        <family val="2"/>
      </rPr>
      <t>2 S 03 324 51</t>
    </r>
  </si>
  <si>
    <r>
      <rPr>
        <sz val="10"/>
        <rFont val="Arial"/>
        <family val="2"/>
      </rPr>
      <t>-  Concr.estr.fck=15MPa-c.raz.c/adit conf.lanç.AC/BC</t>
    </r>
  </si>
  <si>
    <r>
      <rPr>
        <sz val="10"/>
        <rFont val="Arial"/>
        <family val="2"/>
      </rPr>
      <t>2 S 03 324 50</t>
    </r>
  </si>
  <si>
    <r>
      <rPr>
        <sz val="10"/>
        <rFont val="Arial"/>
        <family val="2"/>
      </rPr>
      <t>-  Conc.estr.fck=15 MPa-contr.raz.c/adit.conf. e lanç</t>
    </r>
  </si>
  <si>
    <r>
      <rPr>
        <sz val="10"/>
        <rFont val="Arial"/>
        <family val="2"/>
      </rPr>
      <t>2 S 03 324 01</t>
    </r>
  </si>
  <si>
    <r>
      <rPr>
        <sz val="10"/>
        <rFont val="Arial"/>
        <family val="2"/>
      </rPr>
      <t>-  Conc.estr.fck=15 MPa-contr.raz.uso ger.conf.e lanç</t>
    </r>
  </si>
  <si>
    <r>
      <rPr>
        <sz val="10"/>
        <rFont val="Arial"/>
        <family val="2"/>
      </rPr>
      <t>2 S 03 324 00</t>
    </r>
  </si>
  <si>
    <r>
      <rPr>
        <sz val="10"/>
        <rFont val="Arial"/>
        <family val="2"/>
      </rPr>
      <t>-  Concr.estr.fck=15MPa-c.raz.uso ger.conf.lanç.AC/BC</t>
    </r>
  </si>
  <si>
    <r>
      <rPr>
        <sz val="10"/>
        <rFont val="Arial"/>
        <family val="2"/>
      </rPr>
      <t>2 S 03 323 50</t>
    </r>
  </si>
  <si>
    <r>
      <rPr>
        <sz val="10"/>
        <rFont val="Arial"/>
        <family val="2"/>
      </rPr>
      <t>2 S 03 323 00</t>
    </r>
  </si>
  <si>
    <r>
      <rPr>
        <sz val="10"/>
        <rFont val="Arial"/>
        <family val="2"/>
      </rPr>
      <t>-  Concr.estr.fck=10MPa-c.raz.uso ger.conf.lanç.AC/BC</t>
    </r>
  </si>
  <si>
    <r>
      <rPr>
        <sz val="10"/>
        <rFont val="Arial"/>
        <family val="2"/>
      </rPr>
      <t>2 S 03 322 50</t>
    </r>
  </si>
  <si>
    <r>
      <rPr>
        <sz val="10"/>
        <rFont val="Arial"/>
        <family val="2"/>
      </rPr>
      <t>-  Conc.estr.fck=10 MPa-contr.raz.uso ger.conf.e lanç</t>
    </r>
  </si>
  <si>
    <r>
      <rPr>
        <sz val="10"/>
        <rFont val="Arial"/>
        <family val="2"/>
      </rPr>
      <t>2 S 03 322 00</t>
    </r>
  </si>
  <si>
    <r>
      <rPr>
        <sz val="10"/>
        <rFont val="Arial"/>
        <family val="2"/>
      </rPr>
      <t>-  Confecção e lanç.de concr.magro em betoneira AC/BC</t>
    </r>
  </si>
  <si>
    <r>
      <rPr>
        <sz val="10"/>
        <rFont val="Arial"/>
        <family val="2"/>
      </rPr>
      <t>2 S 03 300 51</t>
    </r>
  </si>
  <si>
    <r>
      <rPr>
        <sz val="10"/>
        <rFont val="Arial"/>
        <family val="2"/>
      </rPr>
      <t>-  Confecção e lançamento concr. magro em betoneira</t>
    </r>
  </si>
  <si>
    <r>
      <rPr>
        <sz val="10"/>
        <rFont val="Arial"/>
        <family val="2"/>
      </rPr>
      <t>2 S 03 300 01</t>
    </r>
  </si>
  <si>
    <r>
      <rPr>
        <sz val="10"/>
        <rFont val="Arial"/>
        <family val="2"/>
      </rPr>
      <t>-  Escoramento com madeira de OAE</t>
    </r>
  </si>
  <si>
    <r>
      <rPr>
        <sz val="10"/>
        <rFont val="Arial"/>
        <family val="2"/>
      </rPr>
      <t>2 S 03 119 01</t>
    </r>
  </si>
  <si>
    <r>
      <rPr>
        <sz val="10"/>
        <rFont val="Arial"/>
        <family val="2"/>
      </rPr>
      <t>-  Escavação em cavas de fundação com esgotamento</t>
    </r>
  </si>
  <si>
    <r>
      <rPr>
        <sz val="10"/>
        <rFont val="Arial"/>
        <family val="2"/>
      </rPr>
      <t>2 S 03 010 01</t>
    </r>
  </si>
  <si>
    <r>
      <rPr>
        <sz val="10"/>
        <rFont val="Arial"/>
        <family val="2"/>
      </rPr>
      <t>-  Escavação manual de cavas em material 2a cat</t>
    </r>
  </si>
  <si>
    <r>
      <rPr>
        <sz val="10"/>
        <rFont val="Arial"/>
        <family val="2"/>
      </rPr>
      <t>2 S 03 000 03</t>
    </r>
  </si>
  <si>
    <r>
      <rPr>
        <sz val="10"/>
        <rFont val="Arial"/>
        <family val="2"/>
      </rPr>
      <t>-  Escavação manual de cavas em material 1a cat</t>
    </r>
  </si>
  <si>
    <r>
      <rPr>
        <sz val="10"/>
        <rFont val="Arial"/>
        <family val="2"/>
      </rPr>
      <t>2 S 03 000 02</t>
    </r>
  </si>
  <si>
    <r>
      <rPr>
        <sz val="10"/>
        <rFont val="Arial"/>
        <family val="2"/>
      </rPr>
      <t>2 S 02 702 00</t>
    </r>
  </si>
  <si>
    <r>
      <rPr>
        <sz val="10"/>
        <rFont val="Arial"/>
        <family val="2"/>
      </rPr>
      <t>-  Execução pavim.c/peças pré-moldadas concr. AC/BC</t>
    </r>
  </si>
  <si>
    <r>
      <rPr>
        <sz val="10"/>
        <rFont val="Arial"/>
        <family val="2"/>
      </rPr>
      <t>2 S 02 700 51</t>
    </r>
  </si>
  <si>
    <r>
      <rPr>
        <sz val="10"/>
        <rFont val="Arial"/>
        <family val="2"/>
      </rPr>
      <t>-  Execução pavim. c/ peças pré-moldadas concr.</t>
    </r>
  </si>
  <si>
    <r>
      <rPr>
        <sz val="10"/>
        <rFont val="Arial"/>
        <family val="2"/>
      </rPr>
      <t>2 S 02 700 01</t>
    </r>
  </si>
  <si>
    <r>
      <rPr>
        <sz val="10"/>
        <rFont val="Arial"/>
        <family val="2"/>
      </rPr>
      <t>-  Concr.cimento portl.c/equip.pequeno porte AC/BC</t>
    </r>
  </si>
  <si>
    <r>
      <rPr>
        <sz val="10"/>
        <rFont val="Arial"/>
        <family val="2"/>
      </rPr>
      <t>2 S 02 607 50</t>
    </r>
  </si>
  <si>
    <r>
      <rPr>
        <sz val="10"/>
        <rFont val="Arial"/>
        <family val="2"/>
      </rPr>
      <t>2 S 02 607 00</t>
    </r>
  </si>
  <si>
    <r>
      <rPr>
        <sz val="10"/>
        <rFont val="Arial"/>
        <family val="2"/>
      </rPr>
      <t>-  Concr.de cimento portl.com fôrma deslizante AC/BC</t>
    </r>
  </si>
  <si>
    <r>
      <rPr>
        <sz val="10"/>
        <rFont val="Arial"/>
        <family val="2"/>
      </rPr>
      <t>2 S 02 606 50</t>
    </r>
  </si>
  <si>
    <r>
      <rPr>
        <sz val="10"/>
        <rFont val="Arial"/>
        <family val="2"/>
      </rPr>
      <t>-  Concreto de cimento portland com fôrma deslizante</t>
    </r>
  </si>
  <si>
    <r>
      <rPr>
        <sz val="10"/>
        <rFont val="Arial"/>
        <family val="2"/>
      </rPr>
      <t>2 S 02 606 00</t>
    </r>
  </si>
  <si>
    <r>
      <rPr>
        <sz val="10"/>
        <rFont val="Arial"/>
        <family val="2"/>
      </rPr>
      <t>-  Sub-base de concreto de cimento portland AC/BC</t>
    </r>
  </si>
  <si>
    <r>
      <rPr>
        <sz val="10"/>
        <rFont val="Arial"/>
        <family val="2"/>
      </rPr>
      <t>2 S 02 604 50</t>
    </r>
  </si>
  <si>
    <r>
      <rPr>
        <sz val="10"/>
        <rFont val="Arial"/>
        <family val="2"/>
      </rPr>
      <t>-  Sub-base de concreto de cimento portland</t>
    </r>
  </si>
  <si>
    <r>
      <rPr>
        <sz val="10"/>
        <rFont val="Arial"/>
        <family val="2"/>
      </rPr>
      <t>2 S 02 604 00</t>
    </r>
  </si>
  <si>
    <r>
      <rPr>
        <sz val="10"/>
        <rFont val="Arial"/>
        <family val="2"/>
      </rPr>
      <t>-  Sub-base de concreto rolado AC/BC</t>
    </r>
  </si>
  <si>
    <r>
      <rPr>
        <sz val="10"/>
        <rFont val="Arial"/>
        <family val="2"/>
      </rPr>
      <t>2 S 02 603 50</t>
    </r>
  </si>
  <si>
    <r>
      <rPr>
        <sz val="10"/>
        <rFont val="Arial"/>
        <family val="2"/>
      </rPr>
      <t>-  Sub-base de concreto rolado</t>
    </r>
  </si>
  <si>
    <r>
      <rPr>
        <sz val="10"/>
        <rFont val="Arial"/>
        <family val="2"/>
      </rPr>
      <t>2 S 02 603 00</t>
    </r>
  </si>
  <si>
    <r>
      <rPr>
        <sz val="10"/>
        <rFont val="Arial"/>
        <family val="2"/>
      </rPr>
      <t>-  Conc. betum. usin. a quente c cal hidr. capa rolam</t>
    </r>
  </si>
  <si>
    <r>
      <rPr>
        <sz val="10"/>
        <rFont val="Arial"/>
        <family val="2"/>
      </rPr>
      <t>2 S 02 540 71</t>
    </r>
  </si>
  <si>
    <r>
      <rPr>
        <sz val="10"/>
        <rFont val="Arial"/>
        <family val="2"/>
      </rPr>
      <t>-  CBUQ - "binder" AC/BC</t>
    </r>
  </si>
  <si>
    <r>
      <rPr>
        <sz val="10"/>
        <rFont val="Arial"/>
        <family val="2"/>
      </rPr>
      <t>2 S 02 540 52</t>
    </r>
  </si>
  <si>
    <r>
      <rPr>
        <sz val="10"/>
        <rFont val="Arial"/>
        <family val="2"/>
      </rPr>
      <t>-  CBUQ - capa rolamento AC/BC</t>
    </r>
  </si>
  <si>
    <r>
      <rPr>
        <sz val="10"/>
        <rFont val="Arial"/>
        <family val="2"/>
      </rPr>
      <t>2 S 02 540 51</t>
    </r>
  </si>
  <si>
    <r>
      <rPr>
        <sz val="10"/>
        <rFont val="Arial"/>
        <family val="2"/>
      </rPr>
      <t>2 S 02 540 21</t>
    </r>
  </si>
  <si>
    <r>
      <rPr>
        <sz val="10"/>
        <rFont val="Arial"/>
        <family val="2"/>
      </rPr>
      <t>-  Concreto betuminoso usinado a quente - "binder"</t>
    </r>
  </si>
  <si>
    <r>
      <rPr>
        <sz val="10"/>
        <rFont val="Arial"/>
        <family val="2"/>
      </rPr>
      <t>2 S 02 540 02</t>
    </r>
  </si>
  <si>
    <r>
      <rPr>
        <sz val="10"/>
        <rFont val="Arial"/>
        <family val="2"/>
      </rPr>
      <t>-  Conc. betuminoso usinado a quente - capa rolamento</t>
    </r>
  </si>
  <si>
    <r>
      <rPr>
        <sz val="10"/>
        <rFont val="Arial"/>
        <family val="2"/>
      </rPr>
      <t>2 S 02 540 01</t>
    </r>
  </si>
  <si>
    <r>
      <rPr>
        <sz val="10"/>
        <rFont val="Arial"/>
        <family val="2"/>
      </rPr>
      <t>2 S 02 532 50</t>
    </r>
  </si>
  <si>
    <r>
      <rPr>
        <sz val="10"/>
        <rFont val="Arial"/>
        <family val="2"/>
      </rPr>
      <t>2 S 02 532 00</t>
    </r>
  </si>
  <si>
    <r>
      <rPr>
        <sz val="10"/>
        <rFont val="Arial"/>
        <family val="2"/>
      </rPr>
      <t>2 S 02 531 50</t>
    </r>
  </si>
  <si>
    <r>
      <rPr>
        <sz val="10"/>
        <rFont val="Arial"/>
        <family val="2"/>
      </rPr>
      <t>2 S 02 531 00</t>
    </r>
  </si>
  <si>
    <r>
      <rPr>
        <sz val="10"/>
        <rFont val="Arial"/>
        <family val="2"/>
      </rPr>
      <t>2 S 02 530 50</t>
    </r>
  </si>
  <si>
    <r>
      <rPr>
        <sz val="10"/>
        <rFont val="Arial"/>
        <family val="2"/>
      </rPr>
      <t>2 S 02 530 00</t>
    </r>
  </si>
  <si>
    <r>
      <rPr>
        <sz val="10"/>
        <rFont val="Arial"/>
        <family val="2"/>
      </rPr>
      <t>-  Tratamento superficial triplo c/banho diluído BC</t>
    </r>
  </si>
  <si>
    <r>
      <rPr>
        <sz val="10"/>
        <rFont val="Arial"/>
        <family val="2"/>
      </rPr>
      <t>2 S 02 502 52</t>
    </r>
  </si>
  <si>
    <r>
      <rPr>
        <sz val="10"/>
        <rFont val="Arial"/>
        <family val="2"/>
      </rPr>
      <t>2 S 02 502 51</t>
    </r>
  </si>
  <si>
    <r>
      <rPr>
        <sz val="10"/>
        <rFont val="Arial"/>
        <family val="2"/>
      </rPr>
      <t>-  Tratamento superficial triplo c/ cap BC</t>
    </r>
  </si>
  <si>
    <r>
      <rPr>
        <sz val="10"/>
        <rFont val="Arial"/>
        <family val="2"/>
      </rPr>
      <t>2 S 02 502 50</t>
    </r>
  </si>
  <si>
    <r>
      <rPr>
        <sz val="10"/>
        <rFont val="Arial"/>
        <family val="2"/>
      </rPr>
      <t>2 S 02 502 02</t>
    </r>
  </si>
  <si>
    <r>
      <rPr>
        <sz val="10"/>
        <rFont val="Arial"/>
        <family val="2"/>
      </rPr>
      <t>2 S 02 502 01</t>
    </r>
  </si>
  <si>
    <r>
      <rPr>
        <sz val="10"/>
        <rFont val="Arial"/>
        <family val="2"/>
      </rPr>
      <t>2 S 02 501 52</t>
    </r>
  </si>
  <si>
    <r>
      <rPr>
        <sz val="10"/>
        <rFont val="Arial"/>
        <family val="2"/>
      </rPr>
      <t>2 S 02 501 51</t>
    </r>
  </si>
  <si>
    <r>
      <rPr>
        <sz val="10"/>
        <rFont val="Arial"/>
        <family val="2"/>
      </rPr>
      <t>-  Tratamento superficial duplo c/cap BC</t>
    </r>
  </si>
  <si>
    <r>
      <rPr>
        <sz val="10"/>
        <rFont val="Arial"/>
        <family val="2"/>
      </rPr>
      <t>2 S 02 501 50</t>
    </r>
  </si>
  <si>
    <r>
      <rPr>
        <sz val="10"/>
        <rFont val="Arial"/>
        <family val="2"/>
      </rPr>
      <t>2 S 02 501 02</t>
    </r>
  </si>
  <si>
    <r>
      <rPr>
        <sz val="10"/>
        <rFont val="Arial"/>
        <family val="2"/>
      </rPr>
      <t>2 S 02 501 01</t>
    </r>
  </si>
  <si>
    <r>
      <rPr>
        <sz val="10"/>
        <rFont val="Arial"/>
        <family val="2"/>
      </rPr>
      <t>-  Tratamento superf.simples c/banho diluído BC</t>
    </r>
  </si>
  <si>
    <r>
      <rPr>
        <sz val="10"/>
        <rFont val="Arial"/>
        <family val="2"/>
      </rPr>
      <t>2 S 02 500 52</t>
    </r>
  </si>
  <si>
    <r>
      <rPr>
        <sz val="10"/>
        <rFont val="Arial"/>
        <family val="2"/>
      </rPr>
      <t>-  Tratamento superficial simples c/emulsão BC</t>
    </r>
  </si>
  <si>
    <r>
      <rPr>
        <sz val="10"/>
        <rFont val="Arial"/>
        <family val="2"/>
      </rPr>
      <t>2 S 02 500 51</t>
    </r>
  </si>
  <si>
    <r>
      <rPr>
        <sz val="10"/>
        <rFont val="Arial"/>
        <family val="2"/>
      </rPr>
      <t>-  Tratamento superficial simples c/cap BC</t>
    </r>
  </si>
  <si>
    <r>
      <rPr>
        <sz val="10"/>
        <rFont val="Arial"/>
        <family val="2"/>
      </rPr>
      <t>2 S 02 500 50</t>
    </r>
  </si>
  <si>
    <r>
      <rPr>
        <sz val="10"/>
        <rFont val="Arial"/>
        <family val="2"/>
      </rPr>
      <t>2 S 02 500 02</t>
    </r>
  </si>
  <si>
    <r>
      <rPr>
        <sz val="10"/>
        <rFont val="Arial"/>
        <family val="2"/>
      </rPr>
      <t>2 S 02 500 01</t>
    </r>
  </si>
  <si>
    <r>
      <rPr>
        <sz val="10"/>
        <rFont val="Arial"/>
        <family val="2"/>
      </rPr>
      <t>2 S 02 400 00</t>
    </r>
  </si>
  <si>
    <r>
      <rPr>
        <sz val="10"/>
        <rFont val="Arial"/>
        <family val="2"/>
      </rPr>
      <t>2 S 02 300 00</t>
    </r>
  </si>
  <si>
    <r>
      <rPr>
        <sz val="10"/>
        <rFont val="Arial"/>
        <family val="2"/>
      </rPr>
      <t>-  Sub-base de solo melhor. c/ cimento mist. em usina</t>
    </r>
  </si>
  <si>
    <r>
      <rPr>
        <sz val="10"/>
        <rFont val="Arial"/>
        <family val="2"/>
      </rPr>
      <t>2 S 02 243 01</t>
    </r>
  </si>
  <si>
    <r>
      <rPr>
        <sz val="10"/>
        <rFont val="Arial"/>
        <family val="2"/>
      </rPr>
      <t>-  Base de solo cimento c/ mistura em usina</t>
    </r>
  </si>
  <si>
    <r>
      <rPr>
        <sz val="10"/>
        <rFont val="Arial"/>
        <family val="2"/>
      </rPr>
      <t>2 S 02 241 01</t>
    </r>
  </si>
  <si>
    <r>
      <rPr>
        <sz val="10"/>
        <rFont val="Arial"/>
        <family val="2"/>
      </rPr>
      <t>-  Base de macadame hidráulico BC</t>
    </r>
  </si>
  <si>
    <r>
      <rPr>
        <sz val="10"/>
        <rFont val="Arial"/>
        <family val="2"/>
      </rPr>
      <t>2 S 02 231 50</t>
    </r>
  </si>
  <si>
    <r>
      <rPr>
        <sz val="10"/>
        <rFont val="Arial"/>
        <family val="2"/>
      </rPr>
      <t>-  Base de macadame hidráulico</t>
    </r>
  </si>
  <si>
    <r>
      <rPr>
        <sz val="10"/>
        <rFont val="Arial"/>
        <family val="2"/>
      </rPr>
      <t>2 S 02 231 00</t>
    </r>
  </si>
  <si>
    <r>
      <rPr>
        <sz val="10"/>
        <rFont val="Arial"/>
        <family val="2"/>
      </rPr>
      <t>-  Base brita grad.c/dist.agreg.contr.de greide BC</t>
    </r>
  </si>
  <si>
    <r>
      <rPr>
        <sz val="10"/>
        <rFont val="Arial"/>
        <family val="2"/>
      </rPr>
      <t>2 S 02 230 51</t>
    </r>
  </si>
  <si>
    <r>
      <rPr>
        <sz val="10"/>
        <rFont val="Arial"/>
        <family val="2"/>
      </rPr>
      <t>2 S 02 230 50</t>
    </r>
  </si>
  <si>
    <r>
      <rPr>
        <sz val="10"/>
        <rFont val="Arial"/>
        <family val="2"/>
      </rPr>
      <t>-  Base brita grad. c/ dist. agreg. contr. de greide</t>
    </r>
  </si>
  <si>
    <r>
      <rPr>
        <sz val="10"/>
        <rFont val="Arial"/>
        <family val="2"/>
      </rPr>
      <t>2 S 02 230 01</t>
    </r>
  </si>
  <si>
    <r>
      <rPr>
        <sz val="10"/>
        <rFont val="Arial"/>
        <family val="2"/>
      </rPr>
      <t>2 S 02 230 00</t>
    </r>
  </si>
  <si>
    <r>
      <rPr>
        <sz val="10"/>
        <rFont val="Arial"/>
        <family val="2"/>
      </rPr>
      <t>-  Base estab.granul.c/ mistura solo - brita BC</t>
    </r>
  </si>
  <si>
    <r>
      <rPr>
        <sz val="10"/>
        <rFont val="Arial"/>
        <family val="2"/>
      </rPr>
      <t>2 S 02 220 50</t>
    </r>
  </si>
  <si>
    <r>
      <rPr>
        <sz val="10"/>
        <rFont val="Arial"/>
        <family val="2"/>
      </rPr>
      <t>-  Base estab.granul.c/ mistura solo - brita</t>
    </r>
  </si>
  <si>
    <r>
      <rPr>
        <sz val="10"/>
        <rFont val="Arial"/>
        <family val="2"/>
      </rPr>
      <t>2 S 02 220 00</t>
    </r>
  </si>
  <si>
    <r>
      <rPr>
        <sz val="10"/>
        <rFont val="Arial"/>
        <family val="2"/>
      </rPr>
      <t>-  Base estab.granul.c/mist.soloareia na pista AC</t>
    </r>
  </si>
  <si>
    <r>
      <rPr>
        <sz val="10"/>
        <rFont val="Arial"/>
        <family val="2"/>
      </rPr>
      <t>2 S 02 210 52</t>
    </r>
  </si>
  <si>
    <r>
      <rPr>
        <sz val="10"/>
        <rFont val="Arial"/>
        <family val="2"/>
      </rPr>
      <t>-  Sub-base estab.granul.c/mist.soloareia pista AC</t>
    </r>
  </si>
  <si>
    <r>
      <rPr>
        <sz val="10"/>
        <rFont val="Arial"/>
        <family val="2"/>
      </rPr>
      <t>2 S 02 210 51</t>
    </r>
  </si>
  <si>
    <r>
      <rPr>
        <sz val="10"/>
        <rFont val="Arial"/>
        <family val="2"/>
      </rPr>
      <t>-  Base estab.granul.c/ mist.solo - areia na pista</t>
    </r>
  </si>
  <si>
    <r>
      <rPr>
        <sz val="10"/>
        <rFont val="Arial"/>
        <family val="2"/>
      </rPr>
      <t>2 S 02 210 02</t>
    </r>
  </si>
  <si>
    <r>
      <rPr>
        <sz val="10"/>
        <rFont val="Arial"/>
        <family val="2"/>
      </rPr>
      <t>-  Sub-base estab. granul. c/ mist. solo-areia pista</t>
    </r>
  </si>
  <si>
    <r>
      <rPr>
        <sz val="10"/>
        <rFont val="Arial"/>
        <family val="2"/>
      </rPr>
      <t>2 S 02 210 01</t>
    </r>
  </si>
  <si>
    <r>
      <rPr>
        <sz val="10"/>
        <rFont val="Arial"/>
        <family val="2"/>
      </rPr>
      <t>-  Sub-base estab. granul. c/ mistura solo na pista</t>
    </r>
  </si>
  <si>
    <r>
      <rPr>
        <sz val="10"/>
        <rFont val="Arial"/>
        <family val="2"/>
      </rPr>
      <t>2 S 02 210 00</t>
    </r>
  </si>
  <si>
    <r>
      <rPr>
        <sz val="10"/>
        <rFont val="Arial"/>
        <family val="2"/>
      </rPr>
      <t>2 S 02 200 01</t>
    </r>
  </si>
  <si>
    <r>
      <rPr>
        <sz val="10"/>
        <rFont val="Arial"/>
        <family val="2"/>
      </rPr>
      <t>2 S 02 200 00</t>
    </r>
  </si>
  <si>
    <r>
      <rPr>
        <sz val="10"/>
        <rFont val="Arial"/>
        <family val="2"/>
      </rPr>
      <t>-  Regul. subleito c/ fres. corte contr.autom. greide</t>
    </r>
  </si>
  <si>
    <r>
      <rPr>
        <sz val="10"/>
        <rFont val="Arial"/>
        <family val="2"/>
      </rPr>
      <t>2 S 02 110 01</t>
    </r>
  </si>
  <si>
    <r>
      <rPr>
        <sz val="10"/>
        <rFont val="Arial"/>
        <family val="2"/>
      </rPr>
      <t>2 S 02 110 00</t>
    </r>
  </si>
  <si>
    <r>
      <rPr>
        <sz val="10"/>
        <rFont val="Arial"/>
        <family val="2"/>
      </rPr>
      <t>2 S 02 100 00</t>
    </r>
  </si>
  <si>
    <r>
      <rPr>
        <sz val="10"/>
        <rFont val="Arial"/>
        <family val="2"/>
      </rPr>
      <t>2 S 01 513 01</t>
    </r>
  </si>
  <si>
    <r>
      <rPr>
        <sz val="10"/>
        <rFont val="Arial"/>
        <family val="2"/>
      </rPr>
      <t>-  Compactação camada final de aterro de rocha BC</t>
    </r>
  </si>
  <si>
    <r>
      <rPr>
        <sz val="10"/>
        <rFont val="Arial"/>
        <family val="2"/>
      </rPr>
      <t>2 S 01 512 52</t>
    </r>
  </si>
  <si>
    <r>
      <rPr>
        <sz val="10"/>
        <rFont val="Arial"/>
        <family val="2"/>
      </rPr>
      <t>-  Compactação de camada final de aterro de rocha</t>
    </r>
  </si>
  <si>
    <r>
      <rPr>
        <sz val="10"/>
        <rFont val="Arial"/>
        <family val="2"/>
      </rPr>
      <t>2 S 01 512 02</t>
    </r>
  </si>
  <si>
    <r>
      <rPr>
        <sz val="10"/>
        <rFont val="Arial"/>
        <family val="2"/>
      </rPr>
      <t>-  Construção de corpo de aterro em rocha</t>
    </r>
  </si>
  <si>
    <r>
      <rPr>
        <sz val="10"/>
        <rFont val="Arial"/>
        <family val="2"/>
      </rPr>
      <t>2 S 01 512 01</t>
    </r>
  </si>
  <si>
    <r>
      <rPr>
        <sz val="10"/>
        <rFont val="Arial"/>
        <family val="2"/>
      </rPr>
      <t>2 S 01 511 00</t>
    </r>
  </si>
  <si>
    <r>
      <rPr>
        <sz val="10"/>
        <rFont val="Arial"/>
        <family val="2"/>
      </rPr>
      <t>2 S 01 510 00</t>
    </r>
  </si>
  <si>
    <r>
      <rPr>
        <sz val="10"/>
        <rFont val="Arial"/>
        <family val="2"/>
      </rPr>
      <t>-  Esc. carga transp. solos moles DMT 800 a 1000m</t>
    </r>
  </si>
  <si>
    <r>
      <rPr>
        <sz val="10"/>
        <rFont val="Arial"/>
        <family val="2"/>
      </rPr>
      <t>2 S 01 300 05</t>
    </r>
  </si>
  <si>
    <r>
      <rPr>
        <sz val="10"/>
        <rFont val="Arial"/>
        <family val="2"/>
      </rPr>
      <t>-  Esc. carga transp. solos moles DMT 600 a 800m</t>
    </r>
  </si>
  <si>
    <r>
      <rPr>
        <sz val="10"/>
        <rFont val="Arial"/>
        <family val="2"/>
      </rPr>
      <t>2 S 01 300 04</t>
    </r>
  </si>
  <si>
    <r>
      <rPr>
        <sz val="10"/>
        <rFont val="Arial"/>
        <family val="2"/>
      </rPr>
      <t>-  Esc. carga transp. solos moles DMT 400 a 600m</t>
    </r>
  </si>
  <si>
    <r>
      <rPr>
        <sz val="10"/>
        <rFont val="Arial"/>
        <family val="2"/>
      </rPr>
      <t>2 S 01 300 03</t>
    </r>
  </si>
  <si>
    <r>
      <rPr>
        <sz val="10"/>
        <rFont val="Arial"/>
        <family val="2"/>
      </rPr>
      <t>-  Esc. carga transp. solos moles DMT 200 a 400m</t>
    </r>
  </si>
  <si>
    <r>
      <rPr>
        <sz val="10"/>
        <rFont val="Arial"/>
        <family val="2"/>
      </rPr>
      <t>2 S 01 300 02</t>
    </r>
  </si>
  <si>
    <r>
      <rPr>
        <sz val="10"/>
        <rFont val="Arial"/>
        <family val="2"/>
      </rPr>
      <t>-  Esc. carga transp. solos moles DMT 0 a 200m</t>
    </r>
  </si>
  <si>
    <r>
      <rPr>
        <sz val="10"/>
        <rFont val="Arial"/>
        <family val="2"/>
      </rPr>
      <t>2 S 01 300 01</t>
    </r>
  </si>
  <si>
    <r>
      <rPr>
        <sz val="10"/>
        <rFont val="Arial"/>
        <family val="2"/>
      </rPr>
      <t>2 S 01 102 07</t>
    </r>
  </si>
  <si>
    <r>
      <rPr>
        <sz val="10"/>
        <rFont val="Arial"/>
        <family val="2"/>
      </rPr>
      <t>2 S 01 102 06</t>
    </r>
  </si>
  <si>
    <r>
      <rPr>
        <sz val="10"/>
        <rFont val="Arial"/>
        <family val="2"/>
      </rPr>
      <t>2 S 01 102 05</t>
    </r>
  </si>
  <si>
    <r>
      <rPr>
        <sz val="10"/>
        <rFont val="Arial"/>
        <family val="2"/>
      </rPr>
      <t>2 S 01 102 04</t>
    </r>
  </si>
  <si>
    <r>
      <rPr>
        <sz val="10"/>
        <rFont val="Arial"/>
        <family val="2"/>
      </rPr>
      <t>2 S 01 102 03</t>
    </r>
  </si>
  <si>
    <r>
      <rPr>
        <sz val="10"/>
        <rFont val="Arial"/>
        <family val="2"/>
      </rPr>
      <t>2 S 01 102 02</t>
    </r>
  </si>
  <si>
    <r>
      <rPr>
        <sz val="10"/>
        <rFont val="Arial"/>
        <family val="2"/>
      </rPr>
      <t>2 S 01 102 01</t>
    </r>
  </si>
  <si>
    <r>
      <rPr>
        <sz val="10"/>
        <rFont val="Arial"/>
        <family val="2"/>
      </rPr>
      <t>2 S 01 101 33</t>
    </r>
  </si>
  <si>
    <r>
      <rPr>
        <sz val="10"/>
        <rFont val="Arial"/>
        <family val="2"/>
      </rPr>
      <t>2 S 01 101 32</t>
    </r>
  </si>
  <si>
    <r>
      <rPr>
        <sz val="10"/>
        <rFont val="Arial"/>
        <family val="2"/>
      </rPr>
      <t>2 S 01 101 31</t>
    </r>
  </si>
  <si>
    <r>
      <rPr>
        <sz val="10"/>
        <rFont val="Arial"/>
        <family val="2"/>
      </rPr>
      <t>2 S 01 101 30</t>
    </r>
  </si>
  <si>
    <r>
      <rPr>
        <sz val="10"/>
        <rFont val="Arial"/>
        <family val="2"/>
      </rPr>
      <t>2 S 01 101 29</t>
    </r>
  </si>
  <si>
    <r>
      <rPr>
        <sz val="10"/>
        <rFont val="Arial"/>
        <family val="2"/>
      </rPr>
      <t>2 S 01 101 28</t>
    </r>
  </si>
  <si>
    <r>
      <rPr>
        <sz val="10"/>
        <rFont val="Arial"/>
        <family val="2"/>
      </rPr>
      <t>2 S 01 101 27</t>
    </r>
  </si>
  <si>
    <r>
      <rPr>
        <sz val="10"/>
        <rFont val="Arial"/>
        <family val="2"/>
      </rPr>
      <t>2 S 01 101 26</t>
    </r>
  </si>
  <si>
    <r>
      <rPr>
        <sz val="10"/>
        <rFont val="Arial"/>
        <family val="2"/>
      </rPr>
      <t>2 S 01 101 25</t>
    </r>
  </si>
  <si>
    <r>
      <rPr>
        <sz val="10"/>
        <rFont val="Arial"/>
        <family val="2"/>
      </rPr>
      <t>2 S 01 101 24</t>
    </r>
  </si>
  <si>
    <r>
      <rPr>
        <sz val="10"/>
        <rFont val="Arial"/>
        <family val="2"/>
      </rPr>
      <t>2 S 01 101 23</t>
    </r>
  </si>
  <si>
    <r>
      <rPr>
        <sz val="10"/>
        <rFont val="Arial"/>
        <family val="2"/>
      </rPr>
      <t>2 S 01 101 22</t>
    </r>
  </si>
  <si>
    <r>
      <rPr>
        <sz val="10"/>
        <rFont val="Arial"/>
        <family val="2"/>
      </rPr>
      <t>2 S 01 101 20</t>
    </r>
  </si>
  <si>
    <r>
      <rPr>
        <sz val="10"/>
        <rFont val="Arial"/>
        <family val="2"/>
      </rPr>
      <t>2 S 01 101 19</t>
    </r>
  </si>
  <si>
    <r>
      <rPr>
        <sz val="10"/>
        <rFont val="Arial"/>
        <family val="2"/>
      </rPr>
      <t>2 S 01 101 18</t>
    </r>
  </si>
  <si>
    <r>
      <rPr>
        <sz val="10"/>
        <rFont val="Arial"/>
        <family val="2"/>
      </rPr>
      <t>2 S 01 101 17</t>
    </r>
  </si>
  <si>
    <r>
      <rPr>
        <sz val="10"/>
        <rFont val="Arial"/>
        <family val="2"/>
      </rPr>
      <t>2 S 01 101 16</t>
    </r>
  </si>
  <si>
    <r>
      <rPr>
        <sz val="10"/>
        <rFont val="Arial"/>
        <family val="2"/>
      </rPr>
      <t>2 S 01 101 15</t>
    </r>
  </si>
  <si>
    <r>
      <rPr>
        <sz val="10"/>
        <rFont val="Arial"/>
        <family val="2"/>
      </rPr>
      <t>2 S 01 101 14</t>
    </r>
  </si>
  <si>
    <r>
      <rPr>
        <sz val="10"/>
        <rFont val="Arial"/>
        <family val="2"/>
      </rPr>
      <t>2 S 01 101 13</t>
    </r>
  </si>
  <si>
    <r>
      <rPr>
        <sz val="10"/>
        <rFont val="Arial"/>
        <family val="2"/>
      </rPr>
      <t>2 S 01 101 12</t>
    </r>
  </si>
  <si>
    <r>
      <rPr>
        <sz val="10"/>
        <rFont val="Arial"/>
        <family val="2"/>
      </rPr>
      <t>2 S 01 101 11</t>
    </r>
  </si>
  <si>
    <r>
      <rPr>
        <sz val="10"/>
        <rFont val="Arial"/>
        <family val="2"/>
      </rPr>
      <t>-  Esc. carga tr. mat 2ª c. DMT 200 a 400m c/carreg</t>
    </r>
  </si>
  <si>
    <r>
      <rPr>
        <sz val="10"/>
        <rFont val="Arial"/>
        <family val="2"/>
      </rPr>
      <t>2 S 01 101 10</t>
    </r>
  </si>
  <si>
    <r>
      <rPr>
        <sz val="10"/>
        <rFont val="Arial"/>
        <family val="2"/>
      </rPr>
      <t>-  Esc. carga tr. mat 2ª c. DMT 50 a 200m c/carreg</t>
    </r>
  </si>
  <si>
    <r>
      <rPr>
        <sz val="10"/>
        <rFont val="Arial"/>
        <family val="2"/>
      </rPr>
      <t>2 S 01 101 09</t>
    </r>
  </si>
  <si>
    <r>
      <rPr>
        <sz val="10"/>
        <rFont val="Arial"/>
        <family val="2"/>
      </rPr>
      <t>-  Esc. carga transp. mat 2ª cat DMT 1200 a 1400m c/m</t>
    </r>
  </si>
  <si>
    <r>
      <rPr>
        <sz val="10"/>
        <rFont val="Arial"/>
        <family val="2"/>
      </rPr>
      <t>2 S 01 101 08</t>
    </r>
  </si>
  <si>
    <r>
      <rPr>
        <sz val="10"/>
        <rFont val="Arial"/>
        <family val="2"/>
      </rPr>
      <t>-  Esc. carga transp. mat 2ª cat DMT 1000 a 1200m c/m</t>
    </r>
  </si>
  <si>
    <r>
      <rPr>
        <sz val="10"/>
        <rFont val="Arial"/>
        <family val="2"/>
      </rPr>
      <t>2 S 01 101 07</t>
    </r>
  </si>
  <si>
    <r>
      <rPr>
        <sz val="10"/>
        <rFont val="Arial"/>
        <family val="2"/>
      </rPr>
      <t>-  Esc. carga transp. mat 2ª cat DMT 800 a 1000m c/m</t>
    </r>
  </si>
  <si>
    <r>
      <rPr>
        <sz val="10"/>
        <rFont val="Arial"/>
        <family val="2"/>
      </rPr>
      <t>2 S 01 101 06</t>
    </r>
  </si>
  <si>
    <r>
      <rPr>
        <sz val="10"/>
        <rFont val="Arial"/>
        <family val="2"/>
      </rPr>
      <t>-  Esc. carga transp. mat 2ª cat DMT 600 a 800m c/m</t>
    </r>
  </si>
  <si>
    <r>
      <rPr>
        <sz val="10"/>
        <rFont val="Arial"/>
        <family val="2"/>
      </rPr>
      <t>2 S 01 101 05</t>
    </r>
  </si>
  <si>
    <r>
      <rPr>
        <sz val="10"/>
        <rFont val="Arial"/>
        <family val="2"/>
      </rPr>
      <t>-  Esc. carga transp. mat 2ª cat DMT 400 a 600m c/m</t>
    </r>
  </si>
  <si>
    <r>
      <rPr>
        <sz val="10"/>
        <rFont val="Arial"/>
        <family val="2"/>
      </rPr>
      <t>2 S 01 101 04</t>
    </r>
  </si>
  <si>
    <r>
      <rPr>
        <sz val="10"/>
        <rFont val="Arial"/>
        <family val="2"/>
      </rPr>
      <t>-  Esc. carga transp. mat 2ª cat DMT 200 a 400m c/m</t>
    </r>
  </si>
  <si>
    <r>
      <rPr>
        <sz val="10"/>
        <rFont val="Arial"/>
        <family val="2"/>
      </rPr>
      <t>2 S 01 101 03</t>
    </r>
  </si>
  <si>
    <r>
      <rPr>
        <sz val="10"/>
        <rFont val="Arial"/>
        <family val="2"/>
      </rPr>
      <t>-  Esc. carga transp. mat 2ª cat DMT 50 a 200m c/m</t>
    </r>
  </si>
  <si>
    <r>
      <rPr>
        <sz val="10"/>
        <rFont val="Arial"/>
        <family val="2"/>
      </rPr>
      <t>2 S 01 101 02</t>
    </r>
  </si>
  <si>
    <r>
      <rPr>
        <sz val="10"/>
        <rFont val="Arial"/>
        <family val="2"/>
      </rPr>
      <t>-  Esc. carga transp. mat 2ª cat DMT 50m</t>
    </r>
  </si>
  <si>
    <r>
      <rPr>
        <sz val="10"/>
        <rFont val="Arial"/>
        <family val="2"/>
      </rPr>
      <t>2 S 01 101 01</t>
    </r>
  </si>
  <si>
    <r>
      <rPr>
        <sz val="10"/>
        <rFont val="Arial"/>
        <family val="2"/>
      </rPr>
      <t>-  Esc. carga transp. mat 1ª cat DMT 3000 a 5000m c/e</t>
    </r>
  </si>
  <si>
    <r>
      <rPr>
        <sz val="10"/>
        <rFont val="Arial"/>
        <family val="2"/>
      </rPr>
      <t>2 S 01 100 33</t>
    </r>
  </si>
  <si>
    <r>
      <rPr>
        <sz val="10"/>
        <rFont val="Arial"/>
        <family val="2"/>
      </rPr>
      <t>-  Esc. carga transp. mat 1ª cat DMT 2000 a 3000m c/e</t>
    </r>
  </si>
  <si>
    <r>
      <rPr>
        <sz val="10"/>
        <rFont val="Arial"/>
        <family val="2"/>
      </rPr>
      <t>2 S 01 100 32</t>
    </r>
  </si>
  <si>
    <r>
      <rPr>
        <sz val="10"/>
        <rFont val="Arial"/>
        <family val="2"/>
      </rPr>
      <t>-  Esc. carga transp. mat 1ª cat DMT 1800 a 2000m c/e</t>
    </r>
  </si>
  <si>
    <r>
      <rPr>
        <sz val="10"/>
        <rFont val="Arial"/>
        <family val="2"/>
      </rPr>
      <t>2 S 01 100 31</t>
    </r>
  </si>
  <si>
    <r>
      <rPr>
        <sz val="10"/>
        <rFont val="Arial"/>
        <family val="2"/>
      </rPr>
      <t>-  Esc. carga transp. mat 1ª cat DMT 1600 a 1800m c/e</t>
    </r>
  </si>
  <si>
    <r>
      <rPr>
        <sz val="10"/>
        <rFont val="Arial"/>
        <family val="2"/>
      </rPr>
      <t>2 S 01 100 30</t>
    </r>
  </si>
  <si>
    <r>
      <rPr>
        <sz val="10"/>
        <rFont val="Arial"/>
        <family val="2"/>
      </rPr>
      <t>-  Esc. carga transp. mat 1ª cat DMT 1400 a 1600m c/e</t>
    </r>
  </si>
  <si>
    <r>
      <rPr>
        <sz val="10"/>
        <rFont val="Arial"/>
        <family val="2"/>
      </rPr>
      <t>2 S 01 100 29</t>
    </r>
  </si>
  <si>
    <r>
      <rPr>
        <sz val="10"/>
        <rFont val="Arial"/>
        <family val="2"/>
      </rPr>
      <t>-  Esc. carga transp. mat 1ª cat DMT 1200 a 1400m c/e</t>
    </r>
  </si>
  <si>
    <r>
      <rPr>
        <sz val="10"/>
        <rFont val="Arial"/>
        <family val="2"/>
      </rPr>
      <t>2 S 01 100 28</t>
    </r>
  </si>
  <si>
    <r>
      <rPr>
        <sz val="10"/>
        <rFont val="Arial"/>
        <family val="2"/>
      </rPr>
      <t>-  Esc. carga transp. mat 1ª cat DMT 1000 a 1200m c/e</t>
    </r>
  </si>
  <si>
    <r>
      <rPr>
        <sz val="10"/>
        <rFont val="Arial"/>
        <family val="2"/>
      </rPr>
      <t>2 S 01 100 27</t>
    </r>
  </si>
  <si>
    <r>
      <rPr>
        <sz val="10"/>
        <rFont val="Arial"/>
        <family val="2"/>
      </rPr>
      <t>-  Esc. carga transp. mat 1ª cat DMT 800 a 1000m c/e</t>
    </r>
  </si>
  <si>
    <r>
      <rPr>
        <sz val="10"/>
        <rFont val="Arial"/>
        <family val="2"/>
      </rPr>
      <t>2 S 01 100 26</t>
    </r>
  </si>
  <si>
    <r>
      <rPr>
        <sz val="10"/>
        <rFont val="Arial"/>
        <family val="2"/>
      </rPr>
      <t>-  Esc. carga transp. mat 1ª cat DMT 600 a 800m c/e</t>
    </r>
  </si>
  <si>
    <r>
      <rPr>
        <sz val="10"/>
        <rFont val="Arial"/>
        <family val="2"/>
      </rPr>
      <t>2 S 01 100 25</t>
    </r>
  </si>
  <si>
    <r>
      <rPr>
        <sz val="10"/>
        <rFont val="Arial"/>
        <family val="2"/>
      </rPr>
      <t>-  Esc. carga transp. mat 1ª cat DMT 400 a 600m c/e</t>
    </r>
  </si>
  <si>
    <r>
      <rPr>
        <sz val="10"/>
        <rFont val="Arial"/>
        <family val="2"/>
      </rPr>
      <t>2 S 01 100 24</t>
    </r>
  </si>
  <si>
    <r>
      <rPr>
        <sz val="10"/>
        <rFont val="Arial"/>
        <family val="2"/>
      </rPr>
      <t>-  Esc. carga transp. mat 1ª cat DMT 200 a 400m c/e</t>
    </r>
  </si>
  <si>
    <r>
      <rPr>
        <sz val="10"/>
        <rFont val="Arial"/>
        <family val="2"/>
      </rPr>
      <t>2 S 01 100 23</t>
    </r>
  </si>
  <si>
    <r>
      <rPr>
        <sz val="10"/>
        <rFont val="Arial"/>
        <family val="2"/>
      </rPr>
      <t>-  Esc. carga transp. mat 1ª cat DMT 50 a 200m c/e</t>
    </r>
  </si>
  <si>
    <r>
      <rPr>
        <sz val="10"/>
        <rFont val="Arial"/>
        <family val="2"/>
      </rPr>
      <t>2 S 01 100 22</t>
    </r>
  </si>
  <si>
    <r>
      <rPr>
        <sz val="10"/>
        <rFont val="Arial"/>
        <family val="2"/>
      </rPr>
      <t>-  Escavação carga transp. manual mat.1a cat. DT=20m</t>
    </r>
  </si>
  <si>
    <r>
      <rPr>
        <sz val="10"/>
        <rFont val="Arial"/>
        <family val="2"/>
      </rPr>
      <t>2 S 01 100 21</t>
    </r>
  </si>
  <si>
    <r>
      <rPr>
        <sz val="10"/>
        <rFont val="Arial"/>
        <family val="2"/>
      </rPr>
      <t>-  Esc. carga tr. mat 1ª c. DMT 3000 a 5000m c/carreg</t>
    </r>
  </si>
  <si>
    <r>
      <rPr>
        <sz val="10"/>
        <rFont val="Arial"/>
        <family val="2"/>
      </rPr>
      <t>2 S 01 100 20</t>
    </r>
  </si>
  <si>
    <r>
      <rPr>
        <sz val="10"/>
        <rFont val="Arial"/>
        <family val="2"/>
      </rPr>
      <t>-  Esc. carga tr. mat 1ª c. DMT 2000 a 3000m c/carreg</t>
    </r>
  </si>
  <si>
    <r>
      <rPr>
        <sz val="10"/>
        <rFont val="Arial"/>
        <family val="2"/>
      </rPr>
      <t>2 S 01 100 19</t>
    </r>
  </si>
  <si>
    <r>
      <rPr>
        <sz val="10"/>
        <rFont val="Arial"/>
        <family val="2"/>
      </rPr>
      <t>-  Esc. carga tr. mat 1ª c. DMT 1800 a 2000m c/carreg</t>
    </r>
  </si>
  <si>
    <r>
      <rPr>
        <sz val="10"/>
        <rFont val="Arial"/>
        <family val="2"/>
      </rPr>
      <t>2 S 01 100 18</t>
    </r>
  </si>
  <si>
    <r>
      <rPr>
        <sz val="10"/>
        <rFont val="Arial"/>
        <family val="2"/>
      </rPr>
      <t>-  Esc. carga tr. mat 1ª c. DMT 1600 a 1800m c/carreg</t>
    </r>
  </si>
  <si>
    <r>
      <rPr>
        <sz val="10"/>
        <rFont val="Arial"/>
        <family val="2"/>
      </rPr>
      <t>2 S 01 100 17</t>
    </r>
  </si>
  <si>
    <r>
      <rPr>
        <sz val="10"/>
        <rFont val="Arial"/>
        <family val="2"/>
      </rPr>
      <t>-  Esc. carga tr. mat 1ª c. DMT 1400 a 1600m c/carreg</t>
    </r>
  </si>
  <si>
    <r>
      <rPr>
        <sz val="10"/>
        <rFont val="Arial"/>
        <family val="2"/>
      </rPr>
      <t>2 S 01 100 16</t>
    </r>
  </si>
  <si>
    <r>
      <rPr>
        <sz val="10"/>
        <rFont val="Arial"/>
        <family val="2"/>
      </rPr>
      <t>-  Esc. carga tr. mat 1ª c. DMT 1200 a 1400m c/carreg</t>
    </r>
  </si>
  <si>
    <r>
      <rPr>
        <sz val="10"/>
        <rFont val="Arial"/>
        <family val="2"/>
      </rPr>
      <t>2 S 01 100 15</t>
    </r>
  </si>
  <si>
    <r>
      <rPr>
        <sz val="10"/>
        <rFont val="Arial"/>
        <family val="2"/>
      </rPr>
      <t>-  Esc. carga tr. mat 1ª c. DMT 1000 a 1200m c/carreg</t>
    </r>
  </si>
  <si>
    <r>
      <rPr>
        <sz val="10"/>
        <rFont val="Arial"/>
        <family val="2"/>
      </rPr>
      <t>2 S 01 100 14</t>
    </r>
  </si>
  <si>
    <r>
      <rPr>
        <sz val="10"/>
        <rFont val="Arial"/>
        <family val="2"/>
      </rPr>
      <t>-  Esc. carga tr. mat 1ª c. DMT 800 a 1000m c/carreg</t>
    </r>
  </si>
  <si>
    <r>
      <rPr>
        <sz val="10"/>
        <rFont val="Arial"/>
        <family val="2"/>
      </rPr>
      <t>2 S 01 100 13</t>
    </r>
  </si>
  <si>
    <r>
      <rPr>
        <sz val="10"/>
        <rFont val="Arial"/>
        <family val="2"/>
      </rPr>
      <t>-  Esc. carga tr. mat 1ª c. DMT 600 a 800m c/carreg</t>
    </r>
  </si>
  <si>
    <r>
      <rPr>
        <sz val="10"/>
        <rFont val="Arial"/>
        <family val="2"/>
      </rPr>
      <t>2 S 01 100 12</t>
    </r>
  </si>
  <si>
    <r>
      <rPr>
        <sz val="10"/>
        <rFont val="Arial"/>
        <family val="2"/>
      </rPr>
      <t>-  Esc. carga tr. mat 1ª c. DMT 400 a 600m c/carreg</t>
    </r>
  </si>
  <si>
    <r>
      <rPr>
        <sz val="10"/>
        <rFont val="Arial"/>
        <family val="2"/>
      </rPr>
      <t>2 S 01 100 11</t>
    </r>
  </si>
  <si>
    <r>
      <rPr>
        <sz val="10"/>
        <rFont val="Arial"/>
        <family val="2"/>
      </rPr>
      <t>-  Esc. carga tr. mat 1ª c. DMT 200 a 400m c/carreg</t>
    </r>
  </si>
  <si>
    <r>
      <rPr>
        <sz val="10"/>
        <rFont val="Arial"/>
        <family val="2"/>
      </rPr>
      <t>2 S 01 100 10</t>
    </r>
  </si>
  <si>
    <r>
      <rPr>
        <sz val="10"/>
        <rFont val="Arial"/>
        <family val="2"/>
      </rPr>
      <t>-  Esc. carga tr. mat 1ª c. DMT 50 a 200m c/carreg</t>
    </r>
  </si>
  <si>
    <r>
      <rPr>
        <sz val="10"/>
        <rFont val="Arial"/>
        <family val="2"/>
      </rPr>
      <t>2 S 01 100 09</t>
    </r>
  </si>
  <si>
    <r>
      <rPr>
        <sz val="10"/>
        <rFont val="Arial"/>
        <family val="2"/>
      </rPr>
      <t>-  Esc. carga transp. mat 1ª cat DMT 1200 a 1400m c/m</t>
    </r>
  </si>
  <si>
    <r>
      <rPr>
        <sz val="10"/>
        <rFont val="Arial"/>
        <family val="2"/>
      </rPr>
      <t>2 S 01 100 08</t>
    </r>
  </si>
  <si>
    <r>
      <rPr>
        <sz val="10"/>
        <rFont val="Arial"/>
        <family val="2"/>
      </rPr>
      <t>-  Esc. carga transp. mat 1ª cat DMT 1000 a 1200m c/m</t>
    </r>
  </si>
  <si>
    <r>
      <rPr>
        <sz val="10"/>
        <rFont val="Arial"/>
        <family val="2"/>
      </rPr>
      <t>2 S 01 100 07</t>
    </r>
  </si>
  <si>
    <r>
      <rPr>
        <sz val="10"/>
        <rFont val="Arial"/>
        <family val="2"/>
      </rPr>
      <t>-  Esc. carga transp. mat 1ª cat DMT 800 a 1000m c/m</t>
    </r>
  </si>
  <si>
    <r>
      <rPr>
        <sz val="10"/>
        <rFont val="Arial"/>
        <family val="2"/>
      </rPr>
      <t>2 S 01 100 06</t>
    </r>
  </si>
  <si>
    <r>
      <rPr>
        <sz val="10"/>
        <rFont val="Arial"/>
        <family val="2"/>
      </rPr>
      <t>-  Esc. carga transp. mat 1ª cat DMT 600 a 800m c/m</t>
    </r>
  </si>
  <si>
    <r>
      <rPr>
        <sz val="10"/>
        <rFont val="Arial"/>
        <family val="2"/>
      </rPr>
      <t>2 S 01 100 05</t>
    </r>
  </si>
  <si>
    <r>
      <rPr>
        <sz val="10"/>
        <rFont val="Arial"/>
        <family val="2"/>
      </rPr>
      <t>-  Esc. carga transp. mat 1ª cat DMT 400 a 600m c/m</t>
    </r>
  </si>
  <si>
    <r>
      <rPr>
        <sz val="10"/>
        <rFont val="Arial"/>
        <family val="2"/>
      </rPr>
      <t>2 S 01 100 04</t>
    </r>
  </si>
  <si>
    <r>
      <rPr>
        <sz val="10"/>
        <rFont val="Arial"/>
        <family val="2"/>
      </rPr>
      <t>-  Esc. carga transp. mat 1ª cat DMT 200 a 400m c/m</t>
    </r>
  </si>
  <si>
    <r>
      <rPr>
        <sz val="10"/>
        <rFont val="Arial"/>
        <family val="2"/>
      </rPr>
      <t>2 S 01 100 03</t>
    </r>
  </si>
  <si>
    <r>
      <rPr>
        <sz val="10"/>
        <rFont val="Arial"/>
        <family val="2"/>
      </rPr>
      <t>-  Esc. carga transp. mat 1ª cat DMT 50 a 200m c/m</t>
    </r>
  </si>
  <si>
    <r>
      <rPr>
        <sz val="10"/>
        <rFont val="Arial"/>
        <family val="2"/>
      </rPr>
      <t>2 S 01 100 02</t>
    </r>
  </si>
  <si>
    <r>
      <rPr>
        <sz val="10"/>
        <rFont val="Arial"/>
        <family val="2"/>
      </rPr>
      <t>-  Esc. carga transp. mat 1ª cat DMT 50 m</t>
    </r>
  </si>
  <si>
    <r>
      <rPr>
        <sz val="10"/>
        <rFont val="Arial"/>
        <family val="2"/>
      </rPr>
      <t>2 S 01 100 01</t>
    </r>
  </si>
  <si>
    <r>
      <rPr>
        <sz val="10"/>
        <rFont val="Arial"/>
        <family val="2"/>
      </rPr>
      <t>-  Destocamento de árvores c/diâm. &gt; 0,30 m</t>
    </r>
  </si>
  <si>
    <r>
      <rPr>
        <sz val="10"/>
        <rFont val="Arial"/>
        <family val="2"/>
      </rPr>
      <t>2 S 01 012 00</t>
    </r>
  </si>
  <si>
    <r>
      <rPr>
        <sz val="10"/>
        <rFont val="Arial"/>
        <family val="2"/>
      </rPr>
      <t>-  Destocamento de árvores D=0,15 a 0,30 m</t>
    </r>
  </si>
  <si>
    <r>
      <rPr>
        <sz val="10"/>
        <rFont val="Arial"/>
        <family val="2"/>
      </rPr>
      <t>2 S 01 010 00</t>
    </r>
  </si>
  <si>
    <r>
      <rPr>
        <sz val="10"/>
        <rFont val="Arial"/>
        <family val="2"/>
      </rPr>
      <t>-  Desm. dest. limpeza áreas c/arv. diam. até 0,15 m</t>
    </r>
  </si>
  <si>
    <r>
      <rPr>
        <sz val="10"/>
        <rFont val="Arial"/>
        <family val="2"/>
      </rPr>
      <t>-  Mistura betuminosa</t>
    </r>
  </si>
  <si>
    <r>
      <rPr>
        <sz val="10"/>
        <rFont val="Arial"/>
        <family val="2"/>
      </rPr>
      <t>1 A 99 005 00</t>
    </r>
  </si>
  <si>
    <r>
      <rPr>
        <sz val="10"/>
        <rFont val="Arial"/>
        <family val="2"/>
      </rPr>
      <t>1 A 99 004 00</t>
    </r>
  </si>
  <si>
    <r>
      <rPr>
        <sz val="10"/>
        <rFont val="Arial"/>
        <family val="2"/>
      </rPr>
      <t>1 A 99 003 00</t>
    </r>
  </si>
  <si>
    <r>
      <rPr>
        <sz val="10"/>
        <rFont val="Arial"/>
        <family val="2"/>
      </rPr>
      <t>1 A 99 002 00</t>
    </r>
  </si>
  <si>
    <r>
      <rPr>
        <sz val="10"/>
        <rFont val="Arial"/>
        <family val="2"/>
      </rPr>
      <t>1 A 99 001 00</t>
    </r>
  </si>
  <si>
    <r>
      <rPr>
        <sz val="10"/>
        <rFont val="Arial"/>
        <family val="2"/>
      </rPr>
      <t>-  Limpeza  e enchim. junta pav. concr.(const e rest)</t>
    </r>
  </si>
  <si>
    <r>
      <rPr>
        <sz val="10"/>
        <rFont val="Arial"/>
        <family val="2"/>
      </rPr>
      <t>1 A 02 702 00</t>
    </r>
  </si>
  <si>
    <r>
      <rPr>
        <sz val="10"/>
        <rFont val="Arial"/>
        <family val="2"/>
      </rPr>
      <t>1 A 01 894 51</t>
    </r>
  </si>
  <si>
    <r>
      <rPr>
        <sz val="10"/>
        <rFont val="Arial"/>
        <family val="2"/>
      </rPr>
      <t>1 A 01 894 01</t>
    </r>
  </si>
  <si>
    <r>
      <rPr>
        <sz val="10"/>
        <rFont val="Arial"/>
        <family val="2"/>
      </rPr>
      <t>1 A 01 893 02</t>
    </r>
  </si>
  <si>
    <r>
      <rPr>
        <sz val="10"/>
        <rFont val="Arial"/>
        <family val="2"/>
      </rPr>
      <t>1 A 01 893 01</t>
    </r>
  </si>
  <si>
    <r>
      <rPr>
        <sz val="10"/>
        <rFont val="Arial"/>
        <family val="2"/>
      </rPr>
      <t>-  Escavação mecânica de vala em material de 1a cat.</t>
    </r>
  </si>
  <si>
    <r>
      <rPr>
        <sz val="10"/>
        <rFont val="Arial"/>
        <family val="2"/>
      </rPr>
      <t>1 A 01 892 01</t>
    </r>
  </si>
  <si>
    <r>
      <rPr>
        <sz val="10"/>
        <rFont val="Arial"/>
        <family val="2"/>
      </rPr>
      <t>-  Escavação manual de vala em material de 1a cat.</t>
    </r>
  </si>
  <si>
    <r>
      <rPr>
        <sz val="10"/>
        <rFont val="Arial"/>
        <family val="2"/>
      </rPr>
      <t>1 A 01 891 01</t>
    </r>
  </si>
  <si>
    <r>
      <rPr>
        <sz val="10"/>
        <rFont val="Arial"/>
        <family val="2"/>
      </rPr>
      <t>1 A 01 890 01</t>
    </r>
  </si>
  <si>
    <r>
      <rPr>
        <sz val="10"/>
        <rFont val="Arial"/>
        <family val="2"/>
      </rPr>
      <t>-  Confecção de suporte e travessa p/ placa de sinal.</t>
    </r>
  </si>
  <si>
    <r>
      <rPr>
        <sz val="10"/>
        <rFont val="Arial"/>
        <family val="2"/>
      </rPr>
      <t>1 A 01 870 01</t>
    </r>
  </si>
  <si>
    <r>
      <rPr>
        <sz val="10"/>
        <rFont val="Arial"/>
        <family val="2"/>
      </rPr>
      <t>-  Confecção de placa de sinalização tot. refletiva</t>
    </r>
  </si>
  <si>
    <r>
      <rPr>
        <sz val="10"/>
        <rFont val="Arial"/>
        <family val="2"/>
      </rPr>
      <t>1 A 01 860 01</t>
    </r>
  </si>
  <si>
    <r>
      <rPr>
        <sz val="10"/>
        <rFont val="Arial"/>
        <family val="2"/>
      </rPr>
      <t>-  Confecção de placa de sinalização semi-refletiva</t>
    </r>
  </si>
  <si>
    <r>
      <rPr>
        <sz val="10"/>
        <rFont val="Arial"/>
        <family val="2"/>
      </rPr>
      <t>1 A 01 850 01</t>
    </r>
  </si>
  <si>
    <r>
      <rPr>
        <sz val="10"/>
        <rFont val="Arial"/>
        <family val="2"/>
      </rPr>
      <t>1 A 01 810 01</t>
    </r>
  </si>
  <si>
    <r>
      <rPr>
        <sz val="10"/>
        <rFont val="Arial"/>
        <family val="2"/>
      </rPr>
      <t>-  Recuperação de chapa para placa de sinalização</t>
    </r>
  </si>
  <si>
    <r>
      <rPr>
        <sz val="10"/>
        <rFont val="Arial"/>
        <family val="2"/>
      </rPr>
      <t>1 A 01 800 01</t>
    </r>
  </si>
  <si>
    <r>
      <rPr>
        <sz val="10"/>
        <rFont val="Arial"/>
        <family val="2"/>
      </rPr>
      <t>-  Guia de madeira - 2,5 x 10,0 cm</t>
    </r>
  </si>
  <si>
    <r>
      <rPr>
        <sz val="10"/>
        <rFont val="Arial"/>
        <family val="2"/>
      </rPr>
      <t>1 A 01 790 02</t>
    </r>
  </si>
  <si>
    <r>
      <rPr>
        <sz val="10"/>
        <rFont val="Arial"/>
        <family val="2"/>
      </rPr>
      <t>-  Guia de madeira - 2,5 x 7,0 cm</t>
    </r>
  </si>
  <si>
    <r>
      <rPr>
        <sz val="10"/>
        <rFont val="Arial"/>
        <family val="2"/>
      </rPr>
      <t>1 A 01 790 01</t>
    </r>
  </si>
  <si>
    <r>
      <rPr>
        <sz val="10"/>
        <rFont val="Arial"/>
        <family val="2"/>
      </rPr>
      <t>-  Obtenção de grama para replantio</t>
    </r>
  </si>
  <si>
    <r>
      <rPr>
        <sz val="10"/>
        <rFont val="Arial"/>
        <family val="2"/>
      </rPr>
      <t>1 A 01 780 01</t>
    </r>
  </si>
  <si>
    <r>
      <rPr>
        <sz val="10"/>
        <rFont val="Arial"/>
        <family val="2"/>
      </rPr>
      <t>-  Confecção de tubos concr.armado D=1,50m CA-4 AC/BC</t>
    </r>
  </si>
  <si>
    <r>
      <rPr>
        <sz val="10"/>
        <rFont val="Arial"/>
        <family val="2"/>
      </rPr>
      <t>1 A 01 775 51</t>
    </r>
  </si>
  <si>
    <r>
      <rPr>
        <sz val="10"/>
        <rFont val="Arial"/>
        <family val="2"/>
      </rPr>
      <t>-  Confecção de tubos de concreto armado D=1,50m CA-4</t>
    </r>
  </si>
  <si>
    <r>
      <rPr>
        <sz val="10"/>
        <rFont val="Arial"/>
        <family val="2"/>
      </rPr>
      <t>1 A 01 775 01</t>
    </r>
  </si>
  <si>
    <r>
      <rPr>
        <sz val="10"/>
        <rFont val="Arial"/>
        <family val="2"/>
      </rPr>
      <t>-  Confecção de tubos concr.armado D=1,20m CA-4 AC/BC</t>
    </r>
  </si>
  <si>
    <r>
      <rPr>
        <sz val="10"/>
        <rFont val="Arial"/>
        <family val="2"/>
      </rPr>
      <t>1 A 01 770 51</t>
    </r>
  </si>
  <si>
    <r>
      <rPr>
        <sz val="10"/>
        <rFont val="Arial"/>
        <family val="2"/>
      </rPr>
      <t>-  Confecção de tubos de concreto armado D=1,20m CA-4</t>
    </r>
  </si>
  <si>
    <r>
      <rPr>
        <sz val="10"/>
        <rFont val="Arial"/>
        <family val="2"/>
      </rPr>
      <t>1 A 01 770 01</t>
    </r>
  </si>
  <si>
    <r>
      <rPr>
        <sz val="10"/>
        <rFont val="Arial"/>
        <family val="2"/>
      </rPr>
      <t>-  Confecção de tubos concr.armado D=1,00m CA-4 AC/BC</t>
    </r>
  </si>
  <si>
    <r>
      <rPr>
        <sz val="10"/>
        <rFont val="Arial"/>
        <family val="2"/>
      </rPr>
      <t>1 A 01 765 51</t>
    </r>
  </si>
  <si>
    <r>
      <rPr>
        <sz val="10"/>
        <rFont val="Arial"/>
        <family val="2"/>
      </rPr>
      <t>-  Confecção de tubos de concreto armado D=1,00m CA-4</t>
    </r>
  </si>
  <si>
    <r>
      <rPr>
        <sz val="10"/>
        <rFont val="Arial"/>
        <family val="2"/>
      </rPr>
      <t>1 A 01 765 01</t>
    </r>
  </si>
  <si>
    <r>
      <rPr>
        <sz val="10"/>
        <rFont val="Arial"/>
        <family val="2"/>
      </rPr>
      <t>-  Confecção de tubos concr.armado D=0,80m CA-4 AC/BC</t>
    </r>
  </si>
  <si>
    <r>
      <rPr>
        <sz val="10"/>
        <rFont val="Arial"/>
        <family val="2"/>
      </rPr>
      <t>1 A 01 760 51</t>
    </r>
  </si>
  <si>
    <r>
      <rPr>
        <sz val="10"/>
        <rFont val="Arial"/>
        <family val="2"/>
      </rPr>
      <t>-  Confecção de tubos de concreto armado D=0,80m CA-4</t>
    </r>
  </si>
  <si>
    <r>
      <rPr>
        <sz val="10"/>
        <rFont val="Arial"/>
        <family val="2"/>
      </rPr>
      <t>1 A 01 760 01</t>
    </r>
  </si>
  <si>
    <r>
      <rPr>
        <sz val="10"/>
        <rFont val="Arial"/>
        <family val="2"/>
      </rPr>
      <t>-  Confecção de tubos concr.armado D=0,60m CA-4 AC/BC</t>
    </r>
  </si>
  <si>
    <r>
      <rPr>
        <sz val="10"/>
        <rFont val="Arial"/>
        <family val="2"/>
      </rPr>
      <t>1 A 01 755 51</t>
    </r>
  </si>
  <si>
    <r>
      <rPr>
        <sz val="10"/>
        <rFont val="Arial"/>
        <family val="2"/>
      </rPr>
      <t>-  Confecção de tubos de concreto armado D=0,60m CA-4</t>
    </r>
  </si>
  <si>
    <r>
      <rPr>
        <sz val="10"/>
        <rFont val="Arial"/>
        <family val="2"/>
      </rPr>
      <t>1 A 01 755 01</t>
    </r>
  </si>
  <si>
    <r>
      <rPr>
        <sz val="10"/>
        <rFont val="Arial"/>
        <family val="2"/>
      </rPr>
      <t>-  Confecção de tubos concr.poroso D=0,40m AC/BC</t>
    </r>
  </si>
  <si>
    <r>
      <rPr>
        <sz val="10"/>
        <rFont val="Arial"/>
        <family val="2"/>
      </rPr>
      <t>1 A 01 753 51</t>
    </r>
  </si>
  <si>
    <r>
      <rPr>
        <sz val="10"/>
        <rFont val="Arial"/>
        <family val="2"/>
      </rPr>
      <t>-  Confecção de tubos de concreto poroso D=0,40m</t>
    </r>
  </si>
  <si>
    <r>
      <rPr>
        <sz val="10"/>
        <rFont val="Arial"/>
        <family val="2"/>
      </rPr>
      <t>1 A 01 753 01</t>
    </r>
  </si>
  <si>
    <r>
      <rPr>
        <sz val="10"/>
        <rFont val="Arial"/>
        <family val="2"/>
      </rPr>
      <t>-  Confecção de tubos concr.perfurado D=0,40m AC/BC</t>
    </r>
  </si>
  <si>
    <r>
      <rPr>
        <sz val="10"/>
        <rFont val="Arial"/>
        <family val="2"/>
      </rPr>
      <t>1 A 01 752 51</t>
    </r>
  </si>
  <si>
    <r>
      <rPr>
        <sz val="10"/>
        <rFont val="Arial"/>
        <family val="2"/>
      </rPr>
      <t>-  Confecção de tubos de concreto perfurado D=0,40m</t>
    </r>
  </si>
  <si>
    <r>
      <rPr>
        <sz val="10"/>
        <rFont val="Arial"/>
        <family val="2"/>
      </rPr>
      <t>1 A 01 752 01</t>
    </r>
  </si>
  <si>
    <r>
      <rPr>
        <sz val="10"/>
        <rFont val="Arial"/>
        <family val="2"/>
      </rPr>
      <t>-  Confecção de tubos de concreto D=0,40m AC/BC</t>
    </r>
  </si>
  <si>
    <r>
      <rPr>
        <sz val="10"/>
        <rFont val="Arial"/>
        <family val="2"/>
      </rPr>
      <t>1 A 01 751 51</t>
    </r>
  </si>
  <si>
    <r>
      <rPr>
        <sz val="10"/>
        <rFont val="Arial"/>
        <family val="2"/>
      </rPr>
      <t>-  Confecção de tubos de concreto D=0,40m</t>
    </r>
  </si>
  <si>
    <r>
      <rPr>
        <sz val="10"/>
        <rFont val="Arial"/>
        <family val="2"/>
      </rPr>
      <t>1 A 01 751 01</t>
    </r>
  </si>
  <si>
    <r>
      <rPr>
        <sz val="10"/>
        <rFont val="Arial"/>
        <family val="2"/>
      </rPr>
      <t>-  Confecção de tubos concr.poroso D=0,30m AC/BC</t>
    </r>
  </si>
  <si>
    <r>
      <rPr>
        <sz val="10"/>
        <rFont val="Arial"/>
        <family val="2"/>
      </rPr>
      <t>1 A 01 747 51</t>
    </r>
  </si>
  <si>
    <r>
      <rPr>
        <sz val="10"/>
        <rFont val="Arial"/>
        <family val="2"/>
      </rPr>
      <t>-  Confecção de tubos de concreto poroso D=0,30m</t>
    </r>
  </si>
  <si>
    <r>
      <rPr>
        <sz val="10"/>
        <rFont val="Arial"/>
        <family val="2"/>
      </rPr>
      <t>1 A 01 747 01</t>
    </r>
  </si>
  <si>
    <r>
      <rPr>
        <sz val="10"/>
        <rFont val="Arial"/>
        <family val="2"/>
      </rPr>
      <t>-  Confecção de tubos concr.perfurado D=0,30m AC/BC</t>
    </r>
  </si>
  <si>
    <r>
      <rPr>
        <sz val="10"/>
        <rFont val="Arial"/>
        <family val="2"/>
      </rPr>
      <t>1 A 01 746 51</t>
    </r>
  </si>
  <si>
    <r>
      <rPr>
        <sz val="10"/>
        <rFont val="Arial"/>
        <family val="2"/>
      </rPr>
      <t>-  Confecção de tubos de concreto perfurado D=0,30m</t>
    </r>
  </si>
  <si>
    <r>
      <rPr>
        <sz val="10"/>
        <rFont val="Arial"/>
        <family val="2"/>
      </rPr>
      <t>1 A 01 746 01</t>
    </r>
  </si>
  <si>
    <r>
      <rPr>
        <sz val="10"/>
        <rFont val="Arial"/>
        <family val="2"/>
      </rPr>
      <t>-  Confecção de tubos de concreto D=0,30m AC/BC</t>
    </r>
  </si>
  <si>
    <r>
      <rPr>
        <sz val="10"/>
        <rFont val="Arial"/>
        <family val="2"/>
      </rPr>
      <t>1 A 01 745 51</t>
    </r>
  </si>
  <si>
    <r>
      <rPr>
        <sz val="10"/>
        <rFont val="Arial"/>
        <family val="2"/>
      </rPr>
      <t>-  Confecção de tubos de concreto D=0,30m</t>
    </r>
  </si>
  <si>
    <r>
      <rPr>
        <sz val="10"/>
        <rFont val="Arial"/>
        <family val="2"/>
      </rPr>
      <t>1 A 01 745 01</t>
    </r>
  </si>
  <si>
    <r>
      <rPr>
        <sz val="10"/>
        <rFont val="Arial"/>
        <family val="2"/>
      </rPr>
      <t>-  Confecção de tubos de concr.poroso D=0,20m AC/BC</t>
    </r>
  </si>
  <si>
    <r>
      <rPr>
        <sz val="10"/>
        <rFont val="Arial"/>
        <family val="2"/>
      </rPr>
      <t>1 A 01 741 51</t>
    </r>
  </si>
  <si>
    <r>
      <rPr>
        <sz val="10"/>
        <rFont val="Arial"/>
        <family val="2"/>
      </rPr>
      <t>-  Confecção de tubos de concreto poroso D=0,20m</t>
    </r>
  </si>
  <si>
    <r>
      <rPr>
        <sz val="10"/>
        <rFont val="Arial"/>
        <family val="2"/>
      </rPr>
      <t>1 A 01 741 01</t>
    </r>
  </si>
  <si>
    <r>
      <rPr>
        <sz val="10"/>
        <rFont val="Arial"/>
        <family val="2"/>
      </rPr>
      <t>-  Confecção tubos concr.perfurado D=0,20m AC/BC</t>
    </r>
  </si>
  <si>
    <r>
      <rPr>
        <sz val="10"/>
        <rFont val="Arial"/>
        <family val="2"/>
      </rPr>
      <t>1 A 01 740 51</t>
    </r>
  </si>
  <si>
    <r>
      <rPr>
        <sz val="10"/>
        <rFont val="Arial"/>
        <family val="2"/>
      </rPr>
      <t>-  Confecção de tubos de concreto perfurado D=0,20m</t>
    </r>
  </si>
  <si>
    <r>
      <rPr>
        <sz val="10"/>
        <rFont val="Arial"/>
        <family val="2"/>
      </rPr>
      <t>1 A 01 740 01</t>
    </r>
  </si>
  <si>
    <r>
      <rPr>
        <sz val="10"/>
        <rFont val="Arial"/>
        <family val="2"/>
      </rPr>
      <t>-  Confecção de tubos de concreto D=0,20m AC/BC</t>
    </r>
  </si>
  <si>
    <r>
      <rPr>
        <sz val="10"/>
        <rFont val="Arial"/>
        <family val="2"/>
      </rPr>
      <t>1 A 01 739 51</t>
    </r>
  </si>
  <si>
    <r>
      <rPr>
        <sz val="10"/>
        <rFont val="Arial"/>
        <family val="2"/>
      </rPr>
      <t>-  Confecção de tubos de concreto D=0,20m</t>
    </r>
  </si>
  <si>
    <r>
      <rPr>
        <sz val="10"/>
        <rFont val="Arial"/>
        <family val="2"/>
      </rPr>
      <t>1 A 01 739 01</t>
    </r>
  </si>
  <si>
    <r>
      <rPr>
        <sz val="10"/>
        <rFont val="Arial"/>
        <family val="2"/>
      </rPr>
      <t>-  Fabric.Mourão concr.suporte sec.triang.11cm AC/BC</t>
    </r>
  </si>
  <si>
    <r>
      <rPr>
        <sz val="10"/>
        <rFont val="Arial"/>
        <family val="2"/>
      </rPr>
      <t>1 A 01 735 52</t>
    </r>
  </si>
  <si>
    <r>
      <rPr>
        <sz val="10"/>
        <rFont val="Arial"/>
        <family val="2"/>
      </rPr>
      <t>-  Fabric.Mourão concr.suporte seção quadr.11cm AC/BC</t>
    </r>
  </si>
  <si>
    <r>
      <rPr>
        <sz val="10"/>
        <rFont val="Arial"/>
        <family val="2"/>
      </rPr>
      <t>1 A 01 735 51</t>
    </r>
  </si>
  <si>
    <r>
      <rPr>
        <sz val="10"/>
        <rFont val="Arial"/>
        <family val="2"/>
      </rPr>
      <t>-  Fabr. mourão de concr. suporte seção triang. 11cm</t>
    </r>
  </si>
  <si>
    <r>
      <rPr>
        <sz val="10"/>
        <rFont val="Arial"/>
        <family val="2"/>
      </rPr>
      <t>1 A 01 735 02</t>
    </r>
  </si>
  <si>
    <r>
      <rPr>
        <sz val="10"/>
        <rFont val="Arial"/>
        <family val="2"/>
      </rPr>
      <t>-  Fabr. mourão de concreto suporte seção quad. 11cm</t>
    </r>
  </si>
  <si>
    <r>
      <rPr>
        <sz val="10"/>
        <rFont val="Arial"/>
        <family val="2"/>
      </rPr>
      <t>1 A 01 735 01</t>
    </r>
  </si>
  <si>
    <r>
      <rPr>
        <sz val="10"/>
        <rFont val="Arial"/>
        <family val="2"/>
      </rPr>
      <t>-  Fabric.Mourão concr.estic.seção triang.15cm AC/BC</t>
    </r>
  </si>
  <si>
    <r>
      <rPr>
        <sz val="10"/>
        <rFont val="Arial"/>
        <family val="2"/>
      </rPr>
      <t>1 A 01 730 52</t>
    </r>
  </si>
  <si>
    <r>
      <rPr>
        <sz val="10"/>
        <rFont val="Arial"/>
        <family val="2"/>
      </rPr>
      <t>-  Fabric.Mourão concr.estic.seção quadr.15cm AC/BC</t>
    </r>
  </si>
  <si>
    <r>
      <rPr>
        <sz val="10"/>
        <rFont val="Arial"/>
        <family val="2"/>
      </rPr>
      <t>1 A 01 730 51</t>
    </r>
  </si>
  <si>
    <r>
      <rPr>
        <sz val="10"/>
        <rFont val="Arial"/>
        <family val="2"/>
      </rPr>
      <t>-  Concreto fck=18MPa p/pré moldados (mourões) AC/BC</t>
    </r>
  </si>
  <si>
    <r>
      <rPr>
        <sz val="10"/>
        <rFont val="Arial"/>
        <family val="2"/>
      </rPr>
      <t>1 A 01 730 50</t>
    </r>
  </si>
  <si>
    <r>
      <rPr>
        <sz val="10"/>
        <rFont val="Arial"/>
        <family val="2"/>
      </rPr>
      <t>-  Fabr. mourão de concr esticador seção triang. 15cm</t>
    </r>
  </si>
  <si>
    <r>
      <rPr>
        <sz val="10"/>
        <rFont val="Arial"/>
        <family val="2"/>
      </rPr>
      <t>1 A 01 730 02</t>
    </r>
  </si>
  <si>
    <r>
      <rPr>
        <sz val="10"/>
        <rFont val="Arial"/>
        <family val="2"/>
      </rPr>
      <t>-  Fabr. mourão de concr. esticador seção quad. 15cm</t>
    </r>
  </si>
  <si>
    <r>
      <rPr>
        <sz val="10"/>
        <rFont val="Arial"/>
        <family val="2"/>
      </rPr>
      <t>1 A 01 730 01</t>
    </r>
  </si>
  <si>
    <r>
      <rPr>
        <sz val="10"/>
        <rFont val="Arial"/>
        <family val="2"/>
      </rPr>
      <t>-  Concreto fck=18MPa p/ pré moldados (mourões)</t>
    </r>
  </si>
  <si>
    <r>
      <rPr>
        <sz val="10"/>
        <rFont val="Arial"/>
        <family val="2"/>
      </rPr>
      <t>1 A 01 730 00</t>
    </r>
  </si>
  <si>
    <r>
      <rPr>
        <sz val="10"/>
        <rFont val="Arial"/>
        <family val="2"/>
      </rPr>
      <t>-  Fabricação de balizador de concreto AC/BC</t>
    </r>
  </si>
  <si>
    <r>
      <rPr>
        <sz val="10"/>
        <rFont val="Arial"/>
        <family val="2"/>
      </rPr>
      <t>1 A 01 725 51</t>
    </r>
  </si>
  <si>
    <r>
      <rPr>
        <sz val="10"/>
        <rFont val="Arial"/>
        <family val="2"/>
      </rPr>
      <t>-  Fabricação de balizador de concreto</t>
    </r>
  </si>
  <si>
    <r>
      <rPr>
        <sz val="10"/>
        <rFont val="Arial"/>
        <family val="2"/>
      </rPr>
      <t>1 A 01 725 01</t>
    </r>
  </si>
  <si>
    <r>
      <rPr>
        <sz val="10"/>
        <rFont val="Arial"/>
        <family val="2"/>
      </rPr>
      <t>-  Fabricação de guarda - corpo  AC/BC</t>
    </r>
  </si>
  <si>
    <r>
      <rPr>
        <sz val="10"/>
        <rFont val="Arial"/>
        <family val="2"/>
      </rPr>
      <t>1 A 01 720 52</t>
    </r>
  </si>
  <si>
    <r>
      <rPr>
        <sz val="10"/>
        <rFont val="Arial"/>
        <family val="2"/>
      </rPr>
      <t>-  Guarda-corpo tipo GM, moldado no local AC/BC</t>
    </r>
  </si>
  <si>
    <r>
      <rPr>
        <sz val="10"/>
        <rFont val="Arial"/>
        <family val="2"/>
      </rPr>
      <t>1 A 01 720 51</t>
    </r>
  </si>
  <si>
    <r>
      <rPr>
        <sz val="10"/>
        <rFont val="Arial"/>
        <family val="2"/>
      </rPr>
      <t>-  Concr.fck = 18 mPa p/pré-mold.(guarda-corpo)AC/BC</t>
    </r>
  </si>
  <si>
    <r>
      <rPr>
        <sz val="10"/>
        <rFont val="Arial"/>
        <family val="2"/>
      </rPr>
      <t>1 A 01 720 50</t>
    </r>
  </si>
  <si>
    <r>
      <rPr>
        <sz val="10"/>
        <rFont val="Arial"/>
        <family val="2"/>
      </rPr>
      <t>-  Fabricação de Guarda-corpo</t>
    </r>
  </si>
  <si>
    <r>
      <rPr>
        <sz val="10"/>
        <rFont val="Arial"/>
        <family val="2"/>
      </rPr>
      <t>1 A 01 720 02</t>
    </r>
  </si>
  <si>
    <r>
      <rPr>
        <sz val="10"/>
        <rFont val="Arial"/>
        <family val="2"/>
      </rPr>
      <t>-  Guarda-corpo tipo GM, moldado no local</t>
    </r>
  </si>
  <si>
    <r>
      <rPr>
        <sz val="10"/>
        <rFont val="Arial"/>
        <family val="2"/>
      </rPr>
      <t>1 A 01 720 01</t>
    </r>
  </si>
  <si>
    <r>
      <rPr>
        <sz val="10"/>
        <rFont val="Arial"/>
        <family val="2"/>
      </rPr>
      <t>-  Concreto fck=18MPa p/ pré-moldados (guarda-corpo)</t>
    </r>
  </si>
  <si>
    <r>
      <rPr>
        <sz val="10"/>
        <rFont val="Arial"/>
        <family val="2"/>
      </rPr>
      <t>1 A 01 720 00</t>
    </r>
  </si>
  <si>
    <r>
      <rPr>
        <sz val="10"/>
        <rFont val="Arial"/>
        <family val="2"/>
      </rPr>
      <t>-  Fabric.de peças pré mold.de conc. p/pavim.AC/BC</t>
    </r>
  </si>
  <si>
    <r>
      <rPr>
        <sz val="10"/>
        <rFont val="Arial"/>
        <family val="2"/>
      </rPr>
      <t>1 A 01 700 50</t>
    </r>
  </si>
  <si>
    <r>
      <rPr>
        <sz val="10"/>
        <rFont val="Arial"/>
        <family val="2"/>
      </rPr>
      <t>-  Fabricação de peças pré mold. de conc. p/ pavim.</t>
    </r>
  </si>
  <si>
    <r>
      <rPr>
        <sz val="10"/>
        <rFont val="Arial"/>
        <family val="2"/>
      </rPr>
      <t>1 A 01 700 00</t>
    </r>
  </si>
  <si>
    <r>
      <rPr>
        <sz val="10"/>
        <rFont val="Arial"/>
        <family val="2"/>
      </rPr>
      <t>-  Usinagem p/conc.cim. portl.c/ equip.peq.por.AC/BC</t>
    </r>
  </si>
  <si>
    <r>
      <rPr>
        <sz val="10"/>
        <rFont val="Arial"/>
        <family val="2"/>
      </rPr>
      <t>1 A 01 657 50</t>
    </r>
  </si>
  <si>
    <r>
      <rPr>
        <sz val="10"/>
        <rFont val="Arial"/>
        <family val="2"/>
      </rPr>
      <t>-  Usinagem p/ conc.cim. portland c/ equip. peq. por.</t>
    </r>
  </si>
  <si>
    <r>
      <rPr>
        <sz val="10"/>
        <rFont val="Arial"/>
        <family val="2"/>
      </rPr>
      <t>1 A 01 657 00</t>
    </r>
  </si>
  <si>
    <r>
      <rPr>
        <sz val="10"/>
        <rFont val="Arial"/>
        <family val="2"/>
      </rPr>
      <t>-  Usinagem de conc. c/ cim. port.p/ pav.rígido AC/BC</t>
    </r>
  </si>
  <si>
    <r>
      <rPr>
        <sz val="10"/>
        <rFont val="Arial"/>
        <family val="2"/>
      </rPr>
      <t>1 A 01 656 51</t>
    </r>
  </si>
  <si>
    <r>
      <rPr>
        <sz val="10"/>
        <rFont val="Arial"/>
        <family val="2"/>
      </rPr>
      <t>-  Usinagem p/ conc.cim.portl.c/ forma desliz AC/BC</t>
    </r>
  </si>
  <si>
    <r>
      <rPr>
        <sz val="10"/>
        <rFont val="Arial"/>
        <family val="2"/>
      </rPr>
      <t>1 A 01 656 50</t>
    </r>
  </si>
  <si>
    <r>
      <rPr>
        <sz val="10"/>
        <rFont val="Arial"/>
        <family val="2"/>
      </rPr>
      <t>-  Usinagem de conc. c/ cim. portland p/ pav. rígido</t>
    </r>
  </si>
  <si>
    <r>
      <rPr>
        <sz val="10"/>
        <rFont val="Arial"/>
        <family val="2"/>
      </rPr>
      <t>1 A 01 656 01</t>
    </r>
  </si>
  <si>
    <r>
      <rPr>
        <sz val="10"/>
        <rFont val="Arial"/>
        <family val="2"/>
      </rPr>
      <t>-  Usinagem p/ conc. de cim. portland c/ forma desliz</t>
    </r>
  </si>
  <si>
    <r>
      <rPr>
        <sz val="10"/>
        <rFont val="Arial"/>
        <family val="2"/>
      </rPr>
      <t>1 A 01 656 00</t>
    </r>
  </si>
  <si>
    <r>
      <rPr>
        <sz val="10"/>
        <rFont val="Arial"/>
        <family val="2"/>
      </rPr>
      <t>-  Usinagem p/sub-base de concr.cimento portl. AC/BC</t>
    </r>
  </si>
  <si>
    <r>
      <rPr>
        <sz val="10"/>
        <rFont val="Arial"/>
        <family val="2"/>
      </rPr>
      <t>1 A 01 654 50</t>
    </r>
  </si>
  <si>
    <r>
      <rPr>
        <sz val="10"/>
        <rFont val="Arial"/>
        <family val="2"/>
      </rPr>
      <t>-  Usinagem p/ sub-base de concr. de cimento portland</t>
    </r>
  </si>
  <si>
    <r>
      <rPr>
        <sz val="10"/>
        <rFont val="Arial"/>
        <family val="2"/>
      </rPr>
      <t>1 A 01 654 00</t>
    </r>
  </si>
  <si>
    <r>
      <rPr>
        <sz val="10"/>
        <rFont val="Arial"/>
        <family val="2"/>
      </rPr>
      <t>-  Usinagem p/ sub-base de concreto rolado AC/BC</t>
    </r>
  </si>
  <si>
    <r>
      <rPr>
        <sz val="10"/>
        <rFont val="Arial"/>
        <family val="2"/>
      </rPr>
      <t>1 A 01 653 50</t>
    </r>
  </si>
  <si>
    <r>
      <rPr>
        <sz val="10"/>
        <rFont val="Arial"/>
        <family val="2"/>
      </rPr>
      <t>-  Usinagem para sub-base de concreto rolado</t>
    </r>
  </si>
  <si>
    <r>
      <rPr>
        <sz val="10"/>
        <rFont val="Arial"/>
        <family val="2"/>
      </rPr>
      <t>1 A 01 653 00</t>
    </r>
  </si>
  <si>
    <r>
      <rPr>
        <sz val="10"/>
        <rFont val="Arial"/>
        <family val="2"/>
      </rPr>
      <t>-  Argamassa cimento-solo 1:10</t>
    </r>
  </si>
  <si>
    <r>
      <rPr>
        <sz val="10"/>
        <rFont val="Arial"/>
        <family val="2"/>
      </rPr>
      <t>1 A 01 620 01</t>
    </r>
  </si>
  <si>
    <r>
      <rPr>
        <sz val="10"/>
        <rFont val="Arial"/>
        <family val="2"/>
      </rPr>
      <t>-  Argamassa cimento-areia 1:6 AC</t>
    </r>
  </si>
  <si>
    <r>
      <rPr>
        <sz val="10"/>
        <rFont val="Arial"/>
        <family val="2"/>
      </rPr>
      <t>1 A 01 606 51</t>
    </r>
  </si>
  <si>
    <r>
      <rPr>
        <sz val="10"/>
        <rFont val="Arial"/>
        <family val="2"/>
      </rPr>
      <t>-  Argamassa cimento-areia 1:6</t>
    </r>
  </si>
  <si>
    <r>
      <rPr>
        <sz val="10"/>
        <rFont val="Arial"/>
        <family val="2"/>
      </rPr>
      <t>1 A 01 606 01</t>
    </r>
  </si>
  <si>
    <r>
      <rPr>
        <sz val="10"/>
        <rFont val="Arial"/>
        <family val="2"/>
      </rPr>
      <t>-  Argamassa cimento-areia 1:4 AC</t>
    </r>
  </si>
  <si>
    <r>
      <rPr>
        <sz val="10"/>
        <rFont val="Arial"/>
        <family val="2"/>
      </rPr>
      <t>1 A 01 604 51</t>
    </r>
  </si>
  <si>
    <r>
      <rPr>
        <sz val="10"/>
        <rFont val="Arial"/>
        <family val="2"/>
      </rPr>
      <t>-  Argamassa cimento-areia 1:4</t>
    </r>
  </si>
  <si>
    <r>
      <rPr>
        <sz val="10"/>
        <rFont val="Arial"/>
        <family val="2"/>
      </rPr>
      <t>1 A 01 604 01</t>
    </r>
  </si>
  <si>
    <r>
      <rPr>
        <sz val="10"/>
        <rFont val="Arial"/>
        <family val="2"/>
      </rPr>
      <t>-  Argamassa cimento-areia 1:3 AC</t>
    </r>
  </si>
  <si>
    <r>
      <rPr>
        <sz val="10"/>
        <rFont val="Arial"/>
        <family val="2"/>
      </rPr>
      <t>1 A 01 603 51</t>
    </r>
  </si>
  <si>
    <r>
      <rPr>
        <sz val="10"/>
        <rFont val="Arial"/>
        <family val="2"/>
      </rPr>
      <t>-  Argamassa cimento-areia 1:3</t>
    </r>
  </si>
  <si>
    <r>
      <rPr>
        <sz val="10"/>
        <rFont val="Arial"/>
        <family val="2"/>
      </rPr>
      <t>1 A 01 603 01</t>
    </r>
  </si>
  <si>
    <r>
      <rPr>
        <sz val="10"/>
        <rFont val="Arial"/>
        <family val="2"/>
      </rPr>
      <t>1 A 01 580 03</t>
    </r>
  </si>
  <si>
    <r>
      <rPr>
        <sz val="10"/>
        <rFont val="Arial"/>
        <family val="2"/>
      </rPr>
      <t>1 A 01 580 02</t>
    </r>
  </si>
  <si>
    <r>
      <rPr>
        <sz val="10"/>
        <rFont val="Arial"/>
        <family val="2"/>
      </rPr>
      <t>1 A 01 580 01</t>
    </r>
  </si>
  <si>
    <r>
      <rPr>
        <sz val="10"/>
        <rFont val="Arial"/>
        <family val="2"/>
      </rPr>
      <t>-  Concreto ciclópico fck=15 MPa AC/BC/PC</t>
    </r>
  </si>
  <si>
    <r>
      <rPr>
        <sz val="10"/>
        <rFont val="Arial"/>
        <family val="2"/>
      </rPr>
      <t>1 A 01 515 60</t>
    </r>
  </si>
  <si>
    <r>
      <rPr>
        <sz val="10"/>
        <rFont val="Arial"/>
        <family val="2"/>
      </rPr>
      <t>-  Concreto ciclópico fck=15 MPa</t>
    </r>
  </si>
  <si>
    <r>
      <rPr>
        <sz val="10"/>
        <rFont val="Arial"/>
        <family val="2"/>
      </rPr>
      <t>1 A 01 515 10</t>
    </r>
  </si>
  <si>
    <r>
      <rPr>
        <sz val="10"/>
        <rFont val="Arial"/>
        <family val="2"/>
      </rPr>
      <t>1 A 01 512 60</t>
    </r>
  </si>
  <si>
    <r>
      <rPr>
        <sz val="10"/>
        <rFont val="Arial"/>
        <family val="2"/>
      </rPr>
      <t>1 A 01 512 10</t>
    </r>
  </si>
  <si>
    <r>
      <rPr>
        <sz val="10"/>
        <rFont val="Arial"/>
        <family val="2"/>
      </rPr>
      <t>1 A 01 450 01</t>
    </r>
  </si>
  <si>
    <r>
      <rPr>
        <sz val="10"/>
        <rFont val="Arial"/>
        <family val="2"/>
      </rPr>
      <t>-  Concreto poroso para pré-moldados (tubos) AC/BC</t>
    </r>
  </si>
  <si>
    <r>
      <rPr>
        <sz val="10"/>
        <rFont val="Arial"/>
        <family val="2"/>
      </rPr>
      <t>1 A 01 424 50</t>
    </r>
  </si>
  <si>
    <r>
      <rPr>
        <sz val="10"/>
        <rFont val="Arial"/>
        <family val="2"/>
      </rPr>
      <t>-  Concreto poroso para pré-moldados (tubos)</t>
    </r>
  </si>
  <si>
    <r>
      <rPr>
        <sz val="10"/>
        <rFont val="Arial"/>
        <family val="2"/>
      </rPr>
      <t>1 A 01 424 00</t>
    </r>
  </si>
  <si>
    <r>
      <rPr>
        <sz val="10"/>
        <rFont val="Arial"/>
        <family val="2"/>
      </rPr>
      <t>-  Concr.fck=18MPa para pré-moldados (tubos) AC/BC</t>
    </r>
  </si>
  <si>
    <r>
      <rPr>
        <sz val="10"/>
        <rFont val="Arial"/>
        <family val="2"/>
      </rPr>
      <t>1 A 01 423 50</t>
    </r>
  </si>
  <si>
    <r>
      <rPr>
        <sz val="10"/>
        <rFont val="Arial"/>
        <family val="2"/>
      </rPr>
      <t>-  Concreto fck=18MPa para pré-moldados (tubos)</t>
    </r>
  </si>
  <si>
    <r>
      <rPr>
        <sz val="10"/>
        <rFont val="Arial"/>
        <family val="2"/>
      </rPr>
      <t>1 A 01 423 00</t>
    </r>
  </si>
  <si>
    <r>
      <rPr>
        <sz val="10"/>
        <rFont val="Arial"/>
        <family val="2"/>
      </rPr>
      <t>-  Concr.estr.fck=25MPa c.raz uso ger conf/lanç AC/BC</t>
    </r>
  </si>
  <si>
    <r>
      <rPr>
        <sz val="10"/>
        <rFont val="Arial"/>
        <family val="2"/>
      </rPr>
      <t>1 A 01 422 51</t>
    </r>
  </si>
  <si>
    <r>
      <rPr>
        <sz val="10"/>
        <rFont val="Arial"/>
        <family val="2"/>
      </rPr>
      <t>-  Concr estr fck=25MPa contr raz uso ger conf e lanç</t>
    </r>
  </si>
  <si>
    <r>
      <rPr>
        <sz val="10"/>
        <rFont val="Arial"/>
        <family val="2"/>
      </rPr>
      <t>1 A 01 422 01</t>
    </r>
  </si>
  <si>
    <r>
      <rPr>
        <sz val="10"/>
        <rFont val="Arial"/>
        <family val="2"/>
      </rPr>
      <t>-  Concr.estr fck=18MPa c.raz uso ger conf/lanç AC/BC</t>
    </r>
  </si>
  <si>
    <r>
      <rPr>
        <sz val="10"/>
        <rFont val="Arial"/>
        <family val="2"/>
      </rPr>
      <t>1 A 01 418 51</t>
    </r>
  </si>
  <si>
    <r>
      <rPr>
        <sz val="10"/>
        <rFont val="Arial"/>
        <family val="2"/>
      </rPr>
      <t>-  Concr estr fck=18MPa contr raz uso ger conf e lanç</t>
    </r>
  </si>
  <si>
    <r>
      <rPr>
        <sz val="10"/>
        <rFont val="Arial"/>
        <family val="2"/>
      </rPr>
      <t>1 A 01 418 01</t>
    </r>
  </si>
  <si>
    <r>
      <rPr>
        <sz val="10"/>
        <rFont val="Arial"/>
        <family val="2"/>
      </rPr>
      <t>-  Concr estr fck=15MPa c.raz uso ger conf/lanç AC/BC</t>
    </r>
  </si>
  <si>
    <r>
      <rPr>
        <sz val="10"/>
        <rFont val="Arial"/>
        <family val="2"/>
      </rPr>
      <t>1 A 01 415 51</t>
    </r>
  </si>
  <si>
    <r>
      <rPr>
        <sz val="10"/>
        <rFont val="Arial"/>
        <family val="2"/>
      </rPr>
      <t>-  Concr estr fck=15MPa contr raz uso ger conf e lanç</t>
    </r>
  </si>
  <si>
    <r>
      <rPr>
        <sz val="10"/>
        <rFont val="Arial"/>
        <family val="2"/>
      </rPr>
      <t>1 A 01 415 01</t>
    </r>
  </si>
  <si>
    <r>
      <rPr>
        <sz val="10"/>
        <rFont val="Arial"/>
        <family val="2"/>
      </rPr>
      <t>-  Concr.fck=15MPa c.raz uso ger conf/lanç AC/BC</t>
    </r>
  </si>
  <si>
    <r>
      <rPr>
        <sz val="10"/>
        <rFont val="Arial"/>
        <family val="2"/>
      </rPr>
      <t>1 A 01 412 51</t>
    </r>
  </si>
  <si>
    <r>
      <rPr>
        <sz val="10"/>
        <rFont val="Arial"/>
        <family val="2"/>
      </rPr>
      <t>-  Rachão ou pedra-de-mão produzidos-(const e rest)</t>
    </r>
  </si>
  <si>
    <r>
      <rPr>
        <sz val="10"/>
        <rFont val="Arial"/>
        <family val="2"/>
      </rPr>
      <t>1 A 01 155 01</t>
    </r>
  </si>
  <si>
    <r>
      <rPr>
        <sz val="10"/>
        <rFont val="Arial"/>
        <family val="2"/>
      </rPr>
      <t>-  Rocha p/ britagem com perfuratriz manual</t>
    </r>
  </si>
  <si>
    <r>
      <rPr>
        <sz val="10"/>
        <rFont val="Arial"/>
        <family val="2"/>
      </rPr>
      <t>1 A 01 150 02</t>
    </r>
  </si>
  <si>
    <r>
      <rPr>
        <sz val="10"/>
        <rFont val="Arial"/>
        <family val="2"/>
      </rPr>
      <t>-  Rocha p/ britagem c/ perfur. sobre esteira</t>
    </r>
  </si>
  <si>
    <r>
      <rPr>
        <sz val="10"/>
        <rFont val="Arial"/>
        <family val="2"/>
      </rPr>
      <t>1 A 01 150 01</t>
    </r>
  </si>
  <si>
    <r>
      <rPr>
        <sz val="10"/>
        <rFont val="Arial"/>
        <family val="2"/>
      </rPr>
      <t>-  Escav. e carga de mater. de jazida(const e restr)</t>
    </r>
  </si>
  <si>
    <r>
      <rPr>
        <sz val="10"/>
        <rFont val="Arial"/>
        <family val="2"/>
      </rPr>
      <t>1 A 01 120 01</t>
    </r>
  </si>
  <si>
    <r>
      <rPr>
        <sz val="10"/>
        <rFont val="Arial"/>
        <family val="2"/>
      </rPr>
      <t>-  Esc. e carga material de jazida (consv)</t>
    </r>
  </si>
  <si>
    <r>
      <rPr>
        <sz val="10"/>
        <rFont val="Arial"/>
        <family val="2"/>
      </rPr>
      <t>1 A 01 111 01</t>
    </r>
  </si>
  <si>
    <r>
      <rPr>
        <sz val="10"/>
        <rFont val="Arial"/>
        <family val="2"/>
      </rPr>
      <t>-  Material de base (conserv)</t>
    </r>
  </si>
  <si>
    <r>
      <rPr>
        <sz val="10"/>
        <rFont val="Arial"/>
        <family val="2"/>
      </rPr>
      <t>1 A 01 111 00</t>
    </r>
  </si>
  <si>
    <r>
      <rPr>
        <sz val="10"/>
        <rFont val="Arial"/>
        <family val="2"/>
      </rPr>
      <t>-  Expurgo de jazida (consv)</t>
    </r>
  </si>
  <si>
    <r>
      <rPr>
        <sz val="10"/>
        <rFont val="Arial"/>
        <family val="2"/>
      </rPr>
      <t>1 A 01 105 02</t>
    </r>
  </si>
  <si>
    <r>
      <rPr>
        <sz val="10"/>
        <rFont val="Arial"/>
        <family val="2"/>
      </rPr>
      <t>-  Expurgo de jazida (const e restr)</t>
    </r>
  </si>
  <si>
    <r>
      <rPr>
        <sz val="10"/>
        <rFont val="Arial"/>
        <family val="2"/>
      </rPr>
      <t>1 A 01 105 01</t>
    </r>
  </si>
  <si>
    <r>
      <rPr>
        <sz val="10"/>
        <rFont val="Arial"/>
        <family val="2"/>
      </rPr>
      <t>-  Limpeza de camada vegetal em jazida (consv)</t>
    </r>
  </si>
  <si>
    <r>
      <rPr>
        <sz val="10"/>
        <rFont val="Arial"/>
        <family val="2"/>
      </rPr>
      <t>1 A 01 100 02</t>
    </r>
  </si>
  <si>
    <r>
      <rPr>
        <sz val="10"/>
        <rFont val="Arial"/>
        <family val="2"/>
      </rPr>
      <t>-  Limpeza  camada vegetal em jazida (const e restr.)</t>
    </r>
  </si>
  <si>
    <r>
      <rPr>
        <sz val="10"/>
        <rFont val="Arial"/>
        <family val="2"/>
      </rPr>
      <t>1 A 01 100 01</t>
    </r>
  </si>
  <si>
    <r>
      <rPr>
        <sz val="10"/>
        <rFont val="Arial"/>
        <family val="2"/>
      </rPr>
      <t>1 A 00 999 06</t>
    </r>
  </si>
  <si>
    <r>
      <rPr>
        <sz val="10"/>
        <rFont val="Arial"/>
        <family val="2"/>
      </rPr>
      <t>cjh</t>
    </r>
  </si>
  <si>
    <r>
      <rPr>
        <sz val="10"/>
        <rFont val="Arial"/>
        <family val="2"/>
      </rPr>
      <t>-  Peças de desgaste britador prod. de rachão</t>
    </r>
  </si>
  <si>
    <r>
      <rPr>
        <sz val="10"/>
        <rFont val="Arial"/>
        <family val="2"/>
      </rPr>
      <t>1 A 00 964 00</t>
    </r>
  </si>
  <si>
    <r>
      <rPr>
        <sz val="10"/>
        <rFont val="Arial"/>
        <family val="2"/>
      </rPr>
      <t>-  Peças de Desgaste do Britador 80m3/h</t>
    </r>
  </si>
  <si>
    <r>
      <rPr>
        <sz val="10"/>
        <rFont val="Arial"/>
        <family val="2"/>
      </rPr>
      <t>1 A 00 963 00</t>
    </r>
  </si>
  <si>
    <r>
      <rPr>
        <sz val="10"/>
        <rFont val="Arial"/>
        <family val="2"/>
      </rPr>
      <t>1 A 00 913 51</t>
    </r>
  </si>
  <si>
    <r>
      <rPr>
        <sz val="10"/>
        <rFont val="Arial"/>
        <family val="2"/>
      </rPr>
      <t>1 A 00 913 01</t>
    </r>
  </si>
  <si>
    <r>
      <rPr>
        <sz val="10"/>
        <rFont val="Arial"/>
        <family val="2"/>
      </rPr>
      <t>-  Dentes para bueiros triplos D=1,20 m AC/BC/PC</t>
    </r>
  </si>
  <si>
    <r>
      <rPr>
        <sz val="10"/>
        <rFont val="Arial"/>
        <family val="2"/>
      </rPr>
      <t>1 A 00 912 51</t>
    </r>
  </si>
  <si>
    <r>
      <rPr>
        <sz val="10"/>
        <rFont val="Arial"/>
        <family val="2"/>
      </rPr>
      <t>-  Dentes para bueiros triplos D=1,20 m</t>
    </r>
  </si>
  <si>
    <r>
      <rPr>
        <sz val="10"/>
        <rFont val="Arial"/>
        <family val="2"/>
      </rPr>
      <t>1 A 00 912 01</t>
    </r>
  </si>
  <si>
    <r>
      <rPr>
        <sz val="10"/>
        <rFont val="Arial"/>
        <family val="2"/>
      </rPr>
      <t>1 A 00 911 51</t>
    </r>
  </si>
  <si>
    <r>
      <rPr>
        <sz val="10"/>
        <rFont val="Arial"/>
        <family val="2"/>
      </rPr>
      <t>1 A 00 911 01</t>
    </r>
  </si>
  <si>
    <r>
      <rPr>
        <sz val="10"/>
        <rFont val="Arial"/>
        <family val="2"/>
      </rPr>
      <t>1 A 00 910 51</t>
    </r>
  </si>
  <si>
    <r>
      <rPr>
        <sz val="10"/>
        <rFont val="Arial"/>
        <family val="2"/>
      </rPr>
      <t>1 A 00 910 01</t>
    </r>
  </si>
  <si>
    <r>
      <rPr>
        <sz val="10"/>
        <rFont val="Arial"/>
        <family val="2"/>
      </rPr>
      <t>1 A 00 909 51</t>
    </r>
  </si>
  <si>
    <r>
      <rPr>
        <sz val="10"/>
        <rFont val="Arial"/>
        <family val="2"/>
      </rPr>
      <t>1 A 00 909 01</t>
    </r>
  </si>
  <si>
    <r>
      <rPr>
        <sz val="10"/>
        <rFont val="Arial"/>
        <family val="2"/>
      </rPr>
      <t>1 A 00 908 51</t>
    </r>
  </si>
  <si>
    <r>
      <rPr>
        <sz val="10"/>
        <rFont val="Arial"/>
        <family val="2"/>
      </rPr>
      <t>1 A 00 908 01</t>
    </r>
  </si>
  <si>
    <r>
      <rPr>
        <sz val="10"/>
        <rFont val="Arial"/>
        <family val="2"/>
      </rPr>
      <t>1 A 00 907 51</t>
    </r>
  </si>
  <si>
    <r>
      <rPr>
        <sz val="10"/>
        <rFont val="Arial"/>
        <family val="2"/>
      </rPr>
      <t>1 A 00 907 01</t>
    </r>
  </si>
  <si>
    <r>
      <rPr>
        <sz val="10"/>
        <rFont val="Arial"/>
        <family val="2"/>
      </rPr>
      <t>1 A 00 906 51</t>
    </r>
  </si>
  <si>
    <r>
      <rPr>
        <sz val="10"/>
        <rFont val="Arial"/>
        <family val="2"/>
      </rPr>
      <t>1 A 00 906 01</t>
    </r>
  </si>
  <si>
    <r>
      <rPr>
        <sz val="10"/>
        <rFont val="Arial"/>
        <family val="2"/>
      </rPr>
      <t>1 A 00 905 51</t>
    </r>
  </si>
  <si>
    <r>
      <rPr>
        <sz val="10"/>
        <rFont val="Arial"/>
        <family val="2"/>
      </rPr>
      <t>1 A 00 905 01</t>
    </r>
  </si>
  <si>
    <r>
      <rPr>
        <sz val="10"/>
        <rFont val="Arial"/>
        <family val="2"/>
      </rPr>
      <t>1 A 00 904 51</t>
    </r>
  </si>
  <si>
    <r>
      <rPr>
        <sz val="10"/>
        <rFont val="Arial"/>
        <family val="2"/>
      </rPr>
      <t>1 A 00 904 01</t>
    </r>
  </si>
  <si>
    <r>
      <rPr>
        <sz val="10"/>
        <rFont val="Arial"/>
        <family val="2"/>
      </rPr>
      <t>1 A 00 903 51</t>
    </r>
  </si>
  <si>
    <r>
      <rPr>
        <sz val="10"/>
        <rFont val="Arial"/>
        <family val="2"/>
      </rPr>
      <t>1 A 00 903 01</t>
    </r>
  </si>
  <si>
    <r>
      <rPr>
        <sz val="10"/>
        <rFont val="Arial"/>
        <family val="2"/>
      </rPr>
      <t>-  Alvenaria de tijolos AC</t>
    </r>
  </si>
  <si>
    <r>
      <rPr>
        <sz val="10"/>
        <rFont val="Arial"/>
        <family val="2"/>
      </rPr>
      <t>1 A 00 902 51</t>
    </r>
  </si>
  <si>
    <r>
      <rPr>
        <sz val="10"/>
        <rFont val="Arial"/>
        <family val="2"/>
      </rPr>
      <t>-  Alvenaria de tijolos</t>
    </r>
  </si>
  <si>
    <r>
      <rPr>
        <sz val="10"/>
        <rFont val="Arial"/>
        <family val="2"/>
      </rPr>
      <t>1 A 00 902 01</t>
    </r>
  </si>
  <si>
    <r>
      <rPr>
        <sz val="10"/>
        <rFont val="Arial"/>
        <family val="2"/>
      </rPr>
      <t>1 A 00 901 51</t>
    </r>
  </si>
  <si>
    <r>
      <rPr>
        <sz val="10"/>
        <rFont val="Arial"/>
        <family val="2"/>
      </rPr>
      <t>1 A 00 901 01</t>
    </r>
  </si>
  <si>
    <r>
      <rPr>
        <sz val="10"/>
        <rFont val="Arial"/>
        <family val="2"/>
      </rPr>
      <t>-  Brita Comercial</t>
    </r>
  </si>
  <si>
    <r>
      <rPr>
        <sz val="10"/>
        <rFont val="Arial"/>
        <family val="2"/>
      </rPr>
      <t>1 A 00 717 00</t>
    </r>
  </si>
  <si>
    <r>
      <rPr>
        <sz val="10"/>
        <rFont val="Arial"/>
        <family val="2"/>
      </rPr>
      <t>-  Areia comercial</t>
    </r>
  </si>
  <si>
    <r>
      <rPr>
        <sz val="10"/>
        <rFont val="Arial"/>
        <family val="2"/>
      </rPr>
      <t>1 A 00 716 00</t>
    </r>
  </si>
  <si>
    <r>
      <rPr>
        <sz val="10"/>
        <rFont val="Arial"/>
        <family val="2"/>
      </rPr>
      <t>-  Fornecimento de Aço CA-60</t>
    </r>
  </si>
  <si>
    <r>
      <rPr>
        <sz val="10"/>
        <rFont val="Arial"/>
        <family val="2"/>
      </rPr>
      <t>1 A 00 303 00</t>
    </r>
  </si>
  <si>
    <r>
      <rPr>
        <sz val="10"/>
        <rFont val="Arial"/>
        <family val="2"/>
      </rPr>
      <t>-  Fornecimento de Aço CA-50</t>
    </r>
  </si>
  <si>
    <r>
      <rPr>
        <sz val="10"/>
        <rFont val="Arial"/>
        <family val="2"/>
      </rPr>
      <t>1 A 00 302 00</t>
    </r>
  </si>
  <si>
    <r>
      <rPr>
        <sz val="10"/>
        <rFont val="Arial"/>
        <family val="2"/>
      </rPr>
      <t>-  Fornecimento de Aço CA-25</t>
    </r>
  </si>
  <si>
    <r>
      <rPr>
        <sz val="10"/>
        <rFont val="Arial"/>
        <family val="2"/>
      </rPr>
      <t>1 A 00 301 00</t>
    </r>
  </si>
  <si>
    <r>
      <rPr>
        <sz val="10"/>
        <rFont val="Arial"/>
        <family val="2"/>
      </rPr>
      <t>1 A 00 202 70</t>
    </r>
  </si>
  <si>
    <r>
      <rPr>
        <sz val="10"/>
        <rFont val="Arial"/>
        <family val="2"/>
      </rPr>
      <t>1 A 00 201 70</t>
    </r>
  </si>
  <si>
    <r>
      <rPr>
        <sz val="10"/>
        <rFont val="Arial"/>
        <family val="2"/>
      </rPr>
      <t>-  Transporte comercial  material betuminoso a frio</t>
    </r>
  </si>
  <si>
    <r>
      <rPr>
        <sz val="10"/>
        <rFont val="Arial"/>
        <family val="2"/>
      </rPr>
      <t>1 A 00 112 91</t>
    </r>
  </si>
  <si>
    <r>
      <rPr>
        <sz val="10"/>
        <rFont val="Arial"/>
        <family val="2"/>
      </rPr>
      <t>-  Transporte comercial  material betuminoso a quente</t>
    </r>
  </si>
  <si>
    <r>
      <rPr>
        <sz val="10"/>
        <rFont val="Arial"/>
        <family val="2"/>
      </rPr>
      <t>1 A 00 112 90</t>
    </r>
  </si>
  <si>
    <r>
      <rPr>
        <sz val="10"/>
        <rFont val="Arial"/>
        <family val="2"/>
      </rPr>
      <t>-  Transporte local de material betuminoso</t>
    </r>
  </si>
  <si>
    <r>
      <rPr>
        <sz val="10"/>
        <rFont val="Arial"/>
        <family val="2"/>
      </rPr>
      <t>1 A 00 102 00</t>
    </r>
  </si>
  <si>
    <r>
      <rPr>
        <sz val="10"/>
        <rFont val="Arial"/>
        <family val="2"/>
      </rPr>
      <t>1 A 00 002 91</t>
    </r>
  </si>
  <si>
    <r>
      <rPr>
        <sz val="10"/>
        <rFont val="Arial"/>
        <family val="2"/>
      </rPr>
      <t>1 A 00 002 90</t>
    </r>
  </si>
  <si>
    <r>
      <rPr>
        <sz val="10"/>
        <rFont val="Arial"/>
        <family val="2"/>
      </rPr>
      <t>-  Transp. local c/ carroceria c/ guind. rodov. pav.</t>
    </r>
  </si>
  <si>
    <r>
      <rPr>
        <sz val="10"/>
        <rFont val="Arial"/>
        <family val="2"/>
      </rPr>
      <t>1 A 00 002 60</t>
    </r>
  </si>
  <si>
    <r>
      <rPr>
        <sz val="10"/>
        <rFont val="Arial"/>
        <family val="2"/>
      </rPr>
      <t>-  Transporte local c/ betoneira rodov. pav.</t>
    </r>
  </si>
  <si>
    <r>
      <rPr>
        <sz val="10"/>
        <rFont val="Arial"/>
        <family val="2"/>
      </rPr>
      <t>1 A 00 002 50</t>
    </r>
  </si>
  <si>
    <r>
      <rPr>
        <sz val="10"/>
        <rFont val="Arial"/>
        <family val="2"/>
      </rPr>
      <t>1 A 00 002 41</t>
    </r>
  </si>
  <si>
    <r>
      <rPr>
        <sz val="10"/>
        <rFont val="Arial"/>
        <family val="2"/>
      </rPr>
      <t>-  Transporte local c/ carroceria 15 t rodov. pav.</t>
    </r>
  </si>
  <si>
    <r>
      <rPr>
        <sz val="10"/>
        <rFont val="Arial"/>
        <family val="2"/>
      </rPr>
      <t>1 A 00 002 40</t>
    </r>
  </si>
  <si>
    <r>
      <rPr>
        <sz val="10"/>
        <rFont val="Arial"/>
        <family val="2"/>
      </rPr>
      <t>-  Transporte local c/ basc. p/ rocha rodov. pav.</t>
    </r>
  </si>
  <si>
    <r>
      <rPr>
        <sz val="10"/>
        <rFont val="Arial"/>
        <family val="2"/>
      </rPr>
      <t>1 A 00 002 08</t>
    </r>
  </si>
  <si>
    <r>
      <rPr>
        <sz val="10"/>
        <rFont val="Arial"/>
        <family val="2"/>
      </rPr>
      <t>-  Transp. local c/ basc. 10m3 rodov. pav. (restr)</t>
    </r>
  </si>
  <si>
    <r>
      <rPr>
        <sz val="10"/>
        <rFont val="Arial"/>
        <family val="2"/>
      </rPr>
      <t>1 A 00 002 07</t>
    </r>
  </si>
  <si>
    <r>
      <rPr>
        <sz val="10"/>
        <rFont val="Arial"/>
        <family val="2"/>
      </rPr>
      <t>-  Transp. local c/ basc. 10m3 rodov. pav. (consv)</t>
    </r>
  </si>
  <si>
    <r>
      <rPr>
        <sz val="10"/>
        <rFont val="Arial"/>
        <family val="2"/>
      </rPr>
      <t>1 A 00 002 06</t>
    </r>
  </si>
  <si>
    <r>
      <rPr>
        <sz val="10"/>
        <rFont val="Arial"/>
        <family val="2"/>
      </rPr>
      <t>-  Transp. local c/ basc. 10m3 rodov. pav. (const)</t>
    </r>
  </si>
  <si>
    <r>
      <rPr>
        <sz val="10"/>
        <rFont val="Arial"/>
        <family val="2"/>
      </rPr>
      <t>1 A 00 002 05</t>
    </r>
  </si>
  <si>
    <r>
      <rPr>
        <sz val="10"/>
        <rFont val="Arial"/>
        <family val="2"/>
      </rPr>
      <t>-  Transporte Local CBUQ c/ caçamba térmica</t>
    </r>
  </si>
  <si>
    <r>
      <rPr>
        <sz val="10"/>
        <rFont val="Arial"/>
        <family val="2"/>
      </rPr>
      <t>1 A 00 002 04</t>
    </r>
  </si>
  <si>
    <r>
      <rPr>
        <sz val="10"/>
        <rFont val="Arial"/>
        <family val="2"/>
      </rPr>
      <t>-  Transp. local material para remendos</t>
    </r>
  </si>
  <si>
    <r>
      <rPr>
        <sz val="10"/>
        <rFont val="Arial"/>
        <family val="2"/>
      </rPr>
      <t>1 A 00 002 03</t>
    </r>
  </si>
  <si>
    <r>
      <rPr>
        <sz val="10"/>
        <rFont val="Arial"/>
        <family val="2"/>
      </rPr>
      <t>-  Transporte local c/ basc. 5m3 rodov. pav.</t>
    </r>
  </si>
  <si>
    <r>
      <rPr>
        <sz val="10"/>
        <rFont val="Arial"/>
        <family val="2"/>
      </rPr>
      <t>1 A 00 002 00</t>
    </r>
  </si>
  <si>
    <r>
      <rPr>
        <sz val="10"/>
        <rFont val="Arial"/>
        <family val="2"/>
      </rPr>
      <t>1 A 00 001 91</t>
    </r>
  </si>
  <si>
    <r>
      <rPr>
        <sz val="10"/>
        <rFont val="Arial"/>
        <family val="2"/>
      </rPr>
      <t>1 A 00 001 90</t>
    </r>
  </si>
  <si>
    <r>
      <rPr>
        <sz val="10"/>
        <rFont val="Arial"/>
        <family val="2"/>
      </rPr>
      <t>-  Transp. local c/ carroc. c/ guind. rodov. não pav.</t>
    </r>
  </si>
  <si>
    <r>
      <rPr>
        <sz val="10"/>
        <rFont val="Arial"/>
        <family val="2"/>
      </rPr>
      <t>1 A 00 001 60</t>
    </r>
  </si>
  <si>
    <r>
      <rPr>
        <sz val="10"/>
        <rFont val="Arial"/>
        <family val="2"/>
      </rPr>
      <t>-  Transporte local c/ betoneira rodov. não pav.</t>
    </r>
  </si>
  <si>
    <r>
      <rPr>
        <sz val="10"/>
        <rFont val="Arial"/>
        <family val="2"/>
      </rPr>
      <t>1 A 00 001 50</t>
    </r>
  </si>
  <si>
    <r>
      <rPr>
        <sz val="10"/>
        <rFont val="Arial"/>
        <family val="2"/>
      </rPr>
      <t>-  Transporte local c/ carroceria 4t rodov. não pav.</t>
    </r>
  </si>
  <si>
    <r>
      <rPr>
        <sz val="10"/>
        <rFont val="Arial"/>
        <family val="2"/>
      </rPr>
      <t>1 A 00 001 41</t>
    </r>
  </si>
  <si>
    <r>
      <rPr>
        <sz val="10"/>
        <rFont val="Arial"/>
        <family val="2"/>
      </rPr>
      <t>-  Transp. local c/ carroceria 15 t rodov. não pav.</t>
    </r>
  </si>
  <si>
    <r>
      <rPr>
        <sz val="10"/>
        <rFont val="Arial"/>
        <family val="2"/>
      </rPr>
      <t>1 A 00 001 40</t>
    </r>
  </si>
  <si>
    <r>
      <rPr>
        <sz val="10"/>
        <rFont val="Arial"/>
        <family val="2"/>
      </rPr>
      <t>-  Transporte local c/ basc. p/ rocha rodov. não pav.</t>
    </r>
  </si>
  <si>
    <r>
      <rPr>
        <sz val="10"/>
        <rFont val="Arial"/>
        <family val="2"/>
      </rPr>
      <t>1 A 00 001 08</t>
    </r>
  </si>
  <si>
    <r>
      <rPr>
        <sz val="10"/>
        <rFont val="Arial"/>
        <family val="2"/>
      </rPr>
      <t>-  Transp. local c/ basc. 10m3 rodov. não pav (restr)</t>
    </r>
  </si>
  <si>
    <r>
      <rPr>
        <sz val="10"/>
        <rFont val="Arial"/>
        <family val="2"/>
      </rPr>
      <t>1 A 00 001 07</t>
    </r>
  </si>
  <si>
    <r>
      <rPr>
        <sz val="10"/>
        <rFont val="Arial"/>
        <family val="2"/>
      </rPr>
      <t>-  Transp. local c/ basc. 10m3 rodov. não pav (consv)</t>
    </r>
  </si>
  <si>
    <r>
      <rPr>
        <sz val="10"/>
        <rFont val="Arial"/>
        <family val="2"/>
      </rPr>
      <t>1 A 00 001 06</t>
    </r>
  </si>
  <si>
    <r>
      <rPr>
        <sz val="10"/>
        <rFont val="Arial"/>
        <family val="2"/>
      </rPr>
      <t>-  Transp. local c/ basc. 10m3 rodov. não pav (const)</t>
    </r>
  </si>
  <si>
    <r>
      <rPr>
        <sz val="10"/>
        <rFont val="Arial"/>
        <family val="2"/>
      </rPr>
      <t>1 A 00 001 05</t>
    </r>
  </si>
  <si>
    <t>2 S 01 000 00</t>
  </si>
  <si>
    <t>2 S 01 511 00</t>
  </si>
  <si>
    <t/>
  </si>
  <si>
    <t xml:space="preserve">Unitário
Set/2016 </t>
  </si>
  <si>
    <t>SERVIÇO:</t>
  </si>
  <si>
    <t>Desmatamento, destocamento, limpeza áreas</t>
  </si>
  <si>
    <r>
      <t>UNIDADE: m</t>
    </r>
    <r>
      <rPr>
        <b/>
        <vertAlign val="superscript"/>
        <sz val="9"/>
        <rFont val="Arial"/>
        <family val="2"/>
      </rPr>
      <t>2</t>
    </r>
  </si>
  <si>
    <t xml:space="preserve">CÓDIGO SERVIÇO:2 S 01 000 00 </t>
  </si>
  <si>
    <t>com árvores diam até 0,15m</t>
  </si>
  <si>
    <t>CÓDIGO</t>
  </si>
  <si>
    <t>EQUIPAMENTO</t>
  </si>
  <si>
    <t>QUANT.</t>
  </si>
  <si>
    <t xml:space="preserve">    UTILIZAÇÃO</t>
  </si>
  <si>
    <t xml:space="preserve"> CUSTO OPERACIONAL</t>
  </si>
  <si>
    <t>CUSTO</t>
  </si>
  <si>
    <t>PROD.</t>
  </si>
  <si>
    <t>IMPROD.</t>
  </si>
  <si>
    <t>PRODUTIVO</t>
  </si>
  <si>
    <t>IMPRODUTIVO</t>
  </si>
  <si>
    <t>HORÁRIO</t>
  </si>
  <si>
    <t>E 003</t>
  </si>
  <si>
    <t xml:space="preserve"> TOTAL (A)</t>
  </si>
  <si>
    <t xml:space="preserve">MAO-DE-OBRA SUPLEMENTAR </t>
  </si>
  <si>
    <t>K ou R</t>
  </si>
  <si>
    <t>SALÁRIO BASE</t>
  </si>
  <si>
    <t xml:space="preserve">CUSTO </t>
  </si>
  <si>
    <t>T 501</t>
  </si>
  <si>
    <t>Encarregado de turma</t>
  </si>
  <si>
    <t>T 701</t>
  </si>
  <si>
    <t>Servente</t>
  </si>
  <si>
    <t>Adicional de mão de obra (15,51%MO)</t>
  </si>
  <si>
    <t xml:space="preserve"> TOTAL (B)</t>
  </si>
  <si>
    <t>PRODUÇÃO DA EQUIPE (C)</t>
  </si>
  <si>
    <t xml:space="preserve">            CUSTO HORÁRIO TOTAL (A+B)</t>
  </si>
  <si>
    <t>CUSTO UNITÁRIO DE EXECUÇÃO                                                          [ (A)+(B) ] / (C) = (D)</t>
  </si>
  <si>
    <t>MATERIAIS</t>
  </si>
  <si>
    <t>UNIDADE</t>
  </si>
  <si>
    <t>CONSUMO</t>
  </si>
  <si>
    <t>UNITÁRIO</t>
  </si>
  <si>
    <t xml:space="preserve"> TOTAL (E)</t>
  </si>
  <si>
    <t>TRANSPORTE</t>
  </si>
  <si>
    <t>(T)</t>
  </si>
  <si>
    <t>(P)</t>
  </si>
  <si>
    <t xml:space="preserve">  (TOT)</t>
  </si>
  <si>
    <t xml:space="preserve"> TOTAL (F)</t>
  </si>
  <si>
    <t>CUSTO DIRETO TOTAL: (D) + (E) + (F)</t>
  </si>
  <si>
    <t>CUSTO UNITÁRIO TOTAL:</t>
  </si>
  <si>
    <t>OBSERVAÇÕES</t>
  </si>
  <si>
    <t>Emergência BR-259/ES</t>
  </si>
  <si>
    <t>Rodovia: BR-259/ES</t>
  </si>
  <si>
    <r>
      <t>UNIDADE: m</t>
    </r>
    <r>
      <rPr>
        <b/>
        <vertAlign val="superscript"/>
        <sz val="9"/>
        <rFont val="Arial"/>
        <family val="2"/>
      </rPr>
      <t>3</t>
    </r>
  </si>
  <si>
    <t>E 062</t>
  </si>
  <si>
    <t>E 006</t>
  </si>
  <si>
    <t>E 432</t>
  </si>
  <si>
    <t>CÓDIGO SERVIÇO:2 S 01 511 00</t>
  </si>
  <si>
    <t>E 007</t>
  </si>
  <si>
    <t>Trator de pneus</t>
  </si>
  <si>
    <t>E 013</t>
  </si>
  <si>
    <t>E 101</t>
  </si>
  <si>
    <t>E 407</t>
  </si>
  <si>
    <t>Compactação de aterros a 100% do PI</t>
  </si>
  <si>
    <t>Compactação de aterros a 100% do PN</t>
  </si>
  <si>
    <t>CÓDIGO SERVIÇO: PN-01</t>
  </si>
  <si>
    <t>CÓDIGO SERVIÇO: 2 S 01 512 01</t>
  </si>
  <si>
    <t>UNIDADE: t x km</t>
  </si>
  <si>
    <t>rodovia  pavimentada</t>
  </si>
  <si>
    <t xml:space="preserve">LUCRO E DESPESAS INDIRETAS:   </t>
  </si>
  <si>
    <t>camada vegetal</t>
  </si>
  <si>
    <t>Transporte local em rodovia pavimentada (const.)</t>
  </si>
  <si>
    <t>CÓDIGO SERVIÇO:2 S 09 002 05</t>
  </si>
  <si>
    <t>CÓDIGO SERVIÇO:PN-02</t>
  </si>
  <si>
    <t xml:space="preserve">Enrocamento (camada drenante) - Material granular </t>
  </si>
  <si>
    <t>D entre 25 mm e 200mm (Pedreira)</t>
  </si>
  <si>
    <t>Motoniveladora (105 kw)</t>
  </si>
  <si>
    <t>E 404</t>
  </si>
  <si>
    <t>Rachão ou pedra de mão</t>
  </si>
  <si>
    <t>1 A 01 155 51</t>
  </si>
  <si>
    <t xml:space="preserve">LUCRO E DESPESAS INDIRETAS: </t>
  </si>
  <si>
    <t>CÓDIGO SERVIÇO:PN-03</t>
  </si>
  <si>
    <t>D entre 4,8 mm e 50 mm (Pedreira)</t>
  </si>
  <si>
    <t>Brita</t>
  </si>
  <si>
    <t>1 A 00 717 00</t>
  </si>
  <si>
    <t>CÓDIGO SERVIÇO:PN-04</t>
  </si>
  <si>
    <t>Transição (camada drenante) - Material granular</t>
  </si>
  <si>
    <t>Acabamento (camda drenante) - Material granular</t>
  </si>
  <si>
    <t>D entre 0,1 mm e 25 mm (Areal)</t>
  </si>
  <si>
    <t>Areia</t>
  </si>
  <si>
    <t>DATA BASE: SETEMBRO/2016</t>
  </si>
  <si>
    <t xml:space="preserve">LUCRO E DESPESAS INDIRETAS: 34,32%  </t>
  </si>
  <si>
    <t>Trator de esteiras c/lâmina 259 kw</t>
  </si>
  <si>
    <t>Motoniveladora - (103 kW)</t>
  </si>
  <si>
    <t>Caminhão basculante 40 t (294 kW)</t>
  </si>
  <si>
    <t>Esc. hidráulica - c/ esteira (200 kW)</t>
  </si>
  <si>
    <t>Grade de discos - GA 24 x 24</t>
  </si>
  <si>
    <t>Caminhão tanque 10.000l (210 kW)</t>
  </si>
  <si>
    <t>Trator de pneus - (74 kW)</t>
  </si>
  <si>
    <t>Rolo comp.pé de carneiro 11,25 t - (82 kW)</t>
  </si>
  <si>
    <t>Caminhão basculante 10 m3 - 15t (192 kw)</t>
  </si>
  <si>
    <t>Regularização do subleito</t>
  </si>
  <si>
    <t xml:space="preserve">CÓDIGO SERVIÇO:2 S 02 110 00 </t>
  </si>
  <si>
    <t>E 105</t>
  </si>
  <si>
    <t>T 511</t>
  </si>
  <si>
    <t>Encarregado de pavimentação</t>
  </si>
  <si>
    <t>CÓDIGO SERVIÇO:2 S 02 200 00</t>
  </si>
  <si>
    <t>sem mistura</t>
  </si>
  <si>
    <r>
      <t>Caminhão basculante 10 m</t>
    </r>
    <r>
      <rPr>
        <vertAlign val="superscript"/>
        <sz val="9"/>
        <rFont val="Arial"/>
        <family val="2"/>
      </rPr>
      <t>3</t>
    </r>
  </si>
  <si>
    <t>1 A 01 100 01</t>
  </si>
  <si>
    <t>Limpeza camada vegetal em jazida</t>
  </si>
  <si>
    <r>
      <t>m</t>
    </r>
    <r>
      <rPr>
        <vertAlign val="superscript"/>
        <sz val="9"/>
        <rFont val="Arial"/>
        <family val="2"/>
      </rPr>
      <t>2</t>
    </r>
  </si>
  <si>
    <t>1 A 01 105 01</t>
  </si>
  <si>
    <t>Expurgo de jazida</t>
  </si>
  <si>
    <r>
      <t>m</t>
    </r>
    <r>
      <rPr>
        <vertAlign val="superscript"/>
        <sz val="9"/>
        <rFont val="Arial"/>
        <family val="2"/>
      </rPr>
      <t>3</t>
    </r>
  </si>
  <si>
    <t>1 A 01 120 01</t>
  </si>
  <si>
    <t>Escavação e carga de material de jazida</t>
  </si>
  <si>
    <t>E 102</t>
  </si>
  <si>
    <t>Rolo tanden vib. autop. 10,9 t</t>
  </si>
  <si>
    <t>E 109</t>
  </si>
  <si>
    <t>LUCRO E DESPESAS INDIRETAS:   26,70%</t>
  </si>
  <si>
    <t>Imprimação</t>
  </si>
  <si>
    <t xml:space="preserve">CÓDIGO SERVIÇO:2 S 02 300 00 </t>
  </si>
  <si>
    <t>E 107</t>
  </si>
  <si>
    <t>Vassoura mecânica</t>
  </si>
  <si>
    <t>E 110</t>
  </si>
  <si>
    <t>E 111</t>
  </si>
  <si>
    <t xml:space="preserve">Pintura de ligação </t>
  </si>
  <si>
    <t xml:space="preserve">CÓDIGO SERVIÇO:2 S 02 400 00 </t>
  </si>
  <si>
    <t>Concreto betuminoso usinado a quente (faixa "B")</t>
  </si>
  <si>
    <t>UNIDADE: t</t>
  </si>
  <si>
    <t>CÓDIGO SERVIÇO:2 S 02 540 52</t>
  </si>
  <si>
    <t>Rolo comp.de pneus 21 t</t>
  </si>
  <si>
    <t>E 149</t>
  </si>
  <si>
    <t>Vibro acabadora de asfalto s/ est.</t>
  </si>
  <si>
    <t>1 A 01 390 53</t>
  </si>
  <si>
    <t>Usinagem de CBUQ (faixa "B")</t>
  </si>
  <si>
    <t>Concreto betuminoso usinado a quente (faixa "C")</t>
  </si>
  <si>
    <t>CÓDIGO SERVIÇO:2 S 02 540 51</t>
  </si>
  <si>
    <t>1 A 01 390 52</t>
  </si>
  <si>
    <t>Usinagem de CBUQ (faixa "C")</t>
  </si>
  <si>
    <t>Trator de agrícola - (74 kW)</t>
  </si>
  <si>
    <t>Rolo comp. pé de carneiro - autoprop. 11,25 t</t>
  </si>
  <si>
    <t>Caminhão tanque 10.000 l - (210 kW)</t>
  </si>
  <si>
    <t>Rolo comp. de pneus - autoprop.25 t - (98 kW)</t>
  </si>
  <si>
    <t>Caminhão basculante 10 m3 - 15t (210 kW)</t>
  </si>
  <si>
    <t>Caminhão tanque 10.000 l (210 kW)</t>
  </si>
  <si>
    <t>CÓDIGO SERVIÇO:1 A 01 100 01</t>
  </si>
  <si>
    <t>Trator de esteiras c/lâmina D6D</t>
  </si>
  <si>
    <t>CÓDIGO SERVIÇO:1 A 01 105 01</t>
  </si>
  <si>
    <t>CÓDIGO SERVIÇO:1 A 01 120 01</t>
  </si>
  <si>
    <t>M 980</t>
  </si>
  <si>
    <t>Indenização de jazida</t>
  </si>
  <si>
    <r>
      <t>Transporte local com basculante 10 m</t>
    </r>
    <r>
      <rPr>
        <b/>
        <vertAlign val="superscript"/>
        <sz val="9"/>
        <rFont val="Arial"/>
        <family val="2"/>
      </rPr>
      <t>3</t>
    </r>
  </si>
  <si>
    <t>CÓDIGO SERVIÇO:1 A 00 002 05</t>
  </si>
  <si>
    <t xml:space="preserve">Rolo Compactador - Tanden vibrat. </t>
  </si>
  <si>
    <t>autoprop. 10,2 t (82 kW)</t>
  </si>
  <si>
    <t>Distrib. de agregados - autopropelido (103 kW)</t>
  </si>
  <si>
    <t>Caminhão basculante 10 m3 - 15 t (210 kW)</t>
  </si>
  <si>
    <t>E 010</t>
  </si>
  <si>
    <r>
      <t>Carregadeira de pneus - 3,3 m</t>
    </r>
    <r>
      <rPr>
        <vertAlign val="superscript"/>
        <sz val="9"/>
        <rFont val="Arial"/>
        <family val="2"/>
      </rPr>
      <t>3</t>
    </r>
  </si>
  <si>
    <t>E 016</t>
  </si>
  <si>
    <t>Usina misturadora de solos</t>
  </si>
  <si>
    <t>E 503</t>
  </si>
  <si>
    <t>Grupo gerador 164/180 kva</t>
  </si>
  <si>
    <t>1A 00 717 00</t>
  </si>
  <si>
    <t>Trator Agrícola - (74 kW)</t>
  </si>
  <si>
    <t>Vassoura Mecânica - rebocável</t>
  </si>
  <si>
    <t>Tanque de Estocagem de Asfalto - 30.000 l</t>
  </si>
  <si>
    <t xml:space="preserve">Equip. Distribuição de Asfalto - montado </t>
  </si>
  <si>
    <t>em caminhão (175 kW)</t>
  </si>
  <si>
    <t>Vibro acabadora de asfalto.sobre esteira (82 kW)</t>
  </si>
  <si>
    <t>CÓDIGO SERVIÇO:1 A 01 390 53</t>
  </si>
  <si>
    <t>E 112</t>
  </si>
  <si>
    <t>E 147</t>
  </si>
  <si>
    <t>E 501</t>
  </si>
  <si>
    <t>M 003</t>
  </si>
  <si>
    <t>Óleo combustível 1 A</t>
  </si>
  <si>
    <t>kg</t>
  </si>
  <si>
    <t>1A 00 716 00</t>
  </si>
  <si>
    <t>CÓDIGO SERVIÇO:1 A 01 390 52</t>
  </si>
  <si>
    <t>M 202</t>
  </si>
  <si>
    <t>Filler (cimento)</t>
  </si>
  <si>
    <t>Adicional mão de obra (20,51%MO)</t>
  </si>
  <si>
    <t>Adicional de mão de obra (20,51%MO)</t>
  </si>
  <si>
    <t>UNIDADE: unid</t>
  </si>
  <si>
    <t>Forma comum de madeira</t>
  </si>
  <si>
    <t>1 A 01 401 01</t>
  </si>
  <si>
    <t>Formas comuns de madeira</t>
  </si>
  <si>
    <t>CÓDIGO SERVIÇO:1 A 01 401 01</t>
  </si>
  <si>
    <t>E 509</t>
  </si>
  <si>
    <t>E 904</t>
  </si>
  <si>
    <t>T 603</t>
  </si>
  <si>
    <t>Carpinteiro</t>
  </si>
  <si>
    <t>M 320</t>
  </si>
  <si>
    <t>Pregos (18 x 30 )</t>
  </si>
  <si>
    <t>M 406</t>
  </si>
  <si>
    <t>Caibros 7,5cm x 7,5cm</t>
  </si>
  <si>
    <t>M 408</t>
  </si>
  <si>
    <t>Tábua de 3ª  - 2,5 cm x 30,0 cm</t>
  </si>
  <si>
    <t>M 413</t>
  </si>
  <si>
    <t>Gastalho 10,0 x 2,5cm</t>
  </si>
  <si>
    <t>M 621</t>
  </si>
  <si>
    <t>Desmoldante</t>
  </si>
  <si>
    <t>1 A 00 301 00</t>
  </si>
  <si>
    <t>Fornecimento de aço CA-25</t>
  </si>
  <si>
    <t>E 302</t>
  </si>
  <si>
    <t>E 304</t>
  </si>
  <si>
    <t>E 306</t>
  </si>
  <si>
    <t>T 604</t>
  </si>
  <si>
    <t>Pedreiro</t>
  </si>
  <si>
    <t>Cimento Portland</t>
  </si>
  <si>
    <t>1 A 00 716 00</t>
  </si>
  <si>
    <t xml:space="preserve">Concreto Fck=10 MPa contr.raz.uso geral </t>
  </si>
  <si>
    <t>CÓDIGO SERVIÇO:1 A 01 410 51</t>
  </si>
  <si>
    <t>confecção e lançamento</t>
  </si>
  <si>
    <t>Adicional de Mão de Obra (15,51%)</t>
  </si>
  <si>
    <t>1 A 01 415 51</t>
  </si>
  <si>
    <t>CÓDIGO SERVIÇO:2 S 04 900 52</t>
  </si>
  <si>
    <t>Sarjeta triangular de concreto - STC 02 AC/BC</t>
  </si>
  <si>
    <t>UNIDADE: m</t>
  </si>
  <si>
    <t>Escav. e carga de mater. de jazida(const e restr)</t>
  </si>
  <si>
    <t>Concr.fck=15MPa c.raz uso ger conf/lanç AC/BC</t>
  </si>
  <si>
    <t>Guia de madeira - 2,5 x 7,0 cm</t>
  </si>
  <si>
    <t>Escavação manual em material de 1a categoria</t>
  </si>
  <si>
    <t>1 A 01 412 51</t>
  </si>
  <si>
    <t>1 A 01 790 01</t>
  </si>
  <si>
    <t>1 A 01 890 01</t>
  </si>
  <si>
    <t>CÓDIGO SERVIÇO:1 A 01 412 51</t>
  </si>
  <si>
    <t>Grupo Gerador - 32,0 KVA (29 kW)</t>
  </si>
  <si>
    <t>Máquina de Bancada - serra circular de 12" (4 kW)</t>
  </si>
  <si>
    <t>de 12" (4 kW)</t>
  </si>
  <si>
    <t xml:space="preserve">Máquina de Bancada serra circular </t>
  </si>
  <si>
    <t>CÓDIGO SERVIÇO:1 A 01 890 01</t>
  </si>
  <si>
    <t>1 A 01 893 01</t>
  </si>
  <si>
    <t>Compactação manual</t>
  </si>
  <si>
    <t>CÓDIGO SERVIÇO:1 A 01 415 51</t>
  </si>
  <si>
    <t>Betoneira - 400 l (4 kW)</t>
  </si>
  <si>
    <t>Transportador Manual - carrinho de mão 80 l</t>
  </si>
  <si>
    <t>Vibrador de Concreto - de imersão (2 kW)</t>
  </si>
  <si>
    <t>CÓDIGO SERVIÇO:1 A 01 893 01</t>
  </si>
  <si>
    <t>E 906</t>
  </si>
  <si>
    <t>Compactador Manual - soquete</t>
  </si>
  <si>
    <t xml:space="preserve"> vibratório (2 kW)</t>
  </si>
  <si>
    <t>Entrada d´água - EDA 01</t>
  </si>
  <si>
    <t>CÓDIGO SERVIÇO:2 S 04 942 51</t>
  </si>
  <si>
    <t>1 A 00 901 51</t>
  </si>
  <si>
    <t>E 402</t>
  </si>
  <si>
    <t>E 434</t>
  </si>
  <si>
    <t>Adicional de Mão de Obra (20,51%)</t>
  </si>
  <si>
    <t>1 A 01 604 51</t>
  </si>
  <si>
    <t>1 A 01 603 51</t>
  </si>
  <si>
    <t>Caminhão Carroceria - de madeira 15 t (210 kW)</t>
  </si>
  <si>
    <t>Caminhão Basculante - 10 m3 - 15 t (210 kW)</t>
  </si>
  <si>
    <t>Caminhão Carroceria - c/ guindauto 6 t x m (136 kW)</t>
  </si>
  <si>
    <t>Trator de Esteiras - com lâmina (108 kW)</t>
  </si>
  <si>
    <t>Carregadeira de Pneus - 3,3 m3 (147 kW)</t>
  </si>
  <si>
    <t>Transporte local c/ carroceria 15 t rodov. pav.</t>
  </si>
  <si>
    <t>CÓDIGO SERVIÇO:1 A 00 002 40</t>
  </si>
  <si>
    <t>Concr estr fck=15MPa c.raz uso ger conf/lanç AC/BC</t>
  </si>
  <si>
    <t>1 A 01 580 02</t>
  </si>
  <si>
    <t>confecção e lançamento AC/BC</t>
  </si>
  <si>
    <t xml:space="preserve">Concreto Fck=15 MPa contr.raz.uso geral </t>
  </si>
  <si>
    <t>CÓDIGO SERVIÇO:1 A 01 580 02</t>
  </si>
  <si>
    <t>Fornecimento, preparo e colocação nas formas</t>
  </si>
  <si>
    <t>UNIDADE: kg</t>
  </si>
  <si>
    <t>aço CA 50</t>
  </si>
  <si>
    <t>T 605</t>
  </si>
  <si>
    <t>Armador</t>
  </si>
  <si>
    <t>M 319</t>
  </si>
  <si>
    <t>Arame recozido nº 18</t>
  </si>
  <si>
    <t>1 A 00 302 00</t>
  </si>
  <si>
    <t>Aço CA 50</t>
  </si>
  <si>
    <t>CÓDIGO SERVIÇO:1 A 01 790 01</t>
  </si>
  <si>
    <t>M 407</t>
  </si>
  <si>
    <t>Tábua de 1ª 2,5 cm x 15,0 cm</t>
  </si>
  <si>
    <t>Alvenaria de pedra argamassada AC/PC</t>
  </si>
  <si>
    <t>CÓDIGO SERVIÇO:1 A 00 901 51</t>
  </si>
  <si>
    <t>M 710</t>
  </si>
  <si>
    <t>Rachão e pedra de mão</t>
  </si>
  <si>
    <t>Argamassa cimento-areia 1:3 AC</t>
  </si>
  <si>
    <r>
      <t>UNIDADE: m</t>
    </r>
    <r>
      <rPr>
        <b/>
        <vertAlign val="superscript"/>
        <sz val="9"/>
        <rFont val="Arial"/>
        <family val="2"/>
      </rPr>
      <t xml:space="preserve">3 </t>
    </r>
  </si>
  <si>
    <t>CÓDIGO SERVIÇO:1 A 01 603 51</t>
  </si>
  <si>
    <t>Argamassa cimento e areia 1:3 AC</t>
  </si>
  <si>
    <t>Corpo BSTC D=0,80 m AC/BC/PC</t>
  </si>
  <si>
    <t>CÓDIGO SERVIÇO:2 S 04 100 52</t>
  </si>
  <si>
    <t>1 A 01 760 51</t>
  </si>
  <si>
    <t>Confecção de tubos concr.armado D=0,80m CA-4 AC/BC</t>
  </si>
  <si>
    <t>Concreto ciclópico fck=15 MPa AC/BC/PC</t>
  </si>
  <si>
    <t>1 A 01 512 60</t>
  </si>
  <si>
    <t>Formas comum de madeira</t>
  </si>
  <si>
    <t>Argamassa cimento - areia 1:4 AC</t>
  </si>
  <si>
    <t>Dentes para bueiros simples D=0,80 m AC/BC/PC</t>
  </si>
  <si>
    <t>1 A 00 907 51</t>
  </si>
  <si>
    <t>Confecção de tubos de concreto D = 0,80 m</t>
  </si>
  <si>
    <t>CÓDIGO SERVIÇO:1 A 01 760 51</t>
  </si>
  <si>
    <t>CA-4</t>
  </si>
  <si>
    <t>E 311</t>
  </si>
  <si>
    <t>1 A 01 423 50</t>
  </si>
  <si>
    <t>1 A 01 580 01</t>
  </si>
  <si>
    <t>Forn.,preparo, colocação formas aço CA-60</t>
  </si>
  <si>
    <t>Fábric. Pré-Moldado Concreto - tubos D=0,8 m M / F (2kW)</t>
  </si>
  <si>
    <t>Concr.fck=18MPa para pré-moldados (tubos) AC/BC</t>
  </si>
  <si>
    <t>CÓDIGO SERVIÇO:1 A 01 423 50</t>
  </si>
  <si>
    <t>CÓDIGO SERVIÇO:1 A 01 580 01</t>
  </si>
  <si>
    <t>CÓDIGO SERVIÇO:1 A 01 512 60</t>
  </si>
  <si>
    <t>2 S 04 100 52</t>
  </si>
  <si>
    <t>2 S 04 101 52</t>
  </si>
  <si>
    <t>Rachão ou pedra-de-mão comercial (cont e rest)/ PC</t>
  </si>
  <si>
    <t>CÓDIGO SERVIÇO:1 A 01 604 51</t>
  </si>
  <si>
    <t>Argamassa cimento e areia 1:4 AC</t>
  </si>
  <si>
    <t>Dentes para bueiros simples D=0,80 m</t>
  </si>
  <si>
    <t>CÓDIGO SERVIÇO:1 A 00 907 51</t>
  </si>
  <si>
    <t>Forn.,preparo, colocação formas aço CA-50</t>
  </si>
  <si>
    <t>Argamassa cimento - areia 1:3 AC</t>
  </si>
  <si>
    <t>CÓDIGO SERVIÇO:2 S 04 101 52</t>
  </si>
  <si>
    <t>Usinagem de CBUQ (binder) AC/BC</t>
  </si>
  <si>
    <t>Aquecedor de Fluido Térmico - (12 kW)</t>
  </si>
  <si>
    <t>Grupo Gerador - 164 / 180 KVA (144 kW)</t>
  </si>
  <si>
    <t>Grupo Gerador - 36/40 KVA (32 kW)</t>
  </si>
  <si>
    <t xml:space="preserve">Usina de Asfalto a Quente - 90/120 t/h com filtro de </t>
  </si>
  <si>
    <t>manga (188 kW)</t>
  </si>
  <si>
    <t>Esc. carga transp. mat 1ª cat DMT 3000 a 5000m c/e</t>
  </si>
  <si>
    <t>CÓDIGO SERVIÇO:2 S 01 100 33</t>
  </si>
  <si>
    <t>2 S 01 100 33</t>
  </si>
  <si>
    <t>2.1</t>
  </si>
  <si>
    <t>2.2</t>
  </si>
  <si>
    <t>2.3</t>
  </si>
  <si>
    <t>2.4</t>
  </si>
  <si>
    <t>2.5</t>
  </si>
  <si>
    <t>2.6</t>
  </si>
  <si>
    <t>DNIT</t>
  </si>
  <si>
    <t>SUPERINTENDÊNCIA REGIONAL NO ESTADO DO ESPÍRITO SANTO</t>
  </si>
  <si>
    <t>Trecho: ENTR BR-101 (JOÃO NEIVA) - DIV ES/MG</t>
  </si>
  <si>
    <t>Publicação: SICRO2 - Espírito Santo - Com Desoneração</t>
  </si>
  <si>
    <t>Mineração Rio Doce - Areal 1</t>
  </si>
  <si>
    <t>Areal Dal Col - Areal 2</t>
  </si>
  <si>
    <t>Arenorte - Areal 3</t>
  </si>
  <si>
    <t>Britacol - Pedreira 2</t>
  </si>
  <si>
    <t>Fornecedor</t>
  </si>
  <si>
    <t>Rachão</t>
  </si>
  <si>
    <t>Obs: cotações CREMA</t>
  </si>
  <si>
    <t>Preço Insumo / m³</t>
  </si>
  <si>
    <t>TOTAL DA MOBILIZAÇÃO</t>
  </si>
  <si>
    <t>LDI = 29,98%</t>
  </si>
  <si>
    <t>SUB-TOTAL DA MOBILIZAÇÃO</t>
  </si>
  <si>
    <t>SUB-TOTAL 1.3</t>
  </si>
  <si>
    <t>un</t>
  </si>
  <si>
    <t>E411</t>
  </si>
  <si>
    <t>Vibroacabadora de asfalto</t>
  </si>
  <si>
    <t>1.3.9</t>
  </si>
  <si>
    <t>Rolo compactador pé de carneiro</t>
  </si>
  <si>
    <t>1.3.8</t>
  </si>
  <si>
    <t>Trator agrícola</t>
  </si>
  <si>
    <t>1.3.7</t>
  </si>
  <si>
    <t>Trator de esteiras com lâmina</t>
  </si>
  <si>
    <t>1.3.6</t>
  </si>
  <si>
    <t>Retroescavadeira de Pneus</t>
  </si>
  <si>
    <t>1.3.5</t>
  </si>
  <si>
    <t xml:space="preserve">Rolo compactador tanden </t>
  </si>
  <si>
    <t>1.3.4</t>
  </si>
  <si>
    <t>Rolo compactador pneus aCP-271</t>
  </si>
  <si>
    <t>1.3.3</t>
  </si>
  <si>
    <t>Carregadeira de Pneus</t>
  </si>
  <si>
    <t>1.3.2</t>
  </si>
  <si>
    <t>Motoniveladora</t>
  </si>
  <si>
    <t>1.3.1</t>
  </si>
  <si>
    <t>EQUIPAMENTOS DE GRANDE PORTE</t>
  </si>
  <si>
    <t>1.3</t>
  </si>
  <si>
    <t>SUBTOTAL 1.2</t>
  </si>
  <si>
    <t>E406</t>
  </si>
  <si>
    <t>Caminhão tanque - 6.000 l</t>
  </si>
  <si>
    <t>1.2.4</t>
  </si>
  <si>
    <t>E402</t>
  </si>
  <si>
    <t>Caminhão carroceria - 15t</t>
  </si>
  <si>
    <t>1.2.3</t>
  </si>
  <si>
    <t>E408</t>
  </si>
  <si>
    <t>Caminhão carroceria - 4t</t>
  </si>
  <si>
    <t>1.2.2</t>
  </si>
  <si>
    <t>E400</t>
  </si>
  <si>
    <t xml:space="preserve">Caminhão basculante 5 m3 - 8,8t </t>
  </si>
  <si>
    <t>1.2.1</t>
  </si>
  <si>
    <t>VEÍCULOS LEVES E CAMINHÕES COMUNS</t>
  </si>
  <si>
    <t>SUBTOTAL 1.1</t>
  </si>
  <si>
    <t>Operador de Vibroacabadora de Asfalto</t>
  </si>
  <si>
    <t>1.1.7</t>
  </si>
  <si>
    <t>Operador de Retroescavadeira</t>
  </si>
  <si>
    <t>1.1.6</t>
  </si>
  <si>
    <t>Operador de Carregadeira</t>
  </si>
  <si>
    <t>1.1.5</t>
  </si>
  <si>
    <t>Operador de Motoniveladora/Trator/Rolo</t>
  </si>
  <si>
    <t>1.1.4</t>
  </si>
  <si>
    <t>Técnico Pleno</t>
  </si>
  <si>
    <t>1.1.2</t>
  </si>
  <si>
    <t>Encarregado</t>
  </si>
  <si>
    <t>1.1.1</t>
  </si>
  <si>
    <t>Coltina - Obra</t>
  </si>
  <si>
    <t>Viagem ônibus</t>
  </si>
  <si>
    <t>PESSOAL</t>
  </si>
  <si>
    <t>MOBILIZAÇÃO</t>
  </si>
  <si>
    <t>1.0</t>
  </si>
  <si>
    <t>DMT (km)</t>
  </si>
  <si>
    <t>Salário hora total</t>
  </si>
  <si>
    <t>Encargo social (90,43%)</t>
  </si>
  <si>
    <t>Salário hora (mensal/220)</t>
  </si>
  <si>
    <t>Valor mensal (julho/16)</t>
  </si>
  <si>
    <t>OBS: VIGIA (Tabela de Consultoria DNIT)</t>
  </si>
  <si>
    <t>TOTAL DA MANUTENÇÃO</t>
  </si>
  <si>
    <t>SUB-TOTAL DA MANUTENÇÃO</t>
  </si>
  <si>
    <t>Dois dias por mês</t>
  </si>
  <si>
    <t>Ajudante T702</t>
  </si>
  <si>
    <t>Servente T701</t>
  </si>
  <si>
    <t>1.1.3</t>
  </si>
  <si>
    <t>Tabela Consultoria DNIT</t>
  </si>
  <si>
    <t>Vigia</t>
  </si>
  <si>
    <t>Pedreiro T604</t>
  </si>
  <si>
    <t>MANUTENÇÃO DO CANTEIRO</t>
  </si>
  <si>
    <t>MANUTENÇÃO DE CANTEIRO</t>
  </si>
  <si>
    <t>INSTALAÇÃO DE CANTEIRO</t>
  </si>
  <si>
    <t>INSTALAÇÃO DO CANTEIRO</t>
  </si>
  <si>
    <t>ÁREA TÉCNICA E ADMINISTRATIVA</t>
  </si>
  <si>
    <t>Escritório</t>
  </si>
  <si>
    <t>Canteiro</t>
  </si>
  <si>
    <t>Almoxarifado</t>
  </si>
  <si>
    <t>Vestiário</t>
  </si>
  <si>
    <t>Refeitório</t>
  </si>
  <si>
    <t>TOTAL DA INSTALAÇÃO DO CANTEIRO</t>
  </si>
  <si>
    <t>Data Base: Setembro/2016</t>
  </si>
  <si>
    <t xml:space="preserve">Extensão: </t>
  </si>
  <si>
    <t>Sub trecho: ENTR BR-101 (JOÃO NEIVA) - ENTR. BR 484 (P/ PONTE SOBRE RIO DOCE)</t>
  </si>
  <si>
    <t xml:space="preserve">Segmento: km 16,5 </t>
  </si>
  <si>
    <t>Instalação de Canteiros de obras e alojamento</t>
  </si>
  <si>
    <t>Manutenção de Canteiros de obras e alojamento</t>
  </si>
  <si>
    <t>COMPARATIVO DE TRANSPORTE</t>
  </si>
  <si>
    <t>ORIGEM</t>
  </si>
  <si>
    <t>DESTINO</t>
  </si>
  <si>
    <t>EQUAÇÃO TARIFÁRIA DE TRANSPORTE (R$)                                                    (26,939 + 0,253 x D)</t>
  </si>
  <si>
    <t xml:space="preserve">Custo direto sem ICMS </t>
  </si>
  <si>
    <t>Custo c/ ICMS 17% Jul/14</t>
  </si>
  <si>
    <t>Custo c/ ICMS 17% Jul/16</t>
  </si>
  <si>
    <t>Custo c/ BDI 17,69%</t>
  </si>
  <si>
    <t>CUBATÃO/SP</t>
  </si>
  <si>
    <t>Cariacica</t>
  </si>
  <si>
    <t>+</t>
  </si>
  <si>
    <t>x</t>
  </si>
  <si>
    <t>=</t>
  </si>
  <si>
    <t>BETIM/MG</t>
  </si>
  <si>
    <t>DUQUE DE CAXIAS/RJ</t>
  </si>
  <si>
    <t>ATUALIZAÇÃO</t>
  </si>
  <si>
    <t>índice FGV Pavimentação</t>
  </si>
  <si>
    <t>COMPARATIVO DA AQUISIÇÃO</t>
  </si>
  <si>
    <t>LOCALIDADE</t>
  </si>
  <si>
    <t>MATERIAL</t>
  </si>
  <si>
    <t>DATA-BASE</t>
  </si>
  <si>
    <t>(R$/ton) ANP</t>
  </si>
  <si>
    <t>ICMS 17%</t>
  </si>
  <si>
    <t>BDI 17,69%</t>
  </si>
  <si>
    <t>TOTAL (R$/ton)</t>
  </si>
  <si>
    <t>CM-30</t>
  </si>
  <si>
    <t>Set 2016</t>
  </si>
  <si>
    <t>RR-1C</t>
  </si>
  <si>
    <t>RM-1C</t>
  </si>
  <si>
    <t>CAP-50/70</t>
  </si>
  <si>
    <t>RM-1C *</t>
  </si>
  <si>
    <t>RM-1C*</t>
  </si>
  <si>
    <t>BINÔMIO (AQUISIÇÃO + TRANSPORTE)</t>
  </si>
  <si>
    <t>TRANSPORTE (R$/ton)</t>
  </si>
  <si>
    <t>AQUISIÇÃO  (R$/ton)</t>
  </si>
  <si>
    <t>TOTAL AQUISIÇÃO + TRANSPORTE (R$/ton)</t>
  </si>
  <si>
    <t xml:space="preserve"> TRANSPORTE (R$/ton)</t>
  </si>
  <si>
    <t>CUSTO ADOTADO (CONDIÇÃO MAIS VANTAJOSA)</t>
  </si>
  <si>
    <t>TOTAL</t>
  </si>
  <si>
    <t>3 S 09 002 00</t>
  </si>
  <si>
    <t>Transporte local basc. 5m3 em rodov. pav.</t>
  </si>
  <si>
    <t>Assentamento de tubo D=0,80 m AC/BC</t>
  </si>
  <si>
    <t>Tubos</t>
  </si>
  <si>
    <t>3 S 09 002 41</t>
  </si>
  <si>
    <t>Transporte local c/ carroceria 4t em rodov. pav.</t>
  </si>
  <si>
    <t>Cimento</t>
  </si>
  <si>
    <t>txkm</t>
  </si>
  <si>
    <t>Pedra</t>
  </si>
  <si>
    <t xml:space="preserve">CÓDIGO SERVIÇO:2 S 01 100 26 </t>
  </si>
  <si>
    <t>Esc. carga transp. mat 1ª cat DMT 800 a 1000m c/e</t>
  </si>
  <si>
    <t>2 S 01 100 26</t>
  </si>
  <si>
    <t>Descida d´água aterros em degraus - DAD 01</t>
  </si>
  <si>
    <t>CÓDIGO SERVIÇO:2 S 04 941 01</t>
  </si>
  <si>
    <t>2 S 04 941 01</t>
  </si>
  <si>
    <t>Boca BSTC D=0,80 m normal AC/BC/PC</t>
  </si>
  <si>
    <t>Dissipador de energia - DEB 01</t>
  </si>
  <si>
    <t>2 S 04 950 01</t>
  </si>
  <si>
    <t>Sub-base estabilizada granulometricamente</t>
  </si>
  <si>
    <t>Base estab.granul.c/ mistura solo - brita</t>
  </si>
  <si>
    <t>Rolo Comp. - de pneus autoprop. 25 t (98 kW)</t>
  </si>
  <si>
    <t>Usinagem de solo-brita</t>
  </si>
  <si>
    <t>CÓDIGO SERVIÇO:2 S 02 220 50</t>
  </si>
  <si>
    <t>Base estab.granul.c/ mistura solo - brita BC</t>
  </si>
  <si>
    <t>CÓDIGO SERVIÇO:1 A 01 395 52</t>
  </si>
  <si>
    <t>Usinagem de solo-brita BC</t>
  </si>
  <si>
    <t>2 S 02 220 50</t>
  </si>
  <si>
    <t>4.11</t>
  </si>
  <si>
    <t>TOTAL TRANSPORTES</t>
  </si>
  <si>
    <t>6.8</t>
  </si>
  <si>
    <t>6.9</t>
  </si>
  <si>
    <t>6.10</t>
  </si>
  <si>
    <t>6.11</t>
  </si>
  <si>
    <t>Tratamento superficial duplo c/cap BC</t>
  </si>
  <si>
    <t>2 S 02 501 50</t>
  </si>
  <si>
    <t>2 S 01 512 01</t>
  </si>
  <si>
    <t>5.4</t>
  </si>
  <si>
    <t>PAVIMENTAÇÃO DESVIO</t>
  </si>
  <si>
    <t>TERRAPLENAGEM DESVIO</t>
  </si>
  <si>
    <t>Camada Drenante</t>
  </si>
  <si>
    <t>m4</t>
  </si>
  <si>
    <t>m5</t>
  </si>
  <si>
    <t>SINALIZAÇÃO DESVIO</t>
  </si>
  <si>
    <t>Pintura faixa-tinta b.acrílica emuls. água - 1 ano</t>
  </si>
  <si>
    <t>Sarjeta</t>
  </si>
  <si>
    <t>cimento</t>
  </si>
  <si>
    <t>brita</t>
  </si>
  <si>
    <t>Descida de Água</t>
  </si>
  <si>
    <t>Boca BSTC D = 0,80 m</t>
  </si>
  <si>
    <t xml:space="preserve">Areia </t>
  </si>
  <si>
    <t xml:space="preserve">Rachão </t>
  </si>
  <si>
    <t>Madeira</t>
  </si>
  <si>
    <t>Entrade de Água</t>
  </si>
  <si>
    <t>Dissipador</t>
  </si>
  <si>
    <t>und</t>
  </si>
  <si>
    <t>Transp. local c/ carroceria 4t em rodov. pav</t>
  </si>
  <si>
    <t>Sub Base</t>
  </si>
  <si>
    <t>Base</t>
  </si>
  <si>
    <t>Jazida</t>
  </si>
  <si>
    <t>CBUQ</t>
  </si>
  <si>
    <t>usinado</t>
  </si>
  <si>
    <t>Aterro em rocha - desvio</t>
  </si>
  <si>
    <t>rachao</t>
  </si>
  <si>
    <t>Sub Base - desvio</t>
  </si>
  <si>
    <t>Base - desvio</t>
  </si>
  <si>
    <t>TSD- desvio</t>
  </si>
  <si>
    <t>4 S 06 100 13</t>
  </si>
  <si>
    <t>Pint. setas/zebrado-tinta b.acríl. emuls. água-1a.</t>
  </si>
  <si>
    <t>4 S 06 100 14</t>
  </si>
  <si>
    <t>Conf.placa sinal.semi-refletiva chapa recuperada</t>
  </si>
  <si>
    <t>4 S 06 202 21</t>
  </si>
  <si>
    <t>Confecção suporte e travessa p/placa sinaliz.</t>
  </si>
  <si>
    <t>4 S 06 203 01</t>
  </si>
  <si>
    <t>3.1</t>
  </si>
  <si>
    <t>3.2</t>
  </si>
  <si>
    <t>3.3</t>
  </si>
  <si>
    <t>3.4</t>
  </si>
  <si>
    <t>3.5</t>
  </si>
  <si>
    <t>3.6</t>
  </si>
  <si>
    <t>4.1</t>
  </si>
  <si>
    <t>VIA PRINCIPAL</t>
  </si>
  <si>
    <t>DESVIO</t>
  </si>
  <si>
    <t>TOTAL TERRAPLENAGEM DESVIO</t>
  </si>
  <si>
    <t>TOTAL PAVIMENTAÇÃO DESVIO</t>
  </si>
  <si>
    <t>TOTAL DE SINALIZAÇÃO DESVIO</t>
  </si>
  <si>
    <t>8.1</t>
  </si>
  <si>
    <t>8.2</t>
  </si>
  <si>
    <t>Descriminação</t>
  </si>
  <si>
    <t>2.0</t>
  </si>
  <si>
    <t>TERRAPLENAGEM</t>
  </si>
  <si>
    <t>3.0</t>
  </si>
  <si>
    <t>DRENAGEM</t>
  </si>
  <si>
    <t>4.0</t>
  </si>
  <si>
    <t>SINALIZAÇÃO</t>
  </si>
  <si>
    <t>OBRAS COMPLEMENTARES</t>
  </si>
  <si>
    <t>5.0</t>
  </si>
  <si>
    <t>6.0</t>
  </si>
  <si>
    <t>Remoção de Cercas</t>
  </si>
  <si>
    <t>Cercas de arame farpado com suportes de madeira</t>
  </si>
  <si>
    <t>2 S 06 410 00</t>
  </si>
  <si>
    <t>TOTAL OBRAS COMPLEMENTARES</t>
  </si>
  <si>
    <t>SERVIÇOS GERAIS</t>
  </si>
  <si>
    <t>9</t>
  </si>
  <si>
    <t>9.1</t>
  </si>
  <si>
    <t>9.2</t>
  </si>
  <si>
    <t>CURVA S</t>
  </si>
  <si>
    <t>TOTAL
GERAL</t>
  </si>
  <si>
    <t>1ª MP</t>
  </si>
  <si>
    <t>2ª MP</t>
  </si>
  <si>
    <t>3ª MP</t>
  </si>
  <si>
    <t>4ª MP</t>
  </si>
  <si>
    <t>5ª MP</t>
  </si>
  <si>
    <t>6ª MP</t>
  </si>
  <si>
    <t>Previsto Mensal</t>
  </si>
  <si>
    <t>Previsto Acum.</t>
  </si>
  <si>
    <t>Medido Mensal</t>
  </si>
  <si>
    <t>Medido Acum.</t>
  </si>
  <si>
    <t>CÓDIGO SERVIÇO:2 S 06 410 00</t>
  </si>
  <si>
    <t>Arame farpado nº. 16 galv. simples</t>
  </si>
  <si>
    <t>M321</t>
  </si>
  <si>
    <t>Grampo para cerca galvanizado 1 x 9</t>
  </si>
  <si>
    <t>M322</t>
  </si>
  <si>
    <t>Mourão madeira H=2,10 m D=0,10 m</t>
  </si>
  <si>
    <t>Mourão madeira H=2,20 m D=0,15 m</t>
  </si>
  <si>
    <t>M403</t>
  </si>
  <si>
    <t>M404</t>
  </si>
  <si>
    <t>Kg</t>
  </si>
  <si>
    <t>CÓDIGO SERVIÇO: PN10</t>
  </si>
  <si>
    <t>PROJETO EXECUTIVO</t>
  </si>
  <si>
    <t>km</t>
  </si>
  <si>
    <t>Custo Médio Gerencial - Melhoramento de rodovias para adequação da capacidade e segurança  (Valor Médio)- Via Principal</t>
  </si>
  <si>
    <t xml:space="preserve">Custo Médio Gerencial - Implantação </t>
  </si>
  <si>
    <t>TOTAL PROJETOS</t>
  </si>
  <si>
    <t>PROJETOS</t>
  </si>
  <si>
    <t>7.0</t>
  </si>
  <si>
    <t>PN10</t>
  </si>
  <si>
    <t>Enrocamento (camada drenante) - Mat. granular D entre 25mm e 200mm (Pedreira)</t>
  </si>
  <si>
    <t>Transição (camada drenante) - Mat. granular D entre 4,8mm e 50mm (Pedreira)</t>
  </si>
  <si>
    <t>Acabamento (camada drenante) - Mat. granular D entre 0,1mm e 25mm (Areal)</t>
  </si>
  <si>
    <t>10</t>
  </si>
  <si>
    <t>10.1</t>
  </si>
  <si>
    <t>10.2</t>
  </si>
  <si>
    <t>Custo (R$)</t>
  </si>
  <si>
    <t>Distribuição mensal em %</t>
  </si>
  <si>
    <t>1º Mês</t>
  </si>
  <si>
    <t>2º Mês</t>
  </si>
  <si>
    <t>3º Mês</t>
  </si>
  <si>
    <t>4º Mês</t>
  </si>
  <si>
    <t>5º Mês</t>
  </si>
  <si>
    <t>6º Mês</t>
  </si>
  <si>
    <t>CRONOGRAMA</t>
  </si>
  <si>
    <t>PLANO DE TRANSPORTE</t>
  </si>
  <si>
    <t>Material</t>
  </si>
  <si>
    <t>Quant. Anual de Trabalho</t>
  </si>
  <si>
    <t>Und.</t>
  </si>
  <si>
    <t>Fator de Utilização</t>
  </si>
  <si>
    <t>Peso a Transportar (ton)</t>
  </si>
  <si>
    <t>DMT                              (Km)</t>
  </si>
  <si>
    <t>Momento de Transporte                               ( t x km)</t>
  </si>
  <si>
    <t>Subtrecho: ENTR BR-101 (JOÃO NEIVA) - ENTR. BR 484 (P/ PONTE SOBRE RIO DOCE)</t>
  </si>
  <si>
    <t>Publicação: ANP</t>
  </si>
  <si>
    <t>MATERIAL BETUMINOSO</t>
  </si>
  <si>
    <t>Discriminação</t>
  </si>
  <si>
    <t>Quant</t>
  </si>
  <si>
    <t>Peso (t)</t>
  </si>
  <si>
    <t>Momento (txkm)</t>
  </si>
  <si>
    <t>Tempo (h)</t>
  </si>
  <si>
    <t>Custo Unit. (R$)</t>
  </si>
  <si>
    <t>Custo Total (R$)</t>
  </si>
  <si>
    <t>Observação</t>
  </si>
  <si>
    <t>Custo Total   (R$)</t>
  </si>
  <si>
    <t>Utilização/(h)</t>
  </si>
  <si>
    <t>Custo unit. (R$)/h</t>
  </si>
  <si>
    <t>Observações</t>
  </si>
  <si>
    <t>Utilização/(m2)</t>
  </si>
  <si>
    <t>Área (m2)</t>
  </si>
  <si>
    <t>Custo por m²</t>
  </si>
  <si>
    <t>CÓDIGO SERVIÇO:2 S 04 950 61</t>
  </si>
  <si>
    <t>Dissipador de energia - DEB 01 AC/PC</t>
  </si>
  <si>
    <t>1 A 01 395 52</t>
  </si>
  <si>
    <t>Transporte local basc. 5 m³ em rodov. pav.</t>
  </si>
  <si>
    <t>CÓDIGO SERVIÇO:3 S 09 002 00</t>
  </si>
  <si>
    <t>ccc</t>
  </si>
  <si>
    <t>CÓDIGO SERVIÇO:3 S 09 002 41</t>
  </si>
  <si>
    <t>Adicional mão de obra (15,51%MO)</t>
  </si>
  <si>
    <t>Hidrossemeadura</t>
  </si>
  <si>
    <t>CÓDIGO SERVIÇO: 5 S 05 102 00</t>
  </si>
  <si>
    <t>E 409</t>
  </si>
  <si>
    <t>Caminhão Carroceria - fixa 9 t (136 kW)</t>
  </si>
  <si>
    <t>E 909</t>
  </si>
  <si>
    <t>Equip. para hidrossemeadura 5500 l (136 kW)</t>
  </si>
  <si>
    <t>Adubo NPK (4.14.8)</t>
  </si>
  <si>
    <t>Inseticida</t>
  </si>
  <si>
    <t>Pó calcário dolomítico</t>
  </si>
  <si>
    <t>Sementes p/ hidrossemeadura</t>
  </si>
  <si>
    <t>Adubo Orgânico</t>
  </si>
  <si>
    <t>M 602</t>
  </si>
  <si>
    <t>M 603</t>
  </si>
  <si>
    <t>M 715</t>
  </si>
  <si>
    <t>M 906</t>
  </si>
  <si>
    <t>M 907</t>
  </si>
  <si>
    <t>l</t>
  </si>
  <si>
    <t>2 S 05 102 00</t>
  </si>
  <si>
    <t>2.7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</si>
</sst>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7" formatCode="&quot;R$&quot;\ #,##0.00;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[$€]\ * #,##0.00_);_([$€]\ * \(#,##0.00\);_([$€]\ * &quot;-&quot;??_);_(@_)"/>
    <numFmt numFmtId="166" formatCode="_(&quot;R$ &quot;* #,##0.00_);_(&quot;R$ &quot;* \(#,##0.00\);_(&quot;R$ &quot;* &quot;-&quot;??_);_(@_)"/>
    <numFmt numFmtId="167" formatCode="#."/>
    <numFmt numFmtId="168" formatCode="_ * #,##0.00_ ;_ * \-#,##0.00_ ;_ * &quot;-&quot;??_ ;_ @_ "/>
    <numFmt numFmtId="169" formatCode="#,##0.000"/>
    <numFmt numFmtId="170" formatCode="_(* #,##0.00_);_(* \(#,##0.00\);_(* \-??_);_(@_)"/>
    <numFmt numFmtId="171" formatCode="_([$€]* #,##0.00_);_([$€]* \(#,##0.00\);_([$€]* &quot;-&quot;??_);_(@_)"/>
    <numFmt numFmtId="172" formatCode="_(&quot;R$&quot;* #,##0.00_);_(&quot;R$&quot;* \(#,##0.00\);_(&quot;R$&quot;* &quot;-&quot;??_);_(@_)"/>
    <numFmt numFmtId="173" formatCode="#,"/>
    <numFmt numFmtId="174" formatCode="_-* #,##0_-;\-* #,##0_-;_-* &quot;-&quot;??_-;_-@_-"/>
    <numFmt numFmtId="175" formatCode="0.00_)"/>
    <numFmt numFmtId="176" formatCode="##,##0.0000"/>
    <numFmt numFmtId="177" formatCode="0.0000_)"/>
    <numFmt numFmtId="178" formatCode="General_)"/>
    <numFmt numFmtId="179" formatCode="0.0000"/>
    <numFmt numFmtId="180" formatCode="#,##0.00_ ;\-#,##0.00\ "/>
    <numFmt numFmtId="181" formatCode="&quot;R$&quot;\ #,##0.00"/>
    <numFmt numFmtId="182" formatCode="#,##0.00\ _$;[Red]\-#,##0.00\ _$"/>
    <numFmt numFmtId="183" formatCode="_(* #,##0.000_);_(* \(#,##0.000\);_(* \-??_);_(@_)"/>
    <numFmt numFmtId="184" formatCode="#,##0.0000"/>
    <numFmt numFmtId="185" formatCode="#,##0.0000\ _$;[Red]\-#,##0.0000\ _$"/>
    <numFmt numFmtId="186" formatCode="_(* #,##0.000_);_(* \(#,##0.000\);_(* &quot;-&quot;??_);_(@_)"/>
    <numFmt numFmtId="187" formatCode="#,##0.000\ _$;[Red]\-#,##0.000\ _$"/>
    <numFmt numFmtId="188" formatCode="#,##0.000_);[Red]\(#,##0.000\)"/>
    <numFmt numFmtId="189" formatCode="0.00\ &quot;km&quot;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1"/>
      <color indexed="60"/>
      <name val="Calibri"/>
      <family val="2"/>
    </font>
    <font>
      <sz val="1"/>
      <color indexed="16"/>
      <name val="Courier"/>
      <family val="3"/>
    </font>
    <font>
      <sz val="1"/>
      <color indexed="18"/>
      <name val="Courier"/>
      <family val="3"/>
    </font>
    <font>
      <b/>
      <sz val="7"/>
      <color indexed="10"/>
      <name val="Arial"/>
      <family val="2"/>
    </font>
    <font>
      <b/>
      <sz val="1"/>
      <color indexed="16"/>
      <name val="Courier"/>
      <family val="3"/>
    </font>
    <font>
      <b/>
      <sz val="11"/>
      <color indexed="9"/>
      <name val="Calibri"/>
      <family val="2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2"/>
      <name val="Times New Roman"/>
      <family val="1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name val="Calibri"/>
      <family val="2"/>
      <scheme val="minor"/>
    </font>
    <font>
      <b/>
      <sz val="10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9"/>
      <name val="Arial"/>
      <family val="2"/>
    </font>
    <font>
      <b/>
      <vertAlign val="superscript"/>
      <sz val="9"/>
      <name val="Arial"/>
      <family val="2"/>
    </font>
    <font>
      <sz val="8"/>
      <name val="Arial"/>
      <family val="2"/>
    </font>
    <font>
      <sz val="8"/>
      <name val="Futura Bk BT"/>
      <family val="2"/>
    </font>
    <font>
      <sz val="10"/>
      <name val="Futura Bk BT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vertAlign val="superscript"/>
      <sz val="9"/>
      <name val="Arial"/>
      <family val="2"/>
    </font>
    <font>
      <sz val="9"/>
      <name val="Futura Bk BT"/>
      <family val="2"/>
    </font>
    <font>
      <sz val="36"/>
      <color theme="3" tint="0.39997558519241921"/>
      <name val="Arial Black"/>
      <family val="2"/>
    </font>
    <font>
      <b/>
      <sz val="14"/>
      <name val="Arial"/>
      <family val="2"/>
    </font>
    <font>
      <b/>
      <sz val="14"/>
      <name val="Century Gothic"/>
      <family val="2"/>
    </font>
    <font>
      <sz val="10"/>
      <name val="Century Gothic"/>
      <family val="2"/>
    </font>
    <font>
      <sz val="48"/>
      <color theme="3" tint="0.39997558519241921"/>
      <name val="Arial Black"/>
      <family val="2"/>
    </font>
    <font>
      <sz val="10"/>
      <name val="Courier New"/>
      <family val="3"/>
    </font>
    <font>
      <sz val="10"/>
      <name val="Times New Roman"/>
      <family val="1"/>
    </font>
    <font>
      <b/>
      <sz val="12"/>
      <name val="Arial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b/>
      <sz val="12"/>
      <color theme="1"/>
      <name val="Calibri"/>
      <family val="2"/>
      <scheme val="minor"/>
    </font>
    <font>
      <b/>
      <sz val="10"/>
      <color indexed="10"/>
      <name val="Century Gothic"/>
      <family val="2"/>
    </font>
    <font>
      <b/>
      <sz val="16"/>
      <name val="Arial"/>
      <family val="2"/>
    </font>
    <font>
      <sz val="14"/>
      <color theme="1"/>
      <name val="Calibri"/>
      <family val="2"/>
      <scheme val="minor"/>
    </font>
    <font>
      <sz val="14"/>
      <name val="Arial"/>
      <family val="2"/>
    </font>
    <font>
      <sz val="14"/>
      <color rgb="FF0070C0"/>
      <name val="Arial"/>
      <family val="2"/>
    </font>
    <font>
      <sz val="14"/>
      <color indexed="17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10"/>
      <name val="Arial"/>
      <family val="2"/>
    </font>
    <font>
      <i/>
      <sz val="10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</fills>
  <borders count="1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6" fillId="18" borderId="1" applyNumberFormat="0" applyFont="0" applyBorder="0" applyAlignment="0">
      <alignment horizontal="left" vertical="center"/>
    </xf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7" applyNumberFormat="0" applyFill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22" borderId="0" applyNumberFormat="0" applyBorder="0" applyAlignment="0" applyProtection="0"/>
    <xf numFmtId="0" fontId="11" fillId="6" borderId="0" applyNumberFormat="0" applyBorder="0" applyAlignment="0" applyProtection="0"/>
    <xf numFmtId="0" fontId="2" fillId="0" borderId="0" applyFont="0" applyFill="0" applyProtection="0">
      <alignment vertical="top"/>
    </xf>
    <xf numFmtId="165" fontId="2" fillId="0" borderId="0" applyFont="0" applyFill="0" applyBorder="0" applyAlignment="0" applyProtection="0"/>
    <xf numFmtId="2" fontId="2" fillId="0" borderId="0" applyFont="0" applyFill="0" applyProtection="0">
      <alignment vertical="top"/>
    </xf>
    <xf numFmtId="0" fontId="12" fillId="5" borderId="0" applyNumberFormat="0" applyBorder="0" applyAlignment="0" applyProtection="0"/>
    <xf numFmtId="0" fontId="13" fillId="0" borderId="0"/>
    <xf numFmtId="0" fontId="3" fillId="0" borderId="8" applyNumberFormat="0" applyFont="0" applyBorder="0" applyAlignment="0" applyProtection="0">
      <alignment horizontal="left"/>
    </xf>
    <xf numFmtId="166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4" fillId="23" borderId="0" applyNumberFormat="0" applyBorder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167" fontId="15" fillId="0" borderId="0">
      <protection locked="0"/>
    </xf>
    <xf numFmtId="167" fontId="15" fillId="0" borderId="0">
      <protection locked="0"/>
    </xf>
    <xf numFmtId="9" fontId="2" fillId="0" borderId="0" applyFont="0" applyFill="0" applyBorder="0" applyAlignment="0" applyProtection="0"/>
    <xf numFmtId="167" fontId="16" fillId="0" borderId="0">
      <protection locked="0"/>
    </xf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7" fillId="0" borderId="9" applyNumberFormat="0" applyBorder="0" applyAlignment="0">
      <alignment horizontal="center" vertical="center"/>
    </xf>
    <xf numFmtId="167" fontId="18" fillId="0" borderId="0">
      <protection locked="0"/>
    </xf>
    <xf numFmtId="167" fontId="18" fillId="0" borderId="0">
      <protection locked="0"/>
    </xf>
    <xf numFmtId="0" fontId="19" fillId="24" borderId="10" applyNumberFormat="0" applyAlignment="0" applyProtection="0"/>
    <xf numFmtId="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" fillId="18" borderId="14" applyNumberFormat="0" applyFont="0" applyBorder="0" applyAlignment="0">
      <alignment horizontal="left" vertical="center"/>
    </xf>
    <xf numFmtId="0" fontId="6" fillId="18" borderId="13" applyNumberFormat="0" applyFont="0" applyBorder="0" applyAlignment="0">
      <alignment horizontal="left" vertical="center"/>
    </xf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22" borderId="0" applyNumberFormat="0" applyBorder="0" applyAlignment="0" applyProtection="0"/>
    <xf numFmtId="0" fontId="12" fillId="5" borderId="0" applyNumberFormat="0" applyBorder="0" applyAlignment="0" applyProtection="0"/>
    <xf numFmtId="0" fontId="24" fillId="25" borderId="16" applyNumberFormat="0" applyAlignment="0" applyProtection="0"/>
    <xf numFmtId="0" fontId="19" fillId="24" borderId="10" applyNumberFormat="0" applyAlignment="0" applyProtection="0"/>
    <xf numFmtId="0" fontId="25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9" fillId="0" borderId="0" applyNumberFormat="0" applyFill="0" applyBorder="0" applyAlignment="0" applyProtection="0"/>
    <xf numFmtId="0" fontId="26" fillId="9" borderId="16" applyNumberFormat="0" applyAlignment="0" applyProtection="0"/>
    <xf numFmtId="0" fontId="10" fillId="0" borderId="7" applyNumberFormat="0" applyFill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4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2" fillId="0" borderId="0"/>
    <xf numFmtId="0" fontId="2" fillId="0" borderId="0"/>
    <xf numFmtId="0" fontId="1" fillId="0" borderId="0"/>
    <xf numFmtId="0" fontId="1" fillId="0" borderId="0"/>
    <xf numFmtId="0" fontId="2" fillId="26" borderId="17" applyNumberFormat="0" applyFont="0" applyAlignment="0" applyProtection="0"/>
    <xf numFmtId="0" fontId="27" fillId="25" borderId="1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70" fontId="2" fillId="0" borderId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" fillId="0" borderId="0"/>
    <xf numFmtId="171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1" fillId="0" borderId="0"/>
    <xf numFmtId="0" fontId="2" fillId="0" borderId="0"/>
    <xf numFmtId="173" fontId="16" fillId="0" borderId="0">
      <protection locked="0"/>
    </xf>
    <xf numFmtId="170" fontId="2" fillId="0" borderId="0" applyFill="0" applyBorder="0" applyAlignment="0" applyProtection="0"/>
    <xf numFmtId="170" fontId="2" fillId="0" borderId="0" applyFill="0" applyBorder="0" applyAlignment="0" applyProtection="0"/>
    <xf numFmtId="170" fontId="2" fillId="0" borderId="0" applyFill="0" applyBorder="0" applyAlignment="0" applyProtection="0"/>
    <xf numFmtId="0" fontId="6" fillId="18" borderId="20" applyNumberFormat="0" applyFont="0" applyBorder="0" applyAlignment="0">
      <alignment horizontal="left" vertical="center"/>
    </xf>
    <xf numFmtId="0" fontId="6" fillId="18" borderId="20" applyNumberFormat="0" applyFont="0" applyBorder="0" applyAlignment="0">
      <alignment horizontal="left" vertical="center"/>
    </xf>
    <xf numFmtId="0" fontId="6" fillId="18" borderId="20" applyNumberFormat="0" applyFont="0" applyBorder="0" applyAlignment="0">
      <alignment horizontal="left" vertical="center"/>
    </xf>
    <xf numFmtId="0" fontId="24" fillId="25" borderId="25" applyNumberFormat="0" applyAlignment="0" applyProtection="0"/>
    <xf numFmtId="0" fontId="26" fillId="9" borderId="25" applyNumberFormat="0" applyAlignment="0" applyProtection="0"/>
    <xf numFmtId="0" fontId="2" fillId="26" borderId="26" applyNumberFormat="0" applyFont="0" applyAlignment="0" applyProtection="0"/>
    <xf numFmtId="0" fontId="27" fillId="25" borderId="27" applyNumberFormat="0" applyAlignment="0" applyProtection="0"/>
    <xf numFmtId="0" fontId="32" fillId="0" borderId="0"/>
    <xf numFmtId="0" fontId="2" fillId="0" borderId="0"/>
    <xf numFmtId="170" fontId="2" fillId="0" borderId="0" applyFill="0" applyBorder="0" applyAlignment="0" applyProtection="0"/>
    <xf numFmtId="182" fontId="2" fillId="0" borderId="0" applyFill="0" applyBorder="0" applyAlignment="0" applyProtection="0"/>
    <xf numFmtId="178" fontId="53" fillId="0" borderId="0"/>
    <xf numFmtId="0" fontId="54" fillId="0" borderId="0"/>
    <xf numFmtId="164" fontId="2" fillId="0" borderId="0" applyFont="0" applyFill="0" applyBorder="0" applyAlignment="0" applyProtection="0"/>
    <xf numFmtId="178" fontId="13" fillId="0" borderId="0"/>
    <xf numFmtId="9" fontId="1" fillId="0" borderId="0" applyFont="0" applyFill="0" applyBorder="0" applyAlignment="0" applyProtection="0"/>
    <xf numFmtId="0" fontId="1" fillId="0" borderId="0"/>
    <xf numFmtId="169" fontId="4" fillId="0" borderId="0" applyFont="0" applyFill="0" applyBorder="0" applyAlignment="0" applyProtection="0"/>
  </cellStyleXfs>
  <cellXfs count="877">
    <xf numFmtId="0" fontId="0" fillId="0" borderId="0" xfId="0"/>
    <xf numFmtId="0" fontId="20" fillId="0" borderId="0" xfId="0" applyFont="1"/>
    <xf numFmtId="0" fontId="20" fillId="3" borderId="0" xfId="0" applyFont="1" applyFill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43" fontId="20" fillId="0" borderId="0" xfId="1" applyFont="1" applyAlignment="1">
      <alignment vertical="center"/>
    </xf>
    <xf numFmtId="0" fontId="2" fillId="0" borderId="11" xfId="0" applyFont="1" applyFill="1" applyBorder="1" applyAlignment="1">
      <alignment horizontal="left" vertical="center"/>
    </xf>
    <xf numFmtId="0" fontId="20" fillId="0" borderId="0" xfId="0" applyFont="1" applyFill="1"/>
    <xf numFmtId="0" fontId="20" fillId="0" borderId="11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vertical="center"/>
    </xf>
    <xf numFmtId="43" fontId="31" fillId="0" borderId="22" xfId="1" applyFont="1" applyFill="1" applyBorder="1" applyAlignment="1">
      <alignment vertical="center"/>
    </xf>
    <xf numFmtId="4" fontId="2" fillId="0" borderId="0" xfId="0" applyNumberFormat="1" applyFont="1"/>
    <xf numFmtId="4" fontId="2" fillId="0" borderId="11" xfId="0" applyNumberFormat="1" applyFont="1" applyFill="1" applyBorder="1" applyAlignment="1">
      <alignment vertical="center"/>
    </xf>
    <xf numFmtId="0" fontId="31" fillId="0" borderId="20" xfId="0" applyFont="1" applyFill="1" applyBorder="1" applyAlignment="1">
      <alignment horizontal="center" vertical="center"/>
    </xf>
    <xf numFmtId="0" fontId="31" fillId="0" borderId="20" xfId="0" applyFont="1" applyFill="1" applyBorder="1" applyAlignment="1">
      <alignment vertical="center"/>
    </xf>
    <xf numFmtId="0" fontId="31" fillId="3" borderId="29" xfId="0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left" vertical="center"/>
    </xf>
    <xf numFmtId="0" fontId="31" fillId="0" borderId="29" xfId="0" applyFont="1" applyFill="1" applyBorder="1" applyAlignment="1">
      <alignment horizontal="center" vertical="center"/>
    </xf>
    <xf numFmtId="43" fontId="2" fillId="0" borderId="29" xfId="1" applyNumberFormat="1" applyFont="1" applyFill="1" applyBorder="1" applyAlignment="1">
      <alignment horizontal="right" vertical="center"/>
    </xf>
    <xf numFmtId="0" fontId="20" fillId="0" borderId="29" xfId="0" applyFont="1" applyFill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" fillId="3" borderId="29" xfId="2" applyFont="1" applyFill="1" applyBorder="1" applyAlignment="1">
      <alignment vertical="center"/>
    </xf>
    <xf numFmtId="43" fontId="2" fillId="3" borderId="29" xfId="59" applyNumberFormat="1" applyFont="1" applyFill="1" applyBorder="1" applyAlignment="1" applyProtection="1">
      <alignment horizontal="left" vertical="center"/>
    </xf>
    <xf numFmtId="43" fontId="2" fillId="3" borderId="29" xfId="59" applyNumberFormat="1" applyFont="1" applyFill="1" applyBorder="1" applyAlignment="1" applyProtection="1">
      <alignment horizontal="center" vertical="center"/>
    </xf>
    <xf numFmtId="0" fontId="2" fillId="0" borderId="29" xfId="2" applyFont="1" applyFill="1" applyBorder="1" applyAlignment="1">
      <alignment vertical="center"/>
    </xf>
    <xf numFmtId="43" fontId="2" fillId="0" borderId="29" xfId="59" applyNumberFormat="1" applyFont="1" applyFill="1" applyBorder="1" applyAlignment="1" applyProtection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43" fontId="2" fillId="0" borderId="23" xfId="1" applyNumberFormat="1" applyFont="1" applyFill="1" applyBorder="1" applyAlignment="1">
      <alignment horizontal="right" vertical="center"/>
    </xf>
    <xf numFmtId="0" fontId="32" fillId="0" borderId="0" xfId="160" applyFill="1" applyBorder="1" applyAlignment="1">
      <alignment horizontal="left" vertical="top"/>
    </xf>
    <xf numFmtId="2" fontId="33" fillId="0" borderId="0" xfId="160" applyNumberFormat="1" applyFont="1" applyFill="1" applyBorder="1" applyAlignment="1">
      <alignment horizontal="right" vertical="top" wrapText="1"/>
    </xf>
    <xf numFmtId="2" fontId="33" fillId="0" borderId="0" xfId="160" applyNumberFormat="1" applyFont="1" applyFill="1" applyBorder="1" applyAlignment="1">
      <alignment horizontal="right" vertical="top" wrapText="1" indent="2"/>
    </xf>
    <xf numFmtId="0" fontId="34" fillId="0" borderId="0" xfId="160" applyFont="1" applyFill="1" applyBorder="1" applyAlignment="1">
      <alignment horizontal="right" vertical="top" wrapText="1" indent="2"/>
    </xf>
    <xf numFmtId="4" fontId="33" fillId="0" borderId="0" xfId="160" applyNumberFormat="1" applyFont="1" applyFill="1" applyBorder="1" applyAlignment="1">
      <alignment horizontal="right" vertical="top" wrapText="1"/>
    </xf>
    <xf numFmtId="4" fontId="33" fillId="0" borderId="0" xfId="160" applyNumberFormat="1" applyFont="1" applyFill="1" applyBorder="1" applyAlignment="1">
      <alignment horizontal="right" vertical="top" wrapText="1" indent="2"/>
    </xf>
    <xf numFmtId="2" fontId="33" fillId="0" borderId="0" xfId="160" applyNumberFormat="1" applyFont="1" applyFill="1" applyBorder="1" applyAlignment="1">
      <alignment horizontal="right" vertical="top" wrapText="1" indent="1"/>
    </xf>
    <xf numFmtId="4" fontId="33" fillId="0" borderId="0" xfId="160" applyNumberFormat="1" applyFont="1" applyFill="1" applyBorder="1" applyAlignment="1">
      <alignment horizontal="right" vertical="top" wrapText="1" indent="1"/>
    </xf>
    <xf numFmtId="2" fontId="33" fillId="0" borderId="0" xfId="160" applyNumberFormat="1" applyFont="1" applyFill="1" applyBorder="1" applyAlignment="1">
      <alignment horizontal="left" vertical="top" wrapText="1" indent="2"/>
    </xf>
    <xf numFmtId="0" fontId="34" fillId="0" borderId="0" xfId="160" applyFont="1" applyFill="1" applyBorder="1" applyAlignment="1">
      <alignment horizontal="center" vertical="top" wrapText="1"/>
    </xf>
    <xf numFmtId="2" fontId="33" fillId="0" borderId="0" xfId="160" applyNumberFormat="1" applyFont="1" applyFill="1" applyBorder="1" applyAlignment="1">
      <alignment horizontal="center" vertical="top" wrapText="1"/>
    </xf>
    <xf numFmtId="0" fontId="34" fillId="0" borderId="0" xfId="160" applyFont="1" applyFill="1" applyBorder="1" applyAlignment="1">
      <alignment horizontal="left" vertical="top" wrapText="1" indent="1"/>
    </xf>
    <xf numFmtId="2" fontId="33" fillId="0" borderId="0" xfId="160" applyNumberFormat="1" applyFont="1" applyFill="1" applyBorder="1" applyAlignment="1">
      <alignment horizontal="right" vertical="top" wrapText="1" indent="3"/>
    </xf>
    <xf numFmtId="0" fontId="34" fillId="0" borderId="0" xfId="160" applyFont="1" applyFill="1" applyBorder="1" applyAlignment="1">
      <alignment horizontal="right" vertical="top" wrapText="1" indent="3"/>
    </xf>
    <xf numFmtId="0" fontId="34" fillId="0" borderId="0" xfId="160" applyFont="1" applyFill="1" applyBorder="1" applyAlignment="1">
      <alignment horizontal="left" vertical="top" wrapText="1" indent="2"/>
    </xf>
    <xf numFmtId="0" fontId="34" fillId="0" borderId="0" xfId="160" applyFont="1" applyFill="1" applyBorder="1" applyAlignment="1">
      <alignment vertical="top" wrapText="1"/>
    </xf>
    <xf numFmtId="0" fontId="2" fillId="0" borderId="0" xfId="160" applyFont="1" applyFill="1" applyBorder="1" applyAlignment="1">
      <alignment horizontal="center" vertical="top" wrapText="1"/>
    </xf>
    <xf numFmtId="0" fontId="39" fillId="0" borderId="0" xfId="0" applyFont="1" applyFill="1" applyBorder="1" applyAlignment="1">
      <alignment horizontal="left" vertical="center"/>
    </xf>
    <xf numFmtId="0" fontId="36" fillId="0" borderId="31" xfId="0" applyFont="1" applyFill="1" applyBorder="1" applyAlignment="1" applyProtection="1">
      <alignment horizontal="left"/>
    </xf>
    <xf numFmtId="0" fontId="36" fillId="0" borderId="31" xfId="0" applyFont="1" applyFill="1" applyBorder="1"/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Fill="1" applyBorder="1"/>
    <xf numFmtId="0" fontId="3" fillId="0" borderId="14" xfId="0" applyFont="1" applyFill="1" applyBorder="1" applyAlignment="1" applyProtection="1">
      <alignment horizontal="centerContinuous"/>
    </xf>
    <xf numFmtId="0" fontId="3" fillId="0" borderId="12" xfId="0" applyFont="1" applyFill="1" applyBorder="1" applyAlignment="1">
      <alignment horizontal="centerContinuous"/>
    </xf>
    <xf numFmtId="0" fontId="3" fillId="0" borderId="15" xfId="0" applyFont="1" applyFill="1" applyBorder="1" applyAlignment="1" applyProtection="1">
      <alignment horizontal="centerContinuous"/>
    </xf>
    <xf numFmtId="0" fontId="3" fillId="0" borderId="38" xfId="0" applyFont="1" applyFill="1" applyBorder="1" applyAlignment="1" applyProtection="1">
      <alignment horizontal="center"/>
    </xf>
    <xf numFmtId="0" fontId="3" fillId="0" borderId="40" xfId="0" applyFont="1" applyFill="1" applyBorder="1" applyAlignment="1" applyProtection="1">
      <alignment horizontal="center"/>
    </xf>
    <xf numFmtId="0" fontId="3" fillId="0" borderId="40" xfId="0" applyFont="1" applyFill="1" applyBorder="1" applyAlignment="1" applyProtection="1">
      <alignment horizontal="left"/>
    </xf>
    <xf numFmtId="0" fontId="3" fillId="0" borderId="34" xfId="0" applyFont="1" applyFill="1" applyBorder="1" applyAlignment="1" applyProtection="1">
      <alignment horizontal="center"/>
    </xf>
    <xf numFmtId="0" fontId="3" fillId="0" borderId="42" xfId="0" applyFont="1" applyFill="1" applyBorder="1" applyAlignment="1">
      <alignment horizontal="center"/>
    </xf>
    <xf numFmtId="0" fontId="3" fillId="0" borderId="37" xfId="0" applyFont="1" applyFill="1" applyBorder="1"/>
    <xf numFmtId="175" fontId="3" fillId="0" borderId="43" xfId="0" applyNumberFormat="1" applyFont="1" applyFill="1" applyBorder="1" applyProtection="1"/>
    <xf numFmtId="175" fontId="3" fillId="0" borderId="44" xfId="0" applyNumberFormat="1" applyFont="1" applyFill="1" applyBorder="1" applyProtection="1"/>
    <xf numFmtId="0" fontId="3" fillId="0" borderId="33" xfId="0" applyFont="1" applyFill="1" applyBorder="1" applyAlignment="1">
      <alignment horizontal="center"/>
    </xf>
    <xf numFmtId="0" fontId="3" fillId="0" borderId="8" xfId="0" applyFont="1" applyFill="1" applyBorder="1"/>
    <xf numFmtId="0" fontId="3" fillId="0" borderId="43" xfId="0" applyFont="1" applyFill="1" applyBorder="1"/>
    <xf numFmtId="0" fontId="3" fillId="0" borderId="46" xfId="0" applyFont="1" applyFill="1" applyBorder="1"/>
    <xf numFmtId="0" fontId="3" fillId="0" borderId="49" xfId="0" applyFont="1" applyFill="1" applyBorder="1"/>
    <xf numFmtId="175" fontId="3" fillId="0" borderId="0" xfId="0" applyNumberFormat="1" applyFont="1" applyFill="1" applyBorder="1" applyProtection="1"/>
    <xf numFmtId="0" fontId="3" fillId="0" borderId="0" xfId="0" applyFont="1" applyFill="1"/>
    <xf numFmtId="0" fontId="3" fillId="0" borderId="48" xfId="0" applyFont="1" applyFill="1" applyBorder="1"/>
    <xf numFmtId="0" fontId="2" fillId="0" borderId="34" xfId="0" applyFont="1" applyFill="1" applyBorder="1" applyAlignment="1">
      <alignment vertical="center"/>
    </xf>
    <xf numFmtId="39" fontId="3" fillId="0" borderId="38" xfId="0" applyNumberFormat="1" applyFont="1" applyFill="1" applyBorder="1" applyAlignment="1" applyProtection="1">
      <alignment horizontal="center"/>
    </xf>
    <xf numFmtId="39" fontId="3" fillId="0" borderId="34" xfId="0" applyNumberFormat="1" applyFont="1" applyFill="1" applyBorder="1" applyAlignment="1" applyProtection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49" xfId="0" applyFont="1" applyFill="1" applyBorder="1" applyAlignment="1" applyProtection="1">
      <alignment horizontal="left"/>
    </xf>
    <xf numFmtId="0" fontId="3" fillId="0" borderId="43" xfId="0" applyFont="1" applyFill="1" applyBorder="1" applyAlignment="1" applyProtection="1">
      <alignment horizontal="center"/>
    </xf>
    <xf numFmtId="176" fontId="3" fillId="0" borderId="43" xfId="0" applyNumberFormat="1" applyFont="1" applyFill="1" applyBorder="1" applyProtection="1"/>
    <xf numFmtId="39" fontId="3" fillId="0" borderId="52" xfId="0" applyNumberFormat="1" applyFont="1" applyFill="1" applyBorder="1" applyProtection="1"/>
    <xf numFmtId="0" fontId="38" fillId="0" borderId="50" xfId="0" applyFont="1" applyFill="1" applyBorder="1"/>
    <xf numFmtId="39" fontId="3" fillId="0" borderId="0" xfId="0" applyNumberFormat="1" applyFont="1" applyFill="1" applyBorder="1" applyProtection="1"/>
    <xf numFmtId="2" fontId="3" fillId="0" borderId="43" xfId="0" applyNumberFormat="1" applyFont="1" applyFill="1" applyBorder="1" applyProtection="1"/>
    <xf numFmtId="2" fontId="3" fillId="0" borderId="43" xfId="0" applyNumberFormat="1" applyFont="1" applyFill="1" applyBorder="1"/>
    <xf numFmtId="0" fontId="3" fillId="0" borderId="52" xfId="0" applyFont="1" applyFill="1" applyBorder="1"/>
    <xf numFmtId="0" fontId="3" fillId="0" borderId="46" xfId="0" applyFont="1" applyFill="1" applyBorder="1" applyAlignment="1" applyProtection="1">
      <alignment horizontal="center"/>
    </xf>
    <xf numFmtId="0" fontId="3" fillId="0" borderId="37" xfId="0" applyFont="1" applyFill="1" applyBorder="1" applyAlignment="1" applyProtection="1">
      <alignment horizontal="center"/>
    </xf>
    <xf numFmtId="0" fontId="3" fillId="0" borderId="36" xfId="0" applyFont="1" applyFill="1" applyBorder="1" applyAlignment="1" applyProtection="1">
      <alignment horizontal="center"/>
    </xf>
    <xf numFmtId="39" fontId="3" fillId="0" borderId="44" xfId="0" applyNumberFormat="1" applyFont="1" applyFill="1" applyBorder="1" applyAlignment="1" applyProtection="1">
      <alignment horizontal="center"/>
    </xf>
    <xf numFmtId="0" fontId="3" fillId="0" borderId="8" xfId="0" applyFont="1" applyFill="1" applyBorder="1" applyAlignment="1" applyProtection="1">
      <alignment horizontal="left"/>
    </xf>
    <xf numFmtId="175" fontId="3" fillId="0" borderId="36" xfId="0" applyNumberFormat="1" applyFont="1" applyFill="1" applyBorder="1" applyProtection="1"/>
    <xf numFmtId="177" fontId="3" fillId="0" borderId="36" xfId="0" applyNumberFormat="1" applyFont="1" applyFill="1" applyBorder="1" applyProtection="1"/>
    <xf numFmtId="39" fontId="3" fillId="0" borderId="38" xfId="0" applyNumberFormat="1" applyFont="1" applyFill="1" applyBorder="1" applyProtection="1"/>
    <xf numFmtId="0" fontId="3" fillId="0" borderId="50" xfId="0" applyFont="1" applyFill="1" applyBorder="1" applyAlignment="1">
      <alignment horizontal="center"/>
    </xf>
    <xf numFmtId="175" fontId="3" fillId="0" borderId="8" xfId="0" applyNumberFormat="1" applyFont="1" applyFill="1" applyBorder="1" applyProtection="1"/>
    <xf numFmtId="177" fontId="3" fillId="0" borderId="43" xfId="0" applyNumberFormat="1" applyFont="1" applyFill="1" applyBorder="1" applyProtection="1"/>
    <xf numFmtId="39" fontId="3" fillId="0" borderId="44" xfId="0" applyNumberFormat="1" applyFont="1" applyFill="1" applyBorder="1" applyProtection="1"/>
    <xf numFmtId="0" fontId="36" fillId="0" borderId="46" xfId="0" applyFont="1" applyFill="1" applyBorder="1"/>
    <xf numFmtId="0" fontId="36" fillId="0" borderId="48" xfId="0" applyFont="1" applyFill="1" applyBorder="1"/>
    <xf numFmtId="39" fontId="3" fillId="0" borderId="38" xfId="0" applyNumberFormat="1" applyFont="1" applyFill="1" applyBorder="1" applyAlignment="1" applyProtection="1">
      <alignment vertical="center"/>
    </xf>
    <xf numFmtId="0" fontId="36" fillId="0" borderId="55" xfId="0" applyFont="1" applyFill="1" applyBorder="1"/>
    <xf numFmtId="0" fontId="3" fillId="0" borderId="55" xfId="0" applyFont="1" applyFill="1" applyBorder="1"/>
    <xf numFmtId="0" fontId="2" fillId="0" borderId="56" xfId="0" applyFont="1" applyFill="1" applyBorder="1" applyAlignment="1">
      <alignment vertical="center"/>
    </xf>
    <xf numFmtId="0" fontId="36" fillId="0" borderId="0" xfId="0" applyFont="1" applyFill="1"/>
    <xf numFmtId="0" fontId="0" fillId="0" borderId="33" xfId="0" applyFill="1" applyBorder="1"/>
    <xf numFmtId="178" fontId="3" fillId="0" borderId="0" xfId="0" applyNumberFormat="1" applyFont="1" applyFill="1" applyBorder="1" applyAlignment="1" applyProtection="1">
      <alignment horizontal="left"/>
    </xf>
    <xf numFmtId="175" fontId="3" fillId="0" borderId="0" xfId="0" applyNumberFormat="1" applyFont="1" applyFill="1" applyBorder="1" applyAlignment="1" applyProtection="1">
      <alignment horizontal="left"/>
    </xf>
    <xf numFmtId="0" fontId="3" fillId="0" borderId="44" xfId="0" applyFont="1" applyFill="1" applyBorder="1"/>
    <xf numFmtId="0" fontId="0" fillId="0" borderId="0" xfId="0" applyFill="1"/>
    <xf numFmtId="0" fontId="36" fillId="0" borderId="32" xfId="0" applyFont="1" applyFill="1" applyBorder="1" applyAlignment="1" applyProtection="1">
      <alignment horizontal="center" vertical="center" wrapText="1"/>
    </xf>
    <xf numFmtId="0" fontId="36" fillId="0" borderId="33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0" fontId="36" fillId="0" borderId="34" xfId="0" applyFont="1" applyFill="1" applyBorder="1" applyAlignment="1" applyProtection="1">
      <alignment horizontal="center" vertical="center" wrapText="1"/>
    </xf>
    <xf numFmtId="0" fontId="3" fillId="0" borderId="37" xfId="0" applyFont="1" applyFill="1" applyBorder="1" applyAlignment="1">
      <alignment horizontal="center" vertical="center"/>
    </xf>
    <xf numFmtId="0" fontId="36" fillId="0" borderId="30" xfId="0" applyFont="1" applyFill="1" applyBorder="1" applyAlignment="1" applyProtection="1">
      <alignment horizontal="left"/>
    </xf>
    <xf numFmtId="0" fontId="3" fillId="0" borderId="33" xfId="0" applyFont="1" applyFill="1" applyBorder="1" applyAlignment="1">
      <alignment horizontal="center" vertical="center"/>
    </xf>
    <xf numFmtId="175" fontId="41" fillId="0" borderId="43" xfId="0" applyNumberFormat="1" applyFont="1" applyFill="1" applyBorder="1" applyProtection="1"/>
    <xf numFmtId="175" fontId="41" fillId="0" borderId="0" xfId="0" applyNumberFormat="1" applyFont="1" applyFill="1" applyBorder="1" applyProtection="1"/>
    <xf numFmtId="177" fontId="41" fillId="0" borderId="36" xfId="0" applyNumberFormat="1" applyFont="1" applyFill="1" applyBorder="1" applyProtection="1"/>
    <xf numFmtId="177" fontId="41" fillId="0" borderId="43" xfId="0" applyNumberFormat="1" applyFont="1" applyFill="1" applyBorder="1" applyProtection="1"/>
    <xf numFmtId="0" fontId="36" fillId="0" borderId="0" xfId="0" applyFont="1" applyFill="1" applyBorder="1"/>
    <xf numFmtId="0" fontId="3" fillId="0" borderId="0" xfId="0" applyFont="1" applyFill="1" applyBorder="1" applyAlignment="1" applyProtection="1">
      <alignment horizontal="centerContinuous"/>
    </xf>
    <xf numFmtId="0" fontId="3" fillId="0" borderId="0" xfId="0" applyFont="1" applyFill="1" applyBorder="1" applyAlignment="1">
      <alignment horizontal="centerContinuous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0" xfId="0" applyFont="1" applyFill="1" applyBorder="1" applyAlignment="1">
      <alignment vertical="center"/>
    </xf>
    <xf numFmtId="39" fontId="3" fillId="0" borderId="0" xfId="0" applyNumberFormat="1" applyFont="1" applyFill="1" applyBorder="1" applyAlignment="1" applyProtection="1">
      <alignment horizontal="center"/>
    </xf>
    <xf numFmtId="176" fontId="3" fillId="0" borderId="0" xfId="0" applyNumberFormat="1" applyFont="1" applyFill="1" applyBorder="1" applyProtection="1"/>
    <xf numFmtId="0" fontId="38" fillId="0" borderId="0" xfId="0" applyFont="1" applyFill="1" applyBorder="1"/>
    <xf numFmtId="2" fontId="3" fillId="0" borderId="0" xfId="0" applyNumberFormat="1" applyFont="1" applyFill="1" applyBorder="1" applyProtection="1"/>
    <xf numFmtId="2" fontId="3" fillId="0" borderId="0" xfId="0" applyNumberFormat="1" applyFont="1" applyFill="1" applyBorder="1"/>
    <xf numFmtId="177" fontId="3" fillId="0" borderId="0" xfId="0" applyNumberFormat="1" applyFont="1" applyFill="1" applyBorder="1" applyProtection="1"/>
    <xf numFmtId="39" fontId="3" fillId="0" borderId="0" xfId="0" applyNumberFormat="1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horizontal="left"/>
    </xf>
    <xf numFmtId="2" fontId="41" fillId="0" borderId="0" xfId="0" applyNumberFormat="1" applyFont="1" applyFill="1" applyBorder="1"/>
    <xf numFmtId="0" fontId="3" fillId="0" borderId="37" xfId="0" applyFont="1" applyFill="1" applyBorder="1" applyAlignment="1">
      <alignment vertical="center"/>
    </xf>
    <xf numFmtId="39" fontId="3" fillId="0" borderId="38" xfId="0" applyNumberFormat="1" applyFont="1" applyFill="1" applyBorder="1" applyAlignment="1" applyProtection="1">
      <alignment horizontal="right" vertical="center"/>
    </xf>
    <xf numFmtId="0" fontId="20" fillId="0" borderId="45" xfId="0" applyFont="1" applyFill="1" applyBorder="1"/>
    <xf numFmtId="0" fontId="20" fillId="0" borderId="47" xfId="0" applyFont="1" applyFill="1" applyBorder="1"/>
    <xf numFmtId="0" fontId="20" fillId="0" borderId="50" xfId="0" applyFont="1" applyFill="1" applyBorder="1"/>
    <xf numFmtId="0" fontId="20" fillId="0" borderId="39" xfId="0" applyFont="1" applyFill="1" applyBorder="1"/>
    <xf numFmtId="0" fontId="20" fillId="0" borderId="42" xfId="0" applyFont="1" applyFill="1" applyBorder="1"/>
    <xf numFmtId="0" fontId="20" fillId="0" borderId="51" xfId="0" applyFont="1" applyFill="1" applyBorder="1"/>
    <xf numFmtId="0" fontId="20" fillId="0" borderId="34" xfId="0" applyFont="1" applyFill="1" applyBorder="1" applyAlignment="1">
      <alignment vertical="center"/>
    </xf>
    <xf numFmtId="0" fontId="20" fillId="0" borderId="33" xfId="0" applyFont="1" applyFill="1" applyBorder="1"/>
    <xf numFmtId="4" fontId="3" fillId="0" borderId="38" xfId="0" applyNumberFormat="1" applyFont="1" applyFill="1" applyBorder="1" applyAlignment="1" applyProtection="1">
      <alignment vertical="center"/>
    </xf>
    <xf numFmtId="4" fontId="2" fillId="0" borderId="34" xfId="0" applyNumberFormat="1" applyFont="1" applyFill="1" applyBorder="1" applyAlignment="1">
      <alignment vertical="center"/>
    </xf>
    <xf numFmtId="0" fontId="3" fillId="0" borderId="44" xfId="0" applyFont="1" applyFill="1" applyBorder="1" applyAlignment="1" applyProtection="1">
      <alignment horizontal="center"/>
    </xf>
    <xf numFmtId="175" fontId="3" fillId="0" borderId="37" xfId="0" applyNumberFormat="1" applyFont="1" applyFill="1" applyBorder="1" applyProtection="1"/>
    <xf numFmtId="4" fontId="3" fillId="0" borderId="8" xfId="0" applyNumberFormat="1" applyFont="1" applyFill="1" applyBorder="1" applyAlignment="1" applyProtection="1">
      <alignment vertical="center"/>
    </xf>
    <xf numFmtId="4" fontId="2" fillId="0" borderId="8" xfId="0" applyNumberFormat="1" applyFont="1" applyFill="1" applyBorder="1" applyAlignment="1">
      <alignment vertical="center"/>
    </xf>
    <xf numFmtId="175" fontId="3" fillId="0" borderId="41" xfId="0" applyNumberFormat="1" applyFont="1" applyFill="1" applyBorder="1" applyProtection="1"/>
    <xf numFmtId="0" fontId="20" fillId="0" borderId="40" xfId="0" applyFont="1" applyFill="1" applyBorder="1" applyAlignment="1">
      <alignment vertical="center"/>
    </xf>
    <xf numFmtId="0" fontId="20" fillId="0" borderId="41" xfId="0" applyFont="1" applyFill="1" applyBorder="1" applyAlignment="1">
      <alignment horizontal="center" vertical="center"/>
    </xf>
    <xf numFmtId="0" fontId="20" fillId="0" borderId="36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38" fillId="0" borderId="50" xfId="0" applyFont="1" applyFill="1" applyBorder="1" applyAlignment="1">
      <alignment horizontal="center"/>
    </xf>
    <xf numFmtId="0" fontId="20" fillId="0" borderId="0" xfId="0" applyFont="1" applyFill="1" applyBorder="1"/>
    <xf numFmtId="0" fontId="38" fillId="0" borderId="0" xfId="0" applyFont="1" applyFill="1" applyBorder="1" applyAlignment="1">
      <alignment horizontal="center"/>
    </xf>
    <xf numFmtId="0" fontId="44" fillId="0" borderId="0" xfId="0" applyFont="1" applyFill="1" applyBorder="1" applyAlignment="1">
      <alignment horizontal="center"/>
    </xf>
    <xf numFmtId="0" fontId="45" fillId="0" borderId="0" xfId="0" applyFont="1" applyFill="1" applyBorder="1" applyAlignment="1">
      <alignment horizontal="center"/>
    </xf>
    <xf numFmtId="179" fontId="3" fillId="0" borderId="43" xfId="0" applyNumberFormat="1" applyFont="1" applyFill="1" applyBorder="1" applyProtection="1"/>
    <xf numFmtId="39" fontId="3" fillId="0" borderId="59" xfId="0" applyNumberFormat="1" applyFont="1" applyFill="1" applyBorder="1" applyProtection="1"/>
    <xf numFmtId="2" fontId="3" fillId="0" borderId="8" xfId="0" applyNumberFormat="1" applyFont="1" applyFill="1" applyBorder="1"/>
    <xf numFmtId="0" fontId="0" fillId="0" borderId="8" xfId="0" applyFill="1" applyBorder="1"/>
    <xf numFmtId="0" fontId="3" fillId="0" borderId="49" xfId="0" applyFont="1" applyFill="1" applyBorder="1" applyAlignment="1">
      <alignment horizontal="center"/>
    </xf>
    <xf numFmtId="0" fontId="3" fillId="0" borderId="45" xfId="0" applyFont="1" applyFill="1" applyBorder="1" applyAlignment="1" applyProtection="1">
      <alignment horizontal="left"/>
    </xf>
    <xf numFmtId="0" fontId="3" fillId="0" borderId="4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 horizontal="right"/>
    </xf>
    <xf numFmtId="0" fontId="38" fillId="0" borderId="33" xfId="0" applyFont="1" applyFill="1" applyBorder="1"/>
    <xf numFmtId="0" fontId="2" fillId="0" borderId="33" xfId="0" applyFont="1" applyFill="1" applyBorder="1"/>
    <xf numFmtId="0" fontId="2" fillId="0" borderId="51" xfId="0" applyFont="1" applyFill="1" applyBorder="1"/>
    <xf numFmtId="0" fontId="3" fillId="0" borderId="47" xfId="0" applyFont="1" applyFill="1" applyBorder="1"/>
    <xf numFmtId="0" fontId="3" fillId="0" borderId="40" xfId="0" applyFont="1" applyFill="1" applyBorder="1"/>
    <xf numFmtId="0" fontId="2" fillId="0" borderId="42" xfId="0" applyFont="1" applyFill="1" applyBorder="1"/>
    <xf numFmtId="0" fontId="3" fillId="0" borderId="37" xfId="0" applyFont="1" applyFill="1" applyBorder="1" applyAlignment="1">
      <alignment horizontal="center"/>
    </xf>
    <xf numFmtId="175" fontId="3" fillId="0" borderId="45" xfId="0" applyNumberFormat="1" applyFont="1" applyFill="1" applyBorder="1" applyProtection="1"/>
    <xf numFmtId="175" fontId="3" fillId="0" borderId="46" xfId="0" applyNumberFormat="1" applyFont="1" applyFill="1" applyBorder="1" applyProtection="1"/>
    <xf numFmtId="177" fontId="3" fillId="0" borderId="46" xfId="0" applyNumberFormat="1" applyFont="1" applyFill="1" applyBorder="1" applyProtection="1"/>
    <xf numFmtId="39" fontId="3" fillId="0" borderId="37" xfId="0" applyNumberFormat="1" applyFont="1" applyFill="1" applyBorder="1" applyProtection="1"/>
    <xf numFmtId="0" fontId="39" fillId="0" borderId="0" xfId="0" applyFont="1" applyFill="1" applyBorder="1" applyAlignment="1">
      <alignment vertical="center"/>
    </xf>
    <xf numFmtId="0" fontId="47" fillId="0" borderId="0" xfId="0" applyFont="1" applyFill="1" applyBorder="1" applyAlignment="1">
      <alignment vertical="center"/>
    </xf>
    <xf numFmtId="0" fontId="0" fillId="0" borderId="0" xfId="0" applyBorder="1"/>
    <xf numFmtId="0" fontId="36" fillId="0" borderId="31" xfId="0" applyFont="1" applyFill="1" applyBorder="1" applyAlignment="1" applyProtection="1"/>
    <xf numFmtId="0" fontId="3" fillId="0" borderId="28" xfId="0" applyFont="1" applyFill="1" applyBorder="1" applyAlignment="1" applyProtection="1">
      <alignment horizontal="centerContinuous"/>
    </xf>
    <xf numFmtId="0" fontId="3" fillId="0" borderId="24" xfId="0" applyFont="1" applyFill="1" applyBorder="1" applyAlignment="1">
      <alignment horizontal="centerContinuous"/>
    </xf>
    <xf numFmtId="0" fontId="3" fillId="0" borderId="45" xfId="0" applyFont="1" applyFill="1" applyBorder="1"/>
    <xf numFmtId="175" fontId="3" fillId="0" borderId="0" xfId="0" applyNumberFormat="1" applyFont="1" applyFill="1" applyProtection="1"/>
    <xf numFmtId="0" fontId="38" fillId="0" borderId="33" xfId="0" applyFont="1" applyFill="1" applyBorder="1" applyAlignment="1">
      <alignment horizontal="center"/>
    </xf>
    <xf numFmtId="0" fontId="38" fillId="0" borderId="42" xfId="0" applyFont="1" applyFill="1" applyBorder="1" applyAlignment="1">
      <alignment horizontal="center"/>
    </xf>
    <xf numFmtId="177" fontId="3" fillId="0" borderId="8" xfId="0" applyNumberFormat="1" applyFont="1" applyFill="1" applyBorder="1" applyProtection="1"/>
    <xf numFmtId="179" fontId="3" fillId="0" borderId="0" xfId="0" applyNumberFormat="1" applyFont="1" applyFill="1" applyBorder="1" applyProtection="1"/>
    <xf numFmtId="0" fontId="3" fillId="0" borderId="37" xfId="0" applyFont="1" applyFill="1" applyBorder="1" applyAlignment="1" applyProtection="1">
      <alignment horizontal="left"/>
    </xf>
    <xf numFmtId="39" fontId="3" fillId="0" borderId="59" xfId="0" applyNumberFormat="1" applyFont="1" applyFill="1" applyBorder="1" applyAlignment="1" applyProtection="1">
      <alignment horizontal="center"/>
    </xf>
    <xf numFmtId="39" fontId="3" fillId="0" borderId="58" xfId="0" applyNumberFormat="1" applyFont="1" applyFill="1" applyBorder="1" applyAlignment="1" applyProtection="1">
      <alignment horizontal="center"/>
    </xf>
    <xf numFmtId="39" fontId="3" fillId="0" borderId="56" xfId="0" applyNumberFormat="1" applyFont="1" applyFill="1" applyBorder="1" applyAlignment="1" applyProtection="1">
      <alignment vertical="center"/>
    </xf>
    <xf numFmtId="0" fontId="20" fillId="0" borderId="56" xfId="0" applyFont="1" applyFill="1" applyBorder="1" applyAlignment="1">
      <alignment vertical="center"/>
    </xf>
    <xf numFmtId="0" fontId="3" fillId="0" borderId="33" xfId="0" applyFont="1" applyFill="1" applyBorder="1"/>
    <xf numFmtId="0" fontId="20" fillId="0" borderId="35" xfId="0" applyFont="1" applyFill="1" applyBorder="1"/>
    <xf numFmtId="0" fontId="3" fillId="0" borderId="43" xfId="0" applyFont="1" applyFill="1" applyBorder="1" applyAlignment="1" applyProtection="1">
      <alignment horizontal="left"/>
    </xf>
    <xf numFmtId="0" fontId="3" fillId="0" borderId="31" xfId="0" applyFont="1" applyFill="1" applyBorder="1"/>
    <xf numFmtId="39" fontId="3" fillId="0" borderId="32" xfId="0" applyNumberFormat="1" applyFont="1" applyFill="1" applyBorder="1" applyProtection="1"/>
    <xf numFmtId="178" fontId="3" fillId="0" borderId="55" xfId="0" applyNumberFormat="1" applyFont="1" applyFill="1" applyBorder="1" applyAlignment="1" applyProtection="1">
      <alignment horizontal="left"/>
    </xf>
    <xf numFmtId="175" fontId="3" fillId="0" borderId="55" xfId="0" applyNumberFormat="1" applyFont="1" applyFill="1" applyBorder="1" applyAlignment="1" applyProtection="1">
      <alignment horizontal="left"/>
    </xf>
    <xf numFmtId="0" fontId="3" fillId="0" borderId="56" xfId="0" applyFont="1" applyFill="1" applyBorder="1"/>
    <xf numFmtId="0" fontId="20" fillId="0" borderId="57" xfId="0" applyFont="1" applyFill="1" applyBorder="1"/>
    <xf numFmtId="175" fontId="3" fillId="0" borderId="58" xfId="0" applyNumberFormat="1" applyFont="1" applyFill="1" applyBorder="1" applyProtection="1"/>
    <xf numFmtId="0" fontId="3" fillId="0" borderId="59" xfId="0" applyFont="1" applyFill="1" applyBorder="1" applyAlignment="1" applyProtection="1">
      <alignment horizontal="center"/>
    </xf>
    <xf numFmtId="0" fontId="3" fillId="0" borderId="58" xfId="0" applyFont="1" applyFill="1" applyBorder="1" applyAlignment="1" applyProtection="1">
      <alignment horizontal="center"/>
    </xf>
    <xf numFmtId="0" fontId="20" fillId="0" borderId="56" xfId="0" applyFont="1" applyFill="1" applyBorder="1"/>
    <xf numFmtId="0" fontId="38" fillId="0" borderId="35" xfId="0" applyFont="1" applyFill="1" applyBorder="1" applyAlignment="1">
      <alignment horizontal="center"/>
    </xf>
    <xf numFmtId="0" fontId="38" fillId="0" borderId="57" xfId="0" applyFont="1" applyFill="1" applyBorder="1"/>
    <xf numFmtId="178" fontId="3" fillId="0" borderId="33" xfId="0" applyNumberFormat="1" applyFont="1" applyFill="1" applyBorder="1" applyAlignment="1" applyProtection="1">
      <alignment horizontal="left"/>
    </xf>
    <xf numFmtId="178" fontId="3" fillId="0" borderId="57" xfId="0" applyNumberFormat="1" applyFont="1" applyFill="1" applyBorder="1" applyAlignment="1" applyProtection="1">
      <alignment horizontal="left"/>
    </xf>
    <xf numFmtId="0" fontId="3" fillId="0" borderId="45" xfId="0" applyFont="1" applyFill="1" applyBorder="1" applyAlignment="1" applyProtection="1">
      <alignment horizontal="center"/>
    </xf>
    <xf numFmtId="0" fontId="3" fillId="0" borderId="41" xfId="0" applyFont="1" applyFill="1" applyBorder="1" applyAlignment="1" applyProtection="1">
      <alignment horizontal="center"/>
    </xf>
    <xf numFmtId="0" fontId="3" fillId="0" borderId="14" xfId="0" applyFont="1" applyFill="1" applyBorder="1" applyAlignment="1" applyProtection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5" xfId="0" applyFont="1" applyFill="1" applyBorder="1" applyAlignment="1" applyProtection="1">
      <alignment horizontal="center"/>
    </xf>
    <xf numFmtId="39" fontId="3" fillId="0" borderId="58" xfId="0" applyNumberFormat="1" applyFont="1" applyFill="1" applyBorder="1" applyProtection="1"/>
    <xf numFmtId="0" fontId="38" fillId="0" borderId="8" xfId="0" applyFont="1" applyFill="1" applyBorder="1"/>
    <xf numFmtId="0" fontId="38" fillId="0" borderId="35" xfId="0" applyFont="1" applyFill="1" applyBorder="1"/>
    <xf numFmtId="0" fontId="3" fillId="0" borderId="65" xfId="0" applyFont="1" applyFill="1" applyBorder="1" applyAlignment="1" applyProtection="1">
      <alignment horizontal="centerContinuous"/>
    </xf>
    <xf numFmtId="0" fontId="3" fillId="0" borderId="66" xfId="0" applyFont="1" applyFill="1" applyBorder="1" applyAlignment="1">
      <alignment horizontal="centerContinuous"/>
    </xf>
    <xf numFmtId="0" fontId="3" fillId="0" borderId="67" xfId="0" applyFont="1" applyFill="1" applyBorder="1" applyAlignment="1" applyProtection="1">
      <alignment horizontal="centerContinuous"/>
    </xf>
    <xf numFmtId="0" fontId="3" fillId="0" borderId="68" xfId="0" applyFont="1" applyFill="1" applyBorder="1" applyAlignment="1" applyProtection="1">
      <alignment horizontal="center"/>
    </xf>
    <xf numFmtId="0" fontId="20" fillId="0" borderId="61" xfId="0" applyFont="1" applyFill="1" applyBorder="1"/>
    <xf numFmtId="0" fontId="3" fillId="0" borderId="60" xfId="0" applyFont="1" applyFill="1" applyBorder="1"/>
    <xf numFmtId="0" fontId="3" fillId="0" borderId="69" xfId="0" applyFont="1" applyFill="1" applyBorder="1" applyAlignment="1">
      <alignment horizontal="center"/>
    </xf>
    <xf numFmtId="0" fontId="20" fillId="0" borderId="69" xfId="0" applyFont="1" applyFill="1" applyBorder="1"/>
    <xf numFmtId="39" fontId="3" fillId="0" borderId="68" xfId="0" applyNumberFormat="1" applyFont="1" applyFill="1" applyBorder="1" applyAlignment="1" applyProtection="1">
      <alignment horizontal="center"/>
    </xf>
    <xf numFmtId="0" fontId="3" fillId="0" borderId="63" xfId="0" applyFont="1" applyFill="1" applyBorder="1" applyAlignment="1">
      <alignment horizontal="center"/>
    </xf>
    <xf numFmtId="0" fontId="3" fillId="0" borderId="61" xfId="0" applyFont="1" applyFill="1" applyBorder="1" applyAlignment="1" applyProtection="1">
      <alignment horizontal="center"/>
    </xf>
    <xf numFmtId="0" fontId="3" fillId="0" borderId="64" xfId="0" applyFont="1" applyFill="1" applyBorder="1" applyAlignment="1" applyProtection="1">
      <alignment horizontal="center"/>
    </xf>
    <xf numFmtId="0" fontId="3" fillId="0" borderId="62" xfId="0" applyFont="1" applyFill="1" applyBorder="1" applyAlignment="1" applyProtection="1">
      <alignment horizontal="center"/>
    </xf>
    <xf numFmtId="39" fontId="3" fillId="0" borderId="70" xfId="0" applyNumberFormat="1" applyFont="1" applyFill="1" applyBorder="1" applyAlignment="1" applyProtection="1">
      <alignment horizontal="center"/>
    </xf>
    <xf numFmtId="177" fontId="3" fillId="0" borderId="62" xfId="0" applyNumberFormat="1" applyFont="1" applyFill="1" applyBorder="1" applyProtection="1"/>
    <xf numFmtId="0" fontId="36" fillId="0" borderId="60" xfId="0" applyFont="1" applyFill="1" applyBorder="1"/>
    <xf numFmtId="39" fontId="3" fillId="0" borderId="68" xfId="0" applyNumberFormat="1" applyFont="1" applyFill="1" applyBorder="1" applyAlignment="1" applyProtection="1">
      <alignment vertical="center"/>
    </xf>
    <xf numFmtId="0" fontId="38" fillId="0" borderId="63" xfId="0" applyFont="1" applyFill="1" applyBorder="1"/>
    <xf numFmtId="0" fontId="3" fillId="0" borderId="60" xfId="0" applyFont="1" applyFill="1" applyBorder="1" applyAlignment="1" applyProtection="1">
      <alignment horizontal="center"/>
    </xf>
    <xf numFmtId="175" fontId="3" fillId="0" borderId="62" xfId="0" applyNumberFormat="1" applyFont="1" applyFill="1" applyBorder="1" applyProtection="1"/>
    <xf numFmtId="39" fontId="3" fillId="0" borderId="68" xfId="0" applyNumberFormat="1" applyFont="1" applyFill="1" applyBorder="1" applyProtection="1"/>
    <xf numFmtId="0" fontId="31" fillId="2" borderId="29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left" vertical="center"/>
    </xf>
    <xf numFmtId="0" fontId="30" fillId="27" borderId="3" xfId="0" applyFont="1" applyFill="1" applyBorder="1" applyAlignment="1">
      <alignment horizontal="center" vertical="center"/>
    </xf>
    <xf numFmtId="0" fontId="31" fillId="27" borderId="2" xfId="0" applyFont="1" applyFill="1" applyBorder="1" applyAlignment="1">
      <alignment vertical="center"/>
    </xf>
    <xf numFmtId="3" fontId="31" fillId="27" borderId="22" xfId="1" applyNumberFormat="1" applyFont="1" applyFill="1" applyBorder="1" applyAlignment="1">
      <alignment vertical="center"/>
    </xf>
    <xf numFmtId="0" fontId="35" fillId="0" borderId="0" xfId="0" applyFont="1"/>
    <xf numFmtId="0" fontId="30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81" fontId="0" fillId="0" borderId="0" xfId="0" applyNumberFormat="1" applyAlignment="1">
      <alignment horizontal="center"/>
    </xf>
    <xf numFmtId="0" fontId="2" fillId="0" borderId="39" xfId="0" applyFont="1" applyFill="1" applyBorder="1"/>
    <xf numFmtId="0" fontId="2" fillId="0" borderId="45" xfId="0" applyFont="1" applyFill="1" applyBorder="1"/>
    <xf numFmtId="0" fontId="2" fillId="0" borderId="47" xfId="0" applyFont="1" applyFill="1" applyBorder="1"/>
    <xf numFmtId="0" fontId="2" fillId="0" borderId="50" xfId="0" applyFont="1" applyFill="1" applyBorder="1"/>
    <xf numFmtId="0" fontId="38" fillId="0" borderId="49" xfId="0" applyFont="1" applyFill="1" applyBorder="1"/>
    <xf numFmtId="39" fontId="3" fillId="0" borderId="8" xfId="0" applyNumberFormat="1" applyFont="1" applyFill="1" applyBorder="1" applyProtection="1"/>
    <xf numFmtId="0" fontId="3" fillId="0" borderId="41" xfId="0" applyFont="1" applyFill="1" applyBorder="1"/>
    <xf numFmtId="175" fontId="3" fillId="0" borderId="48" xfId="0" applyNumberFormat="1" applyFont="1" applyFill="1" applyBorder="1" applyProtection="1"/>
    <xf numFmtId="177" fontId="3" fillId="0" borderId="48" xfId="0" applyNumberFormat="1" applyFont="1" applyFill="1" applyBorder="1" applyProtection="1"/>
    <xf numFmtId="39" fontId="3" fillId="0" borderId="41" xfId="0" applyNumberFormat="1" applyFont="1" applyFill="1" applyBorder="1" applyProtection="1"/>
    <xf numFmtId="0" fontId="3" fillId="0" borderId="36" xfId="0" applyFont="1" applyFill="1" applyBorder="1"/>
    <xf numFmtId="0" fontId="3" fillId="0" borderId="8" xfId="0" applyFont="1" applyFill="1" applyBorder="1" applyAlignment="1">
      <alignment horizontal="center"/>
    </xf>
    <xf numFmtId="175" fontId="3" fillId="0" borderId="49" xfId="0" applyNumberFormat="1" applyFont="1" applyFill="1" applyBorder="1" applyProtection="1"/>
    <xf numFmtId="0" fontId="2" fillId="0" borderId="41" xfId="0" applyFont="1" applyFill="1" applyBorder="1"/>
    <xf numFmtId="175" fontId="3" fillId="0" borderId="47" xfId="0" applyNumberFormat="1" applyFont="1" applyFill="1" applyBorder="1" applyProtection="1"/>
    <xf numFmtId="0" fontId="36" fillId="0" borderId="30" xfId="0" applyFont="1" applyFill="1" applyBorder="1" applyAlignment="1" applyProtection="1">
      <alignment horizontal="left"/>
    </xf>
    <xf numFmtId="0" fontId="36" fillId="0" borderId="31" xfId="0" applyFont="1" applyFill="1" applyBorder="1" applyAlignment="1" applyProtection="1">
      <alignment horizontal="left"/>
    </xf>
    <xf numFmtId="0" fontId="20" fillId="0" borderId="40" xfId="0" applyFont="1" applyFill="1" applyBorder="1" applyAlignment="1">
      <alignment vertical="center"/>
    </xf>
    <xf numFmtId="0" fontId="20" fillId="0" borderId="41" xfId="0" applyFont="1" applyFill="1" applyBorder="1" applyAlignment="1">
      <alignment horizontal="center" vertical="center"/>
    </xf>
    <xf numFmtId="0" fontId="36" fillId="0" borderId="32" xfId="0" applyFont="1" applyFill="1" applyBorder="1" applyAlignment="1" applyProtection="1">
      <alignment horizontal="center" vertical="center" wrapText="1"/>
    </xf>
    <xf numFmtId="0" fontId="36" fillId="0" borderId="34" xfId="0" applyFont="1" applyFill="1" applyBorder="1" applyAlignment="1" applyProtection="1">
      <alignment horizontal="center" vertical="center" wrapText="1"/>
    </xf>
    <xf numFmtId="0" fontId="36" fillId="0" borderId="33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0" fontId="3" fillId="0" borderId="37" xfId="0" applyFont="1" applyFill="1" applyBorder="1" applyAlignment="1">
      <alignment horizontal="center" vertical="center"/>
    </xf>
    <xf numFmtId="0" fontId="20" fillId="0" borderId="36" xfId="0" applyFont="1" applyFill="1" applyBorder="1" applyAlignment="1">
      <alignment vertical="center"/>
    </xf>
    <xf numFmtId="4" fontId="2" fillId="0" borderId="34" xfId="0" applyNumberFormat="1" applyFon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left"/>
    </xf>
    <xf numFmtId="4" fontId="3" fillId="0" borderId="38" xfId="0" applyNumberFormat="1" applyFont="1" applyFill="1" applyBorder="1" applyAlignment="1" applyProtection="1">
      <alignment vertical="center"/>
    </xf>
    <xf numFmtId="0" fontId="31" fillId="0" borderId="0" xfId="165" applyFont="1" applyFill="1" applyBorder="1" applyAlignment="1">
      <alignment vertical="top" wrapText="1"/>
    </xf>
    <xf numFmtId="0" fontId="31" fillId="0" borderId="0" xfId="165" applyFont="1" applyFill="1" applyBorder="1" applyAlignment="1"/>
    <xf numFmtId="0" fontId="2" fillId="0" borderId="19" xfId="165" applyFont="1" applyFill="1" applyBorder="1"/>
    <xf numFmtId="0" fontId="2" fillId="0" borderId="19" xfId="165" applyFont="1" applyFill="1" applyBorder="1" applyAlignment="1">
      <alignment horizontal="center"/>
    </xf>
    <xf numFmtId="186" fontId="2" fillId="0" borderId="19" xfId="166" applyNumberFormat="1" applyFont="1" applyFill="1" applyBorder="1" applyAlignment="1">
      <alignment horizontal="right"/>
    </xf>
    <xf numFmtId="185" fontId="2" fillId="0" borderId="19" xfId="166" applyNumberFormat="1" applyFont="1" applyFill="1" applyBorder="1" applyAlignment="1" applyProtection="1"/>
    <xf numFmtId="187" fontId="2" fillId="0" borderId="19" xfId="166" applyNumberFormat="1" applyFont="1" applyFill="1" applyBorder="1" applyAlignment="1" applyProtection="1"/>
    <xf numFmtId="188" fontId="31" fillId="0" borderId="19" xfId="165" applyNumberFormat="1" applyFont="1" applyFill="1" applyBorder="1"/>
    <xf numFmtId="0" fontId="31" fillId="0" borderId="19" xfId="165" applyFont="1" applyFill="1" applyBorder="1" applyAlignment="1"/>
    <xf numFmtId="0" fontId="35" fillId="0" borderId="0" xfId="0" applyFont="1" applyAlignment="1">
      <alignment horizontal="left"/>
    </xf>
    <xf numFmtId="0" fontId="49" fillId="0" borderId="0" xfId="0" applyFont="1" applyBorder="1" applyAlignment="1">
      <alignment horizontal="center" vertical="center" wrapText="1"/>
    </xf>
    <xf numFmtId="164" fontId="2" fillId="0" borderId="109" xfId="0" applyNumberFormat="1" applyFont="1" applyFill="1" applyBorder="1" applyAlignment="1">
      <alignment horizontal="center" vertical="center"/>
    </xf>
    <xf numFmtId="164" fontId="2" fillId="3" borderId="29" xfId="0" applyNumberFormat="1" applyFont="1" applyFill="1" applyBorder="1" applyAlignment="1">
      <alignment horizontal="center" vertical="center"/>
    </xf>
    <xf numFmtId="0" fontId="2" fillId="0" borderId="29" xfId="0" applyNumberFormat="1" applyFont="1" applyFill="1" applyBorder="1" applyAlignment="1">
      <alignment horizontal="left" vertical="center" wrapText="1"/>
    </xf>
    <xf numFmtId="174" fontId="2" fillId="0" borderId="29" xfId="1" applyNumberFormat="1" applyFont="1" applyFill="1" applyBorder="1" applyAlignment="1">
      <alignment horizontal="right" vertical="center"/>
    </xf>
    <xf numFmtId="0" fontId="2" fillId="0" borderId="29" xfId="0" applyFont="1" applyFill="1" applyBorder="1" applyAlignment="1">
      <alignment vertical="center"/>
    </xf>
    <xf numFmtId="0" fontId="36" fillId="0" borderId="31" xfId="0" applyFont="1" applyFill="1" applyBorder="1" applyAlignment="1" applyProtection="1">
      <alignment horizontal="left"/>
    </xf>
    <xf numFmtId="0" fontId="20" fillId="0" borderId="0" xfId="0" applyFon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left"/>
    </xf>
    <xf numFmtId="39" fontId="3" fillId="0" borderId="0" xfId="0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>
      <alignment vertical="center"/>
    </xf>
    <xf numFmtId="0" fontId="48" fillId="0" borderId="0" xfId="0" applyFont="1" applyBorder="1" applyAlignment="1"/>
    <xf numFmtId="0" fontId="49" fillId="0" borderId="0" xfId="0" applyFont="1" applyBorder="1" applyAlignment="1">
      <alignment vertical="center" wrapText="1"/>
    </xf>
    <xf numFmtId="0" fontId="55" fillId="0" borderId="0" xfId="0" applyFont="1" applyBorder="1" applyAlignment="1">
      <alignment vertical="top"/>
    </xf>
    <xf numFmtId="0" fontId="50" fillId="0" borderId="0" xfId="0" applyFont="1" applyFill="1" applyBorder="1" applyAlignment="1">
      <alignment vertical="center" wrapText="1"/>
    </xf>
    <xf numFmtId="0" fontId="56" fillId="0" borderId="0" xfId="0" applyFont="1" applyFill="1" applyBorder="1" applyAlignment="1">
      <alignment vertical="center"/>
    </xf>
    <xf numFmtId="164" fontId="57" fillId="0" borderId="0" xfId="1" applyNumberFormat="1" applyFont="1" applyFill="1" applyAlignment="1">
      <alignment horizontal="center" vertical="center" wrapText="1"/>
    </xf>
    <xf numFmtId="0" fontId="58" fillId="0" borderId="0" xfId="0" applyFont="1"/>
    <xf numFmtId="43" fontId="57" fillId="0" borderId="0" xfId="1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vertical="center" wrapText="1"/>
    </xf>
    <xf numFmtId="43" fontId="57" fillId="0" borderId="0" xfId="1" applyFont="1" applyFill="1" applyAlignment="1">
      <alignment vertical="center" wrapText="1"/>
    </xf>
    <xf numFmtId="164" fontId="57" fillId="0" borderId="0" xfId="1" applyNumberFormat="1" applyFont="1" applyFill="1" applyAlignment="1">
      <alignment horizontal="center" vertical="center" textRotation="90" wrapText="1"/>
    </xf>
    <xf numFmtId="43" fontId="35" fillId="0" borderId="0" xfId="0" applyNumberFormat="1" applyFont="1"/>
    <xf numFmtId="164" fontId="31" fillId="0" borderId="109" xfId="0" applyNumberFormat="1" applyFont="1" applyFill="1" applyBorder="1" applyAlignment="1">
      <alignment horizontal="left" vertical="center"/>
    </xf>
    <xf numFmtId="164" fontId="31" fillId="0" borderId="15" xfId="0" applyNumberFormat="1" applyFont="1" applyFill="1" applyBorder="1" applyAlignment="1">
      <alignment horizontal="left" vertical="center"/>
    </xf>
    <xf numFmtId="0" fontId="20" fillId="0" borderId="109" xfId="0" applyFont="1" applyFill="1" applyBorder="1" applyAlignment="1">
      <alignment horizontal="center" vertical="center"/>
    </xf>
    <xf numFmtId="0" fontId="38" fillId="28" borderId="0" xfId="169" applyFont="1" applyFill="1" applyBorder="1" applyAlignment="1">
      <alignment vertical="center" wrapText="1"/>
    </xf>
    <xf numFmtId="0" fontId="61" fillId="29" borderId="0" xfId="169" applyFont="1" applyFill="1" applyBorder="1"/>
    <xf numFmtId="0" fontId="61" fillId="29" borderId="0" xfId="169" applyFont="1" applyFill="1" applyBorder="1" applyAlignment="1">
      <alignment vertical="center"/>
    </xf>
    <xf numFmtId="0" fontId="60" fillId="29" borderId="0" xfId="169" applyFont="1" applyFill="1" applyBorder="1" applyAlignment="1">
      <alignment vertical="center" wrapText="1"/>
    </xf>
    <xf numFmtId="0" fontId="60" fillId="29" borderId="33" xfId="169" applyFont="1" applyFill="1" applyBorder="1" applyAlignment="1">
      <alignment horizontal="left" vertical="center" wrapText="1"/>
    </xf>
    <xf numFmtId="0" fontId="49" fillId="0" borderId="33" xfId="65" applyFont="1" applyBorder="1" applyAlignment="1">
      <alignment horizontal="center" vertical="center"/>
    </xf>
    <xf numFmtId="0" fontId="62" fillId="0" borderId="0" xfId="65" applyFont="1" applyBorder="1" applyAlignment="1">
      <alignment horizontal="center" vertical="center"/>
    </xf>
    <xf numFmtId="0" fontId="49" fillId="0" borderId="0" xfId="65" applyFont="1" applyBorder="1" applyAlignment="1">
      <alignment horizontal="center" vertical="center"/>
    </xf>
    <xf numFmtId="0" fontId="62" fillId="0" borderId="0" xfId="65" applyFont="1" applyBorder="1" applyAlignment="1">
      <alignment vertical="center" wrapText="1"/>
    </xf>
    <xf numFmtId="0" fontId="62" fillId="0" borderId="0" xfId="65" applyFont="1"/>
    <xf numFmtId="0" fontId="2" fillId="0" borderId="33" xfId="65" applyBorder="1"/>
    <xf numFmtId="0" fontId="2" fillId="0" borderId="0" xfId="65" applyBorder="1"/>
    <xf numFmtId="0" fontId="2" fillId="0" borderId="0" xfId="65"/>
    <xf numFmtId="17" fontId="49" fillId="0" borderId="19" xfId="65" applyNumberFormat="1" applyFont="1" applyFill="1" applyBorder="1" applyAlignment="1">
      <alignment horizontal="center" vertical="center"/>
    </xf>
    <xf numFmtId="0" fontId="62" fillId="0" borderId="0" xfId="65" applyFont="1" applyAlignment="1">
      <alignment vertical="center"/>
    </xf>
    <xf numFmtId="189" fontId="60" fillId="29" borderId="0" xfId="169" applyNumberFormat="1" applyFont="1" applyFill="1" applyBorder="1" applyAlignment="1">
      <alignment horizontal="left" vertical="center" wrapText="1"/>
    </xf>
    <xf numFmtId="0" fontId="20" fillId="0" borderId="49" xfId="0" applyFont="1" applyFill="1" applyBorder="1"/>
    <xf numFmtId="0" fontId="3" fillId="0" borderId="113" xfId="0" applyFont="1" applyFill="1" applyBorder="1"/>
    <xf numFmtId="175" fontId="3" fillId="0" borderId="112" xfId="0" applyNumberFormat="1" applyFont="1" applyFill="1" applyBorder="1" applyProtection="1"/>
    <xf numFmtId="0" fontId="2" fillId="0" borderId="29" xfId="0" applyFont="1" applyFill="1" applyBorder="1" applyAlignment="1">
      <alignment vertical="center" wrapText="1"/>
    </xf>
    <xf numFmtId="0" fontId="60" fillId="29" borderId="0" xfId="169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/>
    </xf>
    <xf numFmtId="49" fontId="2" fillId="0" borderId="29" xfId="0" applyNumberFormat="1" applyFont="1" applyFill="1" applyBorder="1" applyAlignment="1">
      <alignment horizontal="center" vertical="center"/>
    </xf>
    <xf numFmtId="2" fontId="2" fillId="0" borderId="29" xfId="0" applyNumberFormat="1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4" fontId="2" fillId="0" borderId="29" xfId="0" applyNumberFormat="1" applyFont="1" applyFill="1" applyBorder="1" applyAlignment="1">
      <alignment vertical="center"/>
    </xf>
    <xf numFmtId="43" fontId="2" fillId="0" borderId="29" xfId="0" applyNumberFormat="1" applyFont="1" applyBorder="1" applyAlignment="1">
      <alignment vertical="center"/>
    </xf>
    <xf numFmtId="43" fontId="2" fillId="0" borderId="29" xfId="0" applyNumberFormat="1" applyFont="1" applyFill="1" applyBorder="1" applyAlignment="1">
      <alignment vertical="center"/>
    </xf>
    <xf numFmtId="4" fontId="31" fillId="0" borderId="29" xfId="0" applyNumberFormat="1" applyFont="1" applyFill="1" applyBorder="1" applyAlignment="1">
      <alignment vertical="center"/>
    </xf>
    <xf numFmtId="0" fontId="2" fillId="0" borderId="29" xfId="160" applyFont="1" applyFill="1" applyBorder="1" applyAlignment="1">
      <alignment horizontal="center" vertical="center" wrapText="1"/>
    </xf>
    <xf numFmtId="0" fontId="42" fillId="0" borderId="29" xfId="0" applyFont="1" applyFill="1" applyBorder="1" applyAlignment="1">
      <alignment horizontal="left" vertical="center"/>
    </xf>
    <xf numFmtId="0" fontId="34" fillId="0" borderId="29" xfId="160" applyFont="1" applyFill="1" applyBorder="1" applyAlignment="1">
      <alignment horizontal="center" vertical="center" wrapText="1"/>
    </xf>
    <xf numFmtId="0" fontId="42" fillId="0" borderId="29" xfId="0" applyFont="1" applyFill="1" applyBorder="1" applyAlignment="1">
      <alignment horizontal="center" vertical="center"/>
    </xf>
    <xf numFmtId="0" fontId="2" fillId="3" borderId="29" xfId="2" applyFont="1" applyFill="1" applyBorder="1" applyAlignment="1">
      <alignment horizontal="left" vertical="center"/>
    </xf>
    <xf numFmtId="0" fontId="42" fillId="3" borderId="29" xfId="2" applyFont="1" applyFill="1" applyBorder="1" applyAlignment="1">
      <alignment horizontal="center" vertical="center"/>
    </xf>
    <xf numFmtId="0" fontId="2" fillId="3" borderId="29" xfId="2" applyFont="1" applyFill="1" applyBorder="1" applyAlignment="1">
      <alignment horizontal="center" vertical="center"/>
    </xf>
    <xf numFmtId="0" fontId="2" fillId="0" borderId="29" xfId="2" applyFont="1" applyFill="1" applyBorder="1" applyAlignment="1">
      <alignment horizontal="left" vertical="center"/>
    </xf>
    <xf numFmtId="39" fontId="2" fillId="0" borderId="29" xfId="59" applyNumberFormat="1" applyFont="1" applyFill="1" applyBorder="1" applyAlignment="1" applyProtection="1">
      <alignment horizontal="right" vertical="center"/>
    </xf>
    <xf numFmtId="0" fontId="31" fillId="0" borderId="29" xfId="0" applyFont="1" applyFill="1" applyBorder="1" applyAlignment="1">
      <alignment horizontal="left" vertical="center"/>
    </xf>
    <xf numFmtId="49" fontId="31" fillId="0" borderId="65" xfId="0" applyNumberFormat="1" applyFont="1" applyFill="1" applyBorder="1" applyAlignment="1">
      <alignment horizontal="left" vertical="center"/>
    </xf>
    <xf numFmtId="49" fontId="31" fillId="0" borderId="67" xfId="0" applyNumberFormat="1" applyFont="1" applyFill="1" applyBorder="1" applyAlignment="1">
      <alignment horizontal="left" vertical="center"/>
    </xf>
    <xf numFmtId="49" fontId="43" fillId="0" borderId="67" xfId="0" applyNumberFormat="1" applyFont="1" applyFill="1" applyBorder="1" applyAlignment="1">
      <alignment horizontal="left" vertical="center"/>
    </xf>
    <xf numFmtId="4" fontId="31" fillId="0" borderId="66" xfId="0" applyNumberFormat="1" applyFont="1" applyFill="1" applyBorder="1" applyAlignment="1">
      <alignment vertical="center"/>
    </xf>
    <xf numFmtId="0" fontId="43" fillId="27" borderId="2" xfId="0" applyFont="1" applyFill="1" applyBorder="1" applyAlignment="1">
      <alignment vertical="center"/>
    </xf>
    <xf numFmtId="4" fontId="2" fillId="27" borderId="22" xfId="0" applyNumberFormat="1" applyFont="1" applyFill="1" applyBorder="1" applyAlignment="1">
      <alignment vertical="center"/>
    </xf>
    <xf numFmtId="4" fontId="2" fillId="27" borderId="24" xfId="0" applyNumberFormat="1" applyFont="1" applyFill="1" applyBorder="1" applyAlignment="1">
      <alignment vertical="center"/>
    </xf>
    <xf numFmtId="0" fontId="43" fillId="0" borderId="21" xfId="0" applyFont="1" applyFill="1" applyBorder="1" applyAlignment="1">
      <alignment vertical="center"/>
    </xf>
    <xf numFmtId="4" fontId="2" fillId="0" borderId="22" xfId="0" applyNumberFormat="1" applyFont="1" applyFill="1" applyBorder="1" applyAlignment="1">
      <alignment vertical="center"/>
    </xf>
    <xf numFmtId="4" fontId="2" fillId="0" borderId="24" xfId="0" applyNumberFormat="1" applyFont="1" applyFill="1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4" fontId="31" fillId="0" borderId="111" xfId="0" applyNumberFormat="1" applyFont="1" applyFill="1" applyBorder="1" applyAlignment="1">
      <alignment vertical="center"/>
    </xf>
    <xf numFmtId="0" fontId="2" fillId="0" borderId="15" xfId="16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left" vertical="center"/>
    </xf>
    <xf numFmtId="2" fontId="2" fillId="0" borderId="15" xfId="0" applyNumberFormat="1" applyFont="1" applyFill="1" applyBorder="1" applyAlignment="1">
      <alignment horizontal="center" vertical="center"/>
    </xf>
    <xf numFmtId="0" fontId="4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4" fontId="2" fillId="0" borderId="15" xfId="0" applyNumberFormat="1" applyFont="1" applyFill="1" applyBorder="1" applyAlignment="1">
      <alignment vertical="center"/>
    </xf>
    <xf numFmtId="4" fontId="2" fillId="0" borderId="111" xfId="0" applyNumberFormat="1" applyFont="1" applyFill="1" applyBorder="1" applyAlignment="1">
      <alignment vertical="center"/>
    </xf>
    <xf numFmtId="4" fontId="2" fillId="0" borderId="19" xfId="0" applyNumberFormat="1" applyFont="1" applyFill="1" applyBorder="1" applyAlignment="1">
      <alignment vertical="center"/>
    </xf>
    <xf numFmtId="2" fontId="42" fillId="0" borderId="29" xfId="0" applyNumberFormat="1" applyFont="1" applyFill="1" applyBorder="1" applyAlignment="1">
      <alignment horizontal="center" vertical="center"/>
    </xf>
    <xf numFmtId="49" fontId="31" fillId="0" borderId="65" xfId="0" applyNumberFormat="1" applyFont="1" applyFill="1" applyBorder="1" applyAlignment="1">
      <alignment horizontal="center" vertical="center"/>
    </xf>
    <xf numFmtId="49" fontId="2" fillId="0" borderId="65" xfId="0" applyNumberFormat="1" applyFont="1" applyFill="1" applyBorder="1" applyAlignment="1">
      <alignment horizontal="center" vertical="center"/>
    </xf>
    <xf numFmtId="164" fontId="31" fillId="0" borderId="19" xfId="1" applyNumberFormat="1" applyFont="1" applyFill="1" applyBorder="1" applyAlignment="1">
      <alignment horizontal="center" vertical="center" wrapText="1"/>
    </xf>
    <xf numFmtId="0" fontId="65" fillId="0" borderId="19" xfId="0" applyFont="1" applyBorder="1" applyAlignment="1">
      <alignment horizontal="center" vertical="center" wrapText="1"/>
    </xf>
    <xf numFmtId="43" fontId="21" fillId="0" borderId="19" xfId="1" applyFont="1" applyBorder="1" applyAlignment="1">
      <alignment horizontal="center" vertical="center" wrapText="1"/>
    </xf>
    <xf numFmtId="10" fontId="2" fillId="0" borderId="19" xfId="168" applyNumberFormat="1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left" vertical="center" wrapText="1"/>
    </xf>
    <xf numFmtId="0" fontId="66" fillId="0" borderId="19" xfId="0" applyFont="1" applyFill="1" applyBorder="1" applyAlignment="1">
      <alignment horizontal="center" vertical="center" wrapText="1"/>
    </xf>
    <xf numFmtId="0" fontId="66" fillId="0" borderId="19" xfId="0" applyFont="1" applyFill="1" applyBorder="1" applyAlignment="1">
      <alignment vertical="center" wrapText="1"/>
    </xf>
    <xf numFmtId="43" fontId="31" fillId="0" borderId="19" xfId="1" applyFont="1" applyFill="1" applyBorder="1" applyAlignment="1">
      <alignment horizontal="center" vertical="center" wrapText="1"/>
    </xf>
    <xf numFmtId="0" fontId="31" fillId="0" borderId="19" xfId="0" applyFont="1" applyFill="1" applyBorder="1" applyAlignment="1">
      <alignment horizontal="center" vertical="center" wrapText="1"/>
    </xf>
    <xf numFmtId="7" fontId="31" fillId="0" borderId="19" xfId="1" applyNumberFormat="1" applyFont="1" applyFill="1" applyBorder="1" applyAlignment="1">
      <alignment horizontal="center" vertical="center" textRotation="90" wrapText="1"/>
    </xf>
    <xf numFmtId="164" fontId="31" fillId="2" borderId="19" xfId="1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189" fontId="60" fillId="29" borderId="0" xfId="169" applyNumberFormat="1" applyFont="1" applyFill="1" applyBorder="1" applyAlignment="1">
      <alignment vertical="center" wrapText="1"/>
    </xf>
    <xf numFmtId="0" fontId="51" fillId="0" borderId="0" xfId="0" applyFont="1" applyFill="1" applyBorder="1" applyAlignment="1">
      <alignment vertical="center"/>
    </xf>
    <xf numFmtId="0" fontId="49" fillId="0" borderId="19" xfId="65" applyFont="1" applyFill="1" applyBorder="1" applyAlignment="1">
      <alignment horizontal="center" vertical="center"/>
    </xf>
    <xf numFmtId="0" fontId="62" fillId="0" borderId="19" xfId="65" applyFont="1" applyFill="1" applyBorder="1" applyAlignment="1">
      <alignment vertical="center" wrapText="1"/>
    </xf>
    <xf numFmtId="44" fontId="63" fillId="0" borderId="19" xfId="170" applyNumberFormat="1" applyFont="1" applyBorder="1" applyAlignment="1">
      <alignment horizontal="center" vertical="center"/>
    </xf>
    <xf numFmtId="44" fontId="64" fillId="0" borderId="19" xfId="170" applyNumberFormat="1" applyFont="1" applyBorder="1" applyAlignment="1">
      <alignment horizontal="center" vertical="center"/>
    </xf>
    <xf numFmtId="0" fontId="61" fillId="29" borderId="49" xfId="169" applyFont="1" applyFill="1" applyBorder="1"/>
    <xf numFmtId="0" fontId="62" fillId="0" borderId="49" xfId="65" applyFont="1" applyBorder="1"/>
    <xf numFmtId="0" fontId="2" fillId="0" borderId="49" xfId="65" applyBorder="1"/>
    <xf numFmtId="0" fontId="67" fillId="0" borderId="0" xfId="0" applyFont="1"/>
    <xf numFmtId="0" fontId="0" fillId="0" borderId="0" xfId="0" applyAlignment="1">
      <alignment wrapText="1"/>
    </xf>
    <xf numFmtId="178" fontId="31" fillId="0" borderId="19" xfId="167" applyNumberFormat="1" applyFont="1" applyFill="1" applyBorder="1" applyAlignment="1" applyProtection="1">
      <alignment horizontal="center" vertical="center"/>
    </xf>
    <xf numFmtId="0" fontId="31" fillId="0" borderId="19" xfId="165" applyFont="1" applyFill="1" applyBorder="1"/>
    <xf numFmtId="0" fontId="2" fillId="0" borderId="19" xfId="165" applyFont="1" applyFill="1" applyBorder="1" applyAlignment="1">
      <alignment horizontal="right"/>
    </xf>
    <xf numFmtId="0" fontId="2" fillId="0" borderId="19" xfId="165" applyFont="1" applyFill="1" applyBorder="1" applyAlignment="1">
      <alignment vertical="center"/>
    </xf>
    <xf numFmtId="178" fontId="2" fillId="0" borderId="19" xfId="167" applyNumberFormat="1" applyFont="1" applyFill="1" applyBorder="1" applyAlignment="1" applyProtection="1">
      <alignment horizontal="center"/>
    </xf>
    <xf numFmtId="188" fontId="2" fillId="0" borderId="19" xfId="166" applyNumberFormat="1" applyFont="1" applyFill="1" applyBorder="1" applyAlignment="1" applyProtection="1"/>
    <xf numFmtId="49" fontId="2" fillId="0" borderId="19" xfId="165" applyNumberFormat="1" applyFont="1" applyFill="1" applyBorder="1" applyAlignment="1">
      <alignment horizontal="center"/>
    </xf>
    <xf numFmtId="188" fontId="31" fillId="0" borderId="19" xfId="166" applyNumberFormat="1" applyFont="1" applyFill="1" applyBorder="1" applyAlignment="1" applyProtection="1"/>
    <xf numFmtId="178" fontId="31" fillId="0" borderId="19" xfId="167" applyNumberFormat="1" applyFont="1" applyFill="1" applyBorder="1" applyAlignment="1" applyProtection="1">
      <alignment horizontal="center"/>
    </xf>
    <xf numFmtId="187" fontId="2" fillId="0" borderId="19" xfId="166" applyNumberFormat="1" applyFont="1" applyFill="1" applyBorder="1"/>
    <xf numFmtId="188" fontId="2" fillId="0" borderId="19" xfId="165" applyNumberFormat="1" applyFont="1" applyFill="1" applyBorder="1"/>
    <xf numFmtId="0" fontId="31" fillId="0" borderId="87" xfId="161" applyFont="1" applyBorder="1"/>
    <xf numFmtId="0" fontId="31" fillId="0" borderId="81" xfId="161" applyFont="1" applyBorder="1"/>
    <xf numFmtId="0" fontId="31" fillId="0" borderId="79" xfId="161" applyFont="1" applyBorder="1"/>
    <xf numFmtId="49" fontId="2" fillId="0" borderId="86" xfId="161" applyNumberFormat="1" applyFont="1" applyBorder="1" applyAlignment="1">
      <alignment horizontal="center"/>
    </xf>
    <xf numFmtId="4" fontId="2" fillId="0" borderId="86" xfId="161" applyNumberFormat="1" applyFont="1" applyBorder="1"/>
    <xf numFmtId="169" fontId="2" fillId="0" borderId="86" xfId="161" applyNumberFormat="1" applyFont="1" applyFill="1" applyBorder="1"/>
    <xf numFmtId="169" fontId="2" fillId="0" borderId="86" xfId="161" applyNumberFormat="1" applyFont="1" applyBorder="1"/>
    <xf numFmtId="4" fontId="2" fillId="0" borderId="86" xfId="161" applyNumberFormat="1" applyFont="1" applyFill="1" applyBorder="1"/>
    <xf numFmtId="0" fontId="2" fillId="0" borderId="86" xfId="161" applyFont="1" applyBorder="1" applyAlignment="1">
      <alignment horizontal="right"/>
    </xf>
    <xf numFmtId="0" fontId="2" fillId="0" borderId="85" xfId="161" applyFont="1" applyBorder="1"/>
    <xf numFmtId="0" fontId="2" fillId="0" borderId="87" xfId="161" applyFont="1" applyFill="1" applyBorder="1" applyAlignment="1">
      <alignment horizontal="center"/>
    </xf>
    <xf numFmtId="178" fontId="2" fillId="0" borderId="81" xfId="164" applyFont="1" applyFill="1" applyBorder="1" applyAlignment="1">
      <alignment vertical="center"/>
    </xf>
    <xf numFmtId="178" fontId="2" fillId="0" borderId="79" xfId="164" applyFont="1" applyBorder="1" applyAlignment="1">
      <alignment vertical="center"/>
    </xf>
    <xf numFmtId="178" fontId="2" fillId="0" borderId="81" xfId="164" applyFont="1" applyFill="1" applyBorder="1" applyAlignment="1">
      <alignment horizontal="left" vertical="center"/>
    </xf>
    <xf numFmtId="0" fontId="2" fillId="0" borderId="87" xfId="161" applyFont="1" applyFill="1" applyBorder="1"/>
    <xf numFmtId="178" fontId="31" fillId="0" borderId="81" xfId="164" applyFont="1" applyFill="1" applyBorder="1" applyAlignment="1">
      <alignment horizontal="right" vertical="center"/>
    </xf>
    <xf numFmtId="178" fontId="31" fillId="0" borderId="79" xfId="164" applyFont="1" applyFill="1" applyBorder="1" applyAlignment="1">
      <alignment horizontal="right" vertical="center"/>
    </xf>
    <xf numFmtId="4" fontId="31" fillId="0" borderId="86" xfId="161" applyNumberFormat="1" applyFont="1" applyBorder="1"/>
    <xf numFmtId="0" fontId="31" fillId="0" borderId="87" xfId="161" applyFont="1" applyFill="1" applyBorder="1"/>
    <xf numFmtId="178" fontId="31" fillId="0" borderId="81" xfId="164" applyFont="1" applyFill="1" applyBorder="1" applyAlignment="1">
      <alignment vertical="center"/>
    </xf>
    <xf numFmtId="178" fontId="31" fillId="0" borderId="79" xfId="164" applyFont="1" applyFill="1" applyBorder="1" applyAlignment="1">
      <alignment vertical="center"/>
    </xf>
    <xf numFmtId="49" fontId="2" fillId="0" borderId="87" xfId="161" applyNumberFormat="1" applyFont="1" applyFill="1" applyBorder="1" applyAlignment="1">
      <alignment horizontal="center"/>
    </xf>
    <xf numFmtId="4" fontId="68" fillId="0" borderId="86" xfId="161" applyNumberFormat="1" applyFont="1" applyBorder="1"/>
    <xf numFmtId="0" fontId="31" fillId="0" borderId="87" xfId="161" applyFont="1" applyFill="1" applyBorder="1" applyAlignment="1">
      <alignment horizontal="center" vertical="center"/>
    </xf>
    <xf numFmtId="0" fontId="31" fillId="0" borderId="81" xfId="161" applyFont="1" applyFill="1" applyBorder="1" applyAlignment="1">
      <alignment vertical="center"/>
    </xf>
    <xf numFmtId="0" fontId="31" fillId="0" borderId="79" xfId="161" applyFont="1" applyBorder="1" applyAlignment="1">
      <alignment vertical="center"/>
    </xf>
    <xf numFmtId="0" fontId="31" fillId="0" borderId="86" xfId="161" applyFont="1" applyBorder="1" applyAlignment="1">
      <alignment vertical="center"/>
    </xf>
    <xf numFmtId="0" fontId="31" fillId="0" borderId="86" xfId="161" applyFont="1" applyFill="1" applyBorder="1" applyAlignment="1">
      <alignment vertical="center"/>
    </xf>
    <xf numFmtId="0" fontId="31" fillId="0" borderId="85" xfId="161" applyFont="1" applyBorder="1" applyAlignment="1">
      <alignment vertical="center"/>
    </xf>
    <xf numFmtId="49" fontId="21" fillId="0" borderId="87" xfId="161" applyNumberFormat="1" applyFont="1" applyFill="1" applyBorder="1" applyAlignment="1">
      <alignment horizontal="center" vertical="center"/>
    </xf>
    <xf numFmtId="0" fontId="2" fillId="0" borderId="81" xfId="161" applyFont="1" applyFill="1" applyBorder="1" applyAlignment="1">
      <alignment vertical="center"/>
    </xf>
    <xf numFmtId="0" fontId="2" fillId="0" borderId="79" xfId="161" applyFont="1" applyBorder="1" applyAlignment="1">
      <alignment vertical="center"/>
    </xf>
    <xf numFmtId="170" fontId="2" fillId="0" borderId="86" xfId="162" applyFont="1" applyFill="1" applyBorder="1" applyAlignment="1" applyProtection="1">
      <alignment horizontal="center" vertical="center"/>
    </xf>
    <xf numFmtId="170" fontId="2" fillId="0" borderId="86" xfId="162" applyFont="1" applyFill="1" applyBorder="1" applyAlignment="1" applyProtection="1">
      <alignment vertical="center"/>
    </xf>
    <xf numFmtId="183" fontId="2" fillId="0" borderId="86" xfId="162" applyNumberFormat="1" applyFont="1" applyFill="1" applyBorder="1" applyAlignment="1" applyProtection="1">
      <alignment vertical="center"/>
    </xf>
    <xf numFmtId="2" fontId="2" fillId="0" borderId="86" xfId="161" applyNumberFormat="1" applyFont="1" applyBorder="1" applyAlignment="1">
      <alignment vertical="center"/>
    </xf>
    <xf numFmtId="0" fontId="2" fillId="0" borderId="85" xfId="161" applyFont="1" applyBorder="1" applyAlignment="1">
      <alignment vertical="center"/>
    </xf>
    <xf numFmtId="183" fontId="2" fillId="0" borderId="81" xfId="162" applyNumberFormat="1" applyFont="1" applyFill="1" applyBorder="1" applyAlignment="1" applyProtection="1">
      <alignment vertical="center"/>
    </xf>
    <xf numFmtId="0" fontId="31" fillId="0" borderId="88" xfId="161" applyFont="1" applyBorder="1" applyAlignment="1">
      <alignment horizontal="center" vertical="center"/>
    </xf>
    <xf numFmtId="0" fontId="31" fillId="0" borderId="81" xfId="161" applyFont="1" applyBorder="1" applyAlignment="1">
      <alignment horizontal="right" vertical="center"/>
    </xf>
    <xf numFmtId="0" fontId="31" fillId="0" borderId="79" xfId="161" applyFont="1" applyBorder="1" applyAlignment="1">
      <alignment horizontal="right" vertical="center"/>
    </xf>
    <xf numFmtId="183" fontId="31" fillId="0" borderId="81" xfId="162" applyNumberFormat="1" applyFont="1" applyFill="1" applyBorder="1" applyAlignment="1" applyProtection="1">
      <alignment vertical="center"/>
    </xf>
    <xf numFmtId="0" fontId="2" fillId="0" borderId="86" xfId="161" applyFont="1" applyBorder="1" applyAlignment="1">
      <alignment vertical="center"/>
    </xf>
    <xf numFmtId="0" fontId="2" fillId="0" borderId="86" xfId="161" applyFont="1" applyFill="1" applyBorder="1" applyAlignment="1">
      <alignment vertical="center"/>
    </xf>
    <xf numFmtId="170" fontId="31" fillId="0" borderId="86" xfId="162" applyFont="1" applyFill="1" applyBorder="1" applyAlignment="1" applyProtection="1">
      <alignment vertical="center"/>
    </xf>
    <xf numFmtId="4" fontId="2" fillId="0" borderId="78" xfId="161" applyNumberFormat="1" applyFont="1" applyBorder="1"/>
    <xf numFmtId="0" fontId="31" fillId="0" borderId="94" xfId="0" applyFont="1" applyBorder="1" applyAlignment="1">
      <alignment horizontal="center" vertical="center"/>
    </xf>
    <xf numFmtId="0" fontId="31" fillId="0" borderId="109" xfId="0" applyFont="1" applyBorder="1" applyAlignment="1">
      <alignment horizontal="center" vertical="center"/>
    </xf>
    <xf numFmtId="4" fontId="31" fillId="0" borderId="19" xfId="0" applyNumberFormat="1" applyFont="1" applyBorder="1" applyAlignment="1">
      <alignment horizontal="center" vertical="center" wrapText="1"/>
    </xf>
    <xf numFmtId="0" fontId="2" fillId="0" borderId="95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4" fontId="2" fillId="0" borderId="19" xfId="0" applyNumberFormat="1" applyFont="1" applyFill="1" applyBorder="1" applyAlignment="1">
      <alignment horizontal="center" vertical="center"/>
    </xf>
    <xf numFmtId="4" fontId="2" fillId="0" borderId="19" xfId="0" applyNumberFormat="1" applyFont="1" applyBorder="1" applyAlignment="1">
      <alignment horizontal="center" vertical="center"/>
    </xf>
    <xf numFmtId="2" fontId="31" fillId="0" borderId="19" xfId="0" applyNumberFormat="1" applyFont="1" applyBorder="1" applyAlignment="1">
      <alignment horizontal="center" vertical="center"/>
    </xf>
    <xf numFmtId="0" fontId="31" fillId="0" borderId="111" xfId="0" applyFont="1" applyBorder="1" applyAlignment="1">
      <alignment horizontal="center" vertical="center"/>
    </xf>
    <xf numFmtId="0" fontId="31" fillId="0" borderId="19" xfId="0" applyFont="1" applyFill="1" applyBorder="1" applyAlignment="1">
      <alignment horizontal="center" vertical="center"/>
    </xf>
    <xf numFmtId="17" fontId="31" fillId="0" borderId="95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wrapText="1"/>
    </xf>
    <xf numFmtId="184" fontId="2" fillId="0" borderId="19" xfId="0" applyNumberFormat="1" applyFont="1" applyBorder="1" applyAlignment="1">
      <alignment horizontal="center" vertical="center"/>
    </xf>
    <xf numFmtId="2" fontId="2" fillId="0" borderId="19" xfId="0" applyNumberFormat="1" applyFont="1" applyBorder="1" applyAlignment="1">
      <alignment horizontal="center" vertical="center"/>
    </xf>
    <xf numFmtId="17" fontId="31" fillId="0" borderId="19" xfId="0" applyNumberFormat="1" applyFont="1" applyBorder="1" applyAlignment="1">
      <alignment horizontal="center" vertical="center"/>
    </xf>
    <xf numFmtId="17" fontId="31" fillId="0" borderId="95" xfId="0" applyNumberFormat="1" applyFont="1" applyFill="1" applyBorder="1" applyAlignment="1">
      <alignment horizontal="center" vertical="center"/>
    </xf>
    <xf numFmtId="169" fontId="2" fillId="0" borderId="19" xfId="0" applyNumberFormat="1" applyFont="1" applyBorder="1" applyAlignment="1">
      <alignment horizontal="center" vertical="center"/>
    </xf>
    <xf numFmtId="0" fontId="2" fillId="2" borderId="95" xfId="0" applyFont="1" applyFill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169" fontId="2" fillId="0" borderId="97" xfId="0" applyNumberFormat="1" applyFont="1" applyBorder="1" applyAlignment="1">
      <alignment horizontal="center" vertical="center"/>
    </xf>
    <xf numFmtId="0" fontId="31" fillId="0" borderId="19" xfId="0" applyFont="1" applyFill="1" applyBorder="1" applyAlignment="1">
      <alignment horizontal="center"/>
    </xf>
    <xf numFmtId="4" fontId="31" fillId="0" borderId="19" xfId="0" applyNumberFormat="1" applyFont="1" applyBorder="1" applyAlignment="1"/>
    <xf numFmtId="4" fontId="31" fillId="0" borderId="95" xfId="0" applyNumberFormat="1" applyFont="1" applyBorder="1" applyAlignment="1"/>
    <xf numFmtId="4" fontId="31" fillId="0" borderId="97" xfId="0" applyNumberFormat="1" applyFont="1" applyBorder="1" applyAlignment="1"/>
    <xf numFmtId="4" fontId="31" fillId="0" borderId="98" xfId="0" applyNumberFormat="1" applyFont="1" applyBorder="1" applyAlignment="1"/>
    <xf numFmtId="0" fontId="66" fillId="0" borderId="19" xfId="0" applyFont="1" applyBorder="1"/>
    <xf numFmtId="4" fontId="31" fillId="0" borderId="19" xfId="0" applyNumberFormat="1" applyFont="1" applyBorder="1" applyAlignment="1">
      <alignment horizontal="center" vertical="center"/>
    </xf>
    <xf numFmtId="0" fontId="66" fillId="0" borderId="33" xfId="0" applyFont="1" applyBorder="1"/>
    <xf numFmtId="0" fontId="66" fillId="0" borderId="0" xfId="0" applyFont="1" applyBorder="1"/>
    <xf numFmtId="0" fontId="66" fillId="0" borderId="44" xfId="0" applyFont="1" applyBorder="1"/>
    <xf numFmtId="0" fontId="69" fillId="0" borderId="9" xfId="0" applyFont="1" applyBorder="1"/>
    <xf numFmtId="0" fontId="69" fillId="0" borderId="67" xfId="0" applyFont="1" applyBorder="1"/>
    <xf numFmtId="0" fontId="66" fillId="0" borderId="67" xfId="0" applyFont="1" applyBorder="1"/>
    <xf numFmtId="0" fontId="66" fillId="0" borderId="99" xfId="0" applyFont="1" applyBorder="1"/>
    <xf numFmtId="0" fontId="69" fillId="0" borderId="33" xfId="0" applyFont="1" applyBorder="1"/>
    <xf numFmtId="0" fontId="69" fillId="0" borderId="0" xfId="0" applyFont="1" applyBorder="1"/>
    <xf numFmtId="0" fontId="31" fillId="0" borderId="19" xfId="161" applyFont="1" applyBorder="1" applyAlignment="1">
      <alignment horizontal="center" vertical="center"/>
    </xf>
    <xf numFmtId="0" fontId="31" fillId="0" borderId="93" xfId="161" applyFont="1" applyBorder="1"/>
    <xf numFmtId="0" fontId="31" fillId="0" borderId="92" xfId="161" applyFont="1" applyBorder="1"/>
    <xf numFmtId="0" fontId="31" fillId="0" borderId="91" xfId="161" applyFont="1" applyBorder="1"/>
    <xf numFmtId="49" fontId="2" fillId="0" borderId="90" xfId="161" applyNumberFormat="1" applyFont="1" applyBorder="1" applyAlignment="1">
      <alignment horizontal="center"/>
    </xf>
    <xf numFmtId="4" fontId="2" fillId="0" borderId="90" xfId="161" applyNumberFormat="1" applyFont="1" applyBorder="1"/>
    <xf numFmtId="169" fontId="2" fillId="0" borderId="90" xfId="161" applyNumberFormat="1" applyFont="1" applyFill="1" applyBorder="1"/>
    <xf numFmtId="169" fontId="2" fillId="0" borderId="90" xfId="161" applyNumberFormat="1" applyFont="1" applyBorder="1"/>
    <xf numFmtId="0" fontId="2" fillId="0" borderId="89" xfId="161" applyFont="1" applyBorder="1"/>
    <xf numFmtId="0" fontId="2" fillId="0" borderId="87" xfId="161" applyFont="1" applyBorder="1"/>
    <xf numFmtId="49" fontId="2" fillId="0" borderId="81" xfId="161" applyNumberFormat="1" applyFont="1" applyBorder="1" applyAlignment="1">
      <alignment horizontal="center"/>
    </xf>
    <xf numFmtId="49" fontId="2" fillId="0" borderId="79" xfId="161" applyNumberFormat="1" applyFont="1" applyBorder="1" applyAlignment="1">
      <alignment horizontal="center"/>
    </xf>
    <xf numFmtId="0" fontId="2" fillId="0" borderId="85" xfId="161" applyFont="1" applyBorder="1" applyAlignment="1">
      <alignment horizontal="center"/>
    </xf>
    <xf numFmtId="0" fontId="2" fillId="0" borderId="84" xfId="161" applyFont="1" applyBorder="1"/>
    <xf numFmtId="49" fontId="2" fillId="0" borderId="83" xfId="161" applyNumberFormat="1" applyFont="1" applyBorder="1" applyAlignment="1">
      <alignment horizontal="center"/>
    </xf>
    <xf numFmtId="49" fontId="2" fillId="0" borderId="82" xfId="161" applyNumberFormat="1" applyFont="1" applyBorder="1" applyAlignment="1">
      <alignment horizontal="center"/>
    </xf>
    <xf numFmtId="49" fontId="2" fillId="0" borderId="78" xfId="161" applyNumberFormat="1" applyFont="1" applyBorder="1" applyAlignment="1">
      <alignment horizontal="center"/>
    </xf>
    <xf numFmtId="169" fontId="2" fillId="0" borderId="78" xfId="161" applyNumberFormat="1" applyFont="1" applyFill="1" applyBorder="1"/>
    <xf numFmtId="169" fontId="2" fillId="0" borderId="78" xfId="161" applyNumberFormat="1" applyFont="1" applyBorder="1"/>
    <xf numFmtId="0" fontId="2" fillId="0" borderId="77" xfId="161" applyFont="1" applyBorder="1" applyAlignment="1">
      <alignment horizontal="center"/>
    </xf>
    <xf numFmtId="0" fontId="2" fillId="0" borderId="76" xfId="161" applyFont="1" applyBorder="1"/>
    <xf numFmtId="178" fontId="31" fillId="0" borderId="75" xfId="164" applyFont="1" applyFill="1" applyBorder="1" applyAlignment="1">
      <alignment vertical="center"/>
    </xf>
    <xf numFmtId="178" fontId="31" fillId="0" borderId="73" xfId="164" applyFont="1" applyFill="1" applyBorder="1" applyAlignment="1">
      <alignment vertical="center"/>
    </xf>
    <xf numFmtId="49" fontId="2" fillId="0" borderId="72" xfId="161" applyNumberFormat="1" applyFont="1" applyBorder="1" applyAlignment="1">
      <alignment horizontal="center"/>
    </xf>
    <xf numFmtId="4" fontId="2" fillId="0" borderId="72" xfId="161" applyNumberFormat="1" applyFont="1" applyBorder="1"/>
    <xf numFmtId="169" fontId="2" fillId="0" borderId="72" xfId="161" applyNumberFormat="1" applyFont="1" applyFill="1" applyBorder="1"/>
    <xf numFmtId="183" fontId="2" fillId="0" borderId="72" xfId="163" applyNumberFormat="1" applyFont="1" applyFill="1" applyBorder="1" applyAlignment="1" applyProtection="1">
      <alignment vertical="center"/>
    </xf>
    <xf numFmtId="170" fontId="31" fillId="0" borderId="72" xfId="162" applyFont="1" applyFill="1" applyBorder="1" applyAlignment="1" applyProtection="1">
      <alignment vertical="center"/>
    </xf>
    <xf numFmtId="0" fontId="2" fillId="0" borderId="71" xfId="161" applyFont="1" applyBorder="1"/>
    <xf numFmtId="0" fontId="31" fillId="2" borderId="19" xfId="161" applyFont="1" applyFill="1" applyBorder="1" applyAlignment="1">
      <alignment horizontal="center" vertical="center" wrapText="1"/>
    </xf>
    <xf numFmtId="49" fontId="31" fillId="0" borderId="19" xfId="161" applyNumberFormat="1" applyFont="1" applyBorder="1" applyAlignment="1">
      <alignment horizontal="left"/>
    </xf>
    <xf numFmtId="0" fontId="31" fillId="0" borderId="19" xfId="161" applyFont="1" applyBorder="1" applyAlignment="1">
      <alignment horizontal="left"/>
    </xf>
    <xf numFmtId="49" fontId="2" fillId="0" borderId="19" xfId="161" applyNumberFormat="1" applyFont="1" applyBorder="1" applyAlignment="1">
      <alignment horizontal="center"/>
    </xf>
    <xf numFmtId="4" fontId="2" fillId="0" borderId="19" xfId="161" applyNumberFormat="1" applyFont="1" applyBorder="1" applyAlignment="1">
      <alignment horizontal="right"/>
    </xf>
    <xf numFmtId="169" fontId="2" fillId="0" borderId="19" xfId="161" applyNumberFormat="1" applyFont="1" applyBorder="1" applyAlignment="1">
      <alignment horizontal="right"/>
    </xf>
    <xf numFmtId="0" fontId="31" fillId="0" borderId="19" xfId="161" applyFont="1" applyBorder="1"/>
    <xf numFmtId="0" fontId="2" fillId="0" borderId="19" xfId="161" applyFont="1" applyBorder="1"/>
    <xf numFmtId="178" fontId="2" fillId="0" borderId="19" xfId="164" applyFont="1" applyBorder="1" applyAlignment="1">
      <alignment vertical="center"/>
    </xf>
    <xf numFmtId="2" fontId="22" fillId="0" borderId="19" xfId="0" applyNumberFormat="1" applyFont="1" applyFill="1" applyBorder="1"/>
    <xf numFmtId="4" fontId="2" fillId="0" borderId="19" xfId="161" applyNumberFormat="1" applyFont="1" applyBorder="1" applyAlignment="1">
      <alignment horizontal="center"/>
    </xf>
    <xf numFmtId="4" fontId="22" fillId="0" borderId="19" xfId="0" applyNumberFormat="1" applyFont="1" applyFill="1" applyBorder="1"/>
    <xf numFmtId="178" fontId="31" fillId="0" borderId="19" xfId="164" applyFont="1" applyBorder="1" applyAlignment="1">
      <alignment vertical="center"/>
    </xf>
    <xf numFmtId="178" fontId="31" fillId="0" borderId="19" xfId="164" applyFont="1" applyFill="1" applyBorder="1" applyAlignment="1">
      <alignment horizontal="right" vertical="center"/>
    </xf>
    <xf numFmtId="178" fontId="31" fillId="0" borderId="19" xfId="164" applyFont="1" applyBorder="1" applyAlignment="1">
      <alignment horizontal="right" vertical="center"/>
    </xf>
    <xf numFmtId="4" fontId="31" fillId="0" borderId="19" xfId="161" applyNumberFormat="1" applyFont="1" applyBorder="1" applyAlignment="1">
      <alignment horizontal="right"/>
    </xf>
    <xf numFmtId="178" fontId="31" fillId="0" borderId="19" xfId="164" applyFont="1" applyFill="1" applyBorder="1" applyAlignment="1">
      <alignment vertical="center"/>
    </xf>
    <xf numFmtId="183" fontId="2" fillId="0" borderId="19" xfId="163" applyNumberFormat="1" applyFont="1" applyFill="1" applyBorder="1" applyAlignment="1" applyProtection="1">
      <alignment horizontal="right" vertical="center"/>
    </xf>
    <xf numFmtId="4" fontId="2" fillId="0" borderId="19" xfId="161" applyNumberFormat="1" applyFont="1" applyBorder="1"/>
    <xf numFmtId="170" fontId="55" fillId="0" borderId="19" xfId="162" applyFont="1" applyFill="1" applyBorder="1" applyAlignment="1" applyProtection="1">
      <alignment vertical="center"/>
    </xf>
    <xf numFmtId="178" fontId="2" fillId="0" borderId="19" xfId="164" applyFont="1" applyFill="1" applyBorder="1" applyAlignment="1">
      <alignment vertical="center"/>
    </xf>
    <xf numFmtId="4" fontId="2" fillId="0" borderId="19" xfId="161" applyNumberFormat="1" applyFont="1" applyFill="1" applyBorder="1" applyAlignment="1">
      <alignment horizontal="center"/>
    </xf>
    <xf numFmtId="4" fontId="31" fillId="0" borderId="19" xfId="161" applyNumberFormat="1" applyFont="1" applyFill="1" applyBorder="1" applyAlignment="1">
      <alignment horizontal="center"/>
    </xf>
    <xf numFmtId="0" fontId="31" fillId="2" borderId="41" xfId="161" applyFont="1" applyFill="1" applyBorder="1" applyAlignment="1">
      <alignment horizontal="center" vertical="center"/>
    </xf>
    <xf numFmtId="0" fontId="31" fillId="2" borderId="19" xfId="161" applyFont="1" applyFill="1" applyBorder="1" applyAlignment="1">
      <alignment horizontal="center" vertical="center"/>
    </xf>
    <xf numFmtId="0" fontId="2" fillId="0" borderId="19" xfId="161" applyFont="1" applyBorder="1" applyAlignment="1">
      <alignment horizontal="left"/>
    </xf>
    <xf numFmtId="49" fontId="2" fillId="0" borderId="19" xfId="161" applyNumberFormat="1" applyFont="1" applyBorder="1" applyAlignment="1">
      <alignment horizontal="left"/>
    </xf>
    <xf numFmtId="178" fontId="2" fillId="0" borderId="19" xfId="164" applyFont="1" applyBorder="1" applyAlignment="1">
      <alignment horizontal="left" vertical="center"/>
    </xf>
    <xf numFmtId="4" fontId="2" fillId="0" borderId="19" xfId="161" applyNumberFormat="1" applyFont="1" applyFill="1" applyBorder="1" applyAlignment="1">
      <alignment horizontal="right"/>
    </xf>
    <xf numFmtId="178" fontId="31" fillId="0" borderId="19" xfId="164" applyFont="1" applyBorder="1" applyAlignment="1">
      <alignment horizontal="left" vertical="center"/>
    </xf>
    <xf numFmtId="0" fontId="2" fillId="0" borderId="19" xfId="161" applyFont="1" applyBorder="1" applyAlignment="1">
      <alignment horizontal="center"/>
    </xf>
    <xf numFmtId="0" fontId="36" fillId="0" borderId="31" xfId="0" applyFont="1" applyFill="1" applyBorder="1" applyAlignment="1" applyProtection="1">
      <alignment horizontal="left"/>
    </xf>
    <xf numFmtId="39" fontId="3" fillId="0" borderId="38" xfId="0" applyNumberFormat="1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horizontal="left"/>
    </xf>
    <xf numFmtId="2" fontId="0" fillId="0" borderId="0" xfId="0" applyNumberFormat="1"/>
    <xf numFmtId="0" fontId="20" fillId="0" borderId="0" xfId="0" applyFont="1" applyFill="1" applyBorder="1" applyAlignment="1"/>
    <xf numFmtId="0" fontId="2" fillId="0" borderId="117" xfId="0" applyFont="1" applyFill="1" applyBorder="1" applyAlignment="1">
      <alignment horizontal="left" vertical="center"/>
    </xf>
    <xf numFmtId="0" fontId="2" fillId="0" borderId="117" xfId="0" applyFont="1" applyFill="1" applyBorder="1" applyAlignment="1">
      <alignment horizontal="center" vertical="center"/>
    </xf>
    <xf numFmtId="0" fontId="42" fillId="0" borderId="117" xfId="0" applyFont="1" applyFill="1" applyBorder="1" applyAlignment="1">
      <alignment horizontal="center" vertical="center"/>
    </xf>
    <xf numFmtId="43" fontId="2" fillId="0" borderId="117" xfId="1" applyNumberFormat="1" applyFont="1" applyFill="1" applyBorder="1" applyAlignment="1">
      <alignment horizontal="right" vertical="center"/>
    </xf>
    <xf numFmtId="4" fontId="2" fillId="0" borderId="117" xfId="0" applyNumberFormat="1" applyFont="1" applyFill="1" applyBorder="1" applyAlignment="1">
      <alignment vertical="center"/>
    </xf>
    <xf numFmtId="0" fontId="2" fillId="0" borderId="117" xfId="160" applyFont="1" applyFill="1" applyBorder="1" applyAlignment="1">
      <alignment horizontal="center" vertical="center" wrapText="1"/>
    </xf>
    <xf numFmtId="164" fontId="31" fillId="0" borderId="65" xfId="0" applyNumberFormat="1" applyFont="1" applyFill="1" applyBorder="1" applyAlignment="1">
      <alignment horizontal="left" vertical="center"/>
    </xf>
    <xf numFmtId="164" fontId="31" fillId="0" borderId="67" xfId="0" applyNumberFormat="1" applyFont="1" applyFill="1" applyBorder="1" applyAlignment="1">
      <alignment horizontal="left" vertical="center"/>
    </xf>
    <xf numFmtId="164" fontId="31" fillId="0" borderId="66" xfId="0" applyNumberFormat="1" applyFont="1" applyFill="1" applyBorder="1" applyAlignment="1">
      <alignment horizontal="left" vertical="center"/>
    </xf>
    <xf numFmtId="0" fontId="20" fillId="0" borderId="65" xfId="0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0" fillId="0" borderId="66" xfId="0" applyFont="1" applyBorder="1" applyAlignment="1">
      <alignment horizontal="center" vertical="center"/>
    </xf>
    <xf numFmtId="49" fontId="31" fillId="0" borderId="65" xfId="0" applyNumberFormat="1" applyFont="1" applyFill="1" applyBorder="1" applyAlignment="1">
      <alignment horizontal="left" vertical="center"/>
    </xf>
    <xf numFmtId="49" fontId="31" fillId="0" borderId="67" xfId="0" applyNumberFormat="1" applyFont="1" applyFill="1" applyBorder="1" applyAlignment="1">
      <alignment horizontal="left" vertical="center"/>
    </xf>
    <xf numFmtId="49" fontId="31" fillId="0" borderId="66" xfId="0" applyNumberFormat="1" applyFont="1" applyFill="1" applyBorder="1" applyAlignment="1">
      <alignment horizontal="left" vertical="center"/>
    </xf>
    <xf numFmtId="0" fontId="31" fillId="0" borderId="65" xfId="0" applyFont="1" applyFill="1" applyBorder="1" applyAlignment="1">
      <alignment horizontal="left" vertical="center"/>
    </xf>
    <xf numFmtId="0" fontId="31" fillId="0" borderId="67" xfId="0" applyFont="1" applyFill="1" applyBorder="1" applyAlignment="1">
      <alignment horizontal="left" vertical="center"/>
    </xf>
    <xf numFmtId="0" fontId="31" fillId="0" borderId="66" xfId="0" applyFont="1" applyFill="1" applyBorder="1" applyAlignment="1">
      <alignment horizontal="left" vertical="center"/>
    </xf>
    <xf numFmtId="0" fontId="31" fillId="3" borderId="65" xfId="2" applyFont="1" applyFill="1" applyBorder="1" applyAlignment="1">
      <alignment horizontal="left" vertical="center"/>
    </xf>
    <xf numFmtId="0" fontId="31" fillId="3" borderId="67" xfId="2" applyFont="1" applyFill="1" applyBorder="1" applyAlignment="1">
      <alignment horizontal="left" vertical="center"/>
    </xf>
    <xf numFmtId="0" fontId="31" fillId="3" borderId="66" xfId="2" applyFont="1" applyFill="1" applyBorder="1" applyAlignment="1">
      <alignment horizontal="left" vertical="center"/>
    </xf>
    <xf numFmtId="0" fontId="2" fillId="0" borderId="65" xfId="0" applyFont="1" applyFill="1" applyBorder="1" applyAlignment="1" applyProtection="1">
      <alignment horizontal="left"/>
    </xf>
    <xf numFmtId="0" fontId="2" fillId="0" borderId="67" xfId="0" applyFont="1" applyFill="1" applyBorder="1" applyAlignment="1" applyProtection="1">
      <alignment horizontal="left"/>
    </xf>
    <xf numFmtId="0" fontId="2" fillId="0" borderId="66" xfId="0" applyFont="1" applyFill="1" applyBorder="1" applyAlignment="1" applyProtection="1">
      <alignment horizontal="left"/>
    </xf>
    <xf numFmtId="0" fontId="50" fillId="0" borderId="48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center"/>
    </xf>
    <xf numFmtId="0" fontId="48" fillId="0" borderId="0" xfId="0" applyFont="1" applyBorder="1" applyAlignment="1">
      <alignment horizontal="center"/>
    </xf>
    <xf numFmtId="0" fontId="49" fillId="0" borderId="0" xfId="0" applyFont="1" applyBorder="1" applyAlignment="1">
      <alignment horizontal="center" vertical="center" wrapText="1"/>
    </xf>
    <xf numFmtId="0" fontId="31" fillId="27" borderId="109" xfId="0" applyFont="1" applyFill="1" applyBorder="1" applyAlignment="1">
      <alignment horizontal="left" vertical="center"/>
    </xf>
    <xf numFmtId="0" fontId="31" fillId="27" borderId="67" xfId="0" applyFont="1" applyFill="1" applyBorder="1" applyAlignment="1">
      <alignment horizontal="left" vertical="center"/>
    </xf>
    <xf numFmtId="0" fontId="31" fillId="27" borderId="111" xfId="0" applyFont="1" applyFill="1" applyBorder="1" applyAlignment="1">
      <alignment horizontal="left" vertical="center"/>
    </xf>
    <xf numFmtId="0" fontId="2" fillId="0" borderId="41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31" fillId="2" borderId="29" xfId="0" applyFont="1" applyFill="1" applyBorder="1" applyAlignment="1">
      <alignment horizontal="center" vertical="center"/>
    </xf>
    <xf numFmtId="43" fontId="31" fillId="2" borderId="29" xfId="1" applyFont="1" applyFill="1" applyBorder="1" applyAlignment="1">
      <alignment horizontal="center" vertical="center"/>
    </xf>
    <xf numFmtId="0" fontId="43" fillId="2" borderId="105" xfId="0" applyFont="1" applyFill="1" applyBorder="1" applyAlignment="1">
      <alignment horizontal="center" vertical="center"/>
    </xf>
    <xf numFmtId="0" fontId="43" fillId="2" borderId="41" xfId="0" applyFont="1" applyFill="1" applyBorder="1" applyAlignment="1">
      <alignment horizontal="center" vertical="center"/>
    </xf>
    <xf numFmtId="0" fontId="31" fillId="2" borderId="65" xfId="0" applyFont="1" applyFill="1" applyBorder="1" applyAlignment="1">
      <alignment horizontal="center" vertical="center"/>
    </xf>
    <xf numFmtId="0" fontId="31" fillId="2" borderId="66" xfId="0" applyFont="1" applyFill="1" applyBorder="1" applyAlignment="1">
      <alignment horizontal="center" vertical="center"/>
    </xf>
    <xf numFmtId="0" fontId="51" fillId="0" borderId="19" xfId="0" applyFont="1" applyFill="1" applyBorder="1" applyAlignment="1">
      <alignment horizontal="center" vertical="center"/>
    </xf>
    <xf numFmtId="164" fontId="59" fillId="0" borderId="0" xfId="1" applyNumberFormat="1" applyFont="1" applyFill="1" applyAlignment="1">
      <alignment horizontal="center" vertical="center" wrapText="1"/>
    </xf>
    <xf numFmtId="164" fontId="31" fillId="2" borderId="109" xfId="1" applyNumberFormat="1" applyFont="1" applyFill="1" applyBorder="1" applyAlignment="1">
      <alignment horizontal="center" vertical="center" wrapText="1"/>
    </xf>
    <xf numFmtId="164" fontId="31" fillId="2" borderId="67" xfId="1" applyNumberFormat="1" applyFont="1" applyFill="1" applyBorder="1" applyAlignment="1">
      <alignment horizontal="center" vertical="center" wrapText="1"/>
    </xf>
    <xf numFmtId="164" fontId="31" fillId="2" borderId="111" xfId="1" applyNumberFormat="1" applyFont="1" applyFill="1" applyBorder="1" applyAlignment="1">
      <alignment horizontal="center" vertical="center" wrapText="1"/>
    </xf>
    <xf numFmtId="0" fontId="51" fillId="0" borderId="19" xfId="0" applyFont="1" applyFill="1" applyBorder="1" applyAlignment="1">
      <alignment horizontal="left" vertical="center"/>
    </xf>
    <xf numFmtId="0" fontId="50" fillId="0" borderId="114" xfId="0" applyFont="1" applyFill="1" applyBorder="1" applyAlignment="1">
      <alignment horizontal="center" vertical="center" wrapText="1"/>
    </xf>
    <xf numFmtId="0" fontId="49" fillId="0" borderId="19" xfId="65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 applyProtection="1">
      <alignment horizontal="left"/>
    </xf>
    <xf numFmtId="0" fontId="31" fillId="2" borderId="19" xfId="0" applyFont="1" applyFill="1" applyBorder="1" applyAlignment="1">
      <alignment horizontal="center" vertical="center" wrapText="1"/>
    </xf>
    <xf numFmtId="0" fontId="2" fillId="0" borderId="113" xfId="0" applyFont="1" applyFill="1" applyBorder="1" applyAlignment="1" applyProtection="1">
      <alignment horizontal="left"/>
    </xf>
    <xf numFmtId="0" fontId="2" fillId="0" borderId="110" xfId="0" applyFont="1" applyFill="1" applyBorder="1" applyAlignment="1" applyProtection="1">
      <alignment horizontal="left"/>
    </xf>
    <xf numFmtId="0" fontId="2" fillId="0" borderId="106" xfId="0" applyFont="1" applyFill="1" applyBorder="1" applyAlignment="1" applyProtection="1">
      <alignment horizontal="left"/>
    </xf>
    <xf numFmtId="0" fontId="2" fillId="0" borderId="109" xfId="0" applyFont="1" applyFill="1" applyBorder="1" applyAlignment="1">
      <alignment horizontal="left" vertical="center"/>
    </xf>
    <xf numFmtId="0" fontId="2" fillId="0" borderId="67" xfId="0" applyFont="1" applyFill="1" applyBorder="1" applyAlignment="1">
      <alignment horizontal="left" vertical="center"/>
    </xf>
    <xf numFmtId="0" fontId="2" fillId="0" borderId="111" xfId="0" applyFont="1" applyFill="1" applyBorder="1" applyAlignment="1">
      <alignment horizontal="left" vertical="center"/>
    </xf>
    <xf numFmtId="0" fontId="2" fillId="0" borderId="113" xfId="0" applyFont="1" applyFill="1" applyBorder="1" applyAlignment="1">
      <alignment horizontal="center" vertical="center"/>
    </xf>
    <xf numFmtId="0" fontId="2" fillId="0" borderId="110" xfId="0" applyFont="1" applyFill="1" applyBorder="1" applyAlignment="1">
      <alignment horizontal="center" vertical="center"/>
    </xf>
    <xf numFmtId="0" fontId="2" fillId="0" borderId="106" xfId="0" applyFont="1" applyFill="1" applyBorder="1" applyAlignment="1">
      <alignment horizontal="center" vertical="center"/>
    </xf>
    <xf numFmtId="0" fontId="36" fillId="0" borderId="46" xfId="0" applyFont="1" applyFill="1" applyBorder="1" applyAlignment="1" applyProtection="1">
      <alignment horizontal="left" vertical="center"/>
    </xf>
    <xf numFmtId="0" fontId="20" fillId="0" borderId="48" xfId="0" applyFont="1" applyFill="1" applyBorder="1" applyAlignment="1">
      <alignment horizontal="left" vertical="center"/>
    </xf>
    <xf numFmtId="39" fontId="3" fillId="0" borderId="38" xfId="0" applyNumberFormat="1" applyFont="1" applyFill="1" applyBorder="1" applyAlignment="1" applyProtection="1">
      <alignment vertical="center"/>
    </xf>
    <xf numFmtId="0" fontId="20" fillId="0" borderId="34" xfId="0" applyFont="1" applyFill="1" applyBorder="1" applyAlignment="1">
      <alignment vertical="center"/>
    </xf>
    <xf numFmtId="0" fontId="3" fillId="0" borderId="35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3" fillId="0" borderId="36" xfId="0" applyFont="1" applyFill="1" applyBorder="1" applyAlignment="1" applyProtection="1">
      <alignment horizontal="center" vertical="center"/>
    </xf>
    <xf numFmtId="0" fontId="20" fillId="0" borderId="40" xfId="0" applyFont="1" applyFill="1" applyBorder="1" applyAlignment="1">
      <alignment vertical="center"/>
    </xf>
    <xf numFmtId="0" fontId="3" fillId="0" borderId="37" xfId="0" applyFont="1" applyFill="1" applyBorder="1" applyAlignment="1" applyProtection="1">
      <alignment horizontal="center" vertical="center"/>
    </xf>
    <xf numFmtId="0" fontId="20" fillId="0" borderId="41" xfId="0" applyFont="1" applyFill="1" applyBorder="1" applyAlignment="1">
      <alignment vertical="center"/>
    </xf>
    <xf numFmtId="0" fontId="36" fillId="0" borderId="9" xfId="0" applyFont="1" applyFill="1" applyBorder="1" applyAlignment="1" applyProtection="1">
      <alignment vertical="center"/>
    </xf>
    <xf numFmtId="0" fontId="36" fillId="0" borderId="15" xfId="0" applyFont="1" applyFill="1" applyBorder="1" applyAlignment="1" applyProtection="1">
      <alignment vertical="center"/>
    </xf>
    <xf numFmtId="0" fontId="2" fillId="0" borderId="34" xfId="0" applyFont="1" applyFill="1" applyBorder="1" applyAlignment="1">
      <alignment vertical="center"/>
    </xf>
    <xf numFmtId="0" fontId="36" fillId="0" borderId="42" xfId="0" applyFont="1" applyFill="1" applyBorder="1" applyAlignment="1" applyProtection="1">
      <alignment horizontal="left" vertical="center"/>
    </xf>
    <xf numFmtId="0" fontId="36" fillId="0" borderId="51" xfId="0" applyFont="1" applyFill="1" applyBorder="1" applyAlignment="1" applyProtection="1">
      <alignment horizontal="left" vertical="center"/>
    </xf>
    <xf numFmtId="0" fontId="36" fillId="0" borderId="48" xfId="0" applyFont="1" applyFill="1" applyBorder="1" applyAlignment="1" applyProtection="1">
      <alignment horizontal="left" vertical="center"/>
    </xf>
    <xf numFmtId="39" fontId="3" fillId="0" borderId="38" xfId="0" applyNumberFormat="1" applyFont="1" applyFill="1" applyBorder="1" applyAlignment="1" applyProtection="1">
      <alignment horizontal="right" vertical="center"/>
    </xf>
    <xf numFmtId="39" fontId="3" fillId="0" borderId="34" xfId="0" applyNumberFormat="1" applyFont="1" applyFill="1" applyBorder="1" applyAlignment="1" applyProtection="1">
      <alignment horizontal="right" vertical="center"/>
    </xf>
    <xf numFmtId="0" fontId="36" fillId="0" borderId="9" xfId="0" applyFont="1" applyFill="1" applyBorder="1" applyAlignment="1" applyProtection="1">
      <alignment horizontal="left" vertical="center"/>
    </xf>
    <xf numFmtId="0" fontId="36" fillId="0" borderId="15" xfId="0" applyFont="1" applyFill="1" applyBorder="1" applyAlignment="1" applyProtection="1">
      <alignment horizontal="left" vertical="center"/>
    </xf>
    <xf numFmtId="0" fontId="36" fillId="0" borderId="53" xfId="0" applyFont="1" applyFill="1" applyBorder="1" applyAlignment="1" applyProtection="1">
      <alignment horizontal="left" vertical="center"/>
    </xf>
    <xf numFmtId="0" fontId="36" fillId="0" borderId="54" xfId="0" applyFont="1" applyFill="1" applyBorder="1" applyAlignment="1" applyProtection="1">
      <alignment horizontal="left" vertical="center"/>
    </xf>
    <xf numFmtId="0" fontId="36" fillId="0" borderId="30" xfId="0" applyFont="1" applyFill="1" applyBorder="1" applyAlignment="1" applyProtection="1">
      <alignment horizontal="left"/>
    </xf>
    <xf numFmtId="0" fontId="36" fillId="0" borderId="31" xfId="0" applyFont="1" applyFill="1" applyBorder="1" applyAlignment="1" applyProtection="1">
      <alignment horizontal="left"/>
    </xf>
    <xf numFmtId="0" fontId="39" fillId="0" borderId="30" xfId="0" applyFont="1" applyFill="1" applyBorder="1" applyAlignment="1">
      <alignment horizontal="left" vertical="center"/>
    </xf>
    <xf numFmtId="0" fontId="39" fillId="0" borderId="31" xfId="0" applyFont="1" applyFill="1" applyBorder="1" applyAlignment="1">
      <alignment horizontal="left" vertical="center"/>
    </xf>
    <xf numFmtId="0" fontId="39" fillId="0" borderId="32" xfId="0" applyFont="1" applyFill="1" applyBorder="1" applyAlignment="1">
      <alignment horizontal="left" vertical="center"/>
    </xf>
    <xf numFmtId="0" fontId="40" fillId="0" borderId="30" xfId="0" applyFont="1" applyFill="1" applyBorder="1" applyAlignment="1">
      <alignment horizontal="center" vertical="center" wrapText="1"/>
    </xf>
    <xf numFmtId="0" fontId="40" fillId="0" borderId="31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center" vertical="center" wrapText="1"/>
    </xf>
    <xf numFmtId="0" fontId="40" fillId="0" borderId="33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0" fillId="0" borderId="44" xfId="0" applyFont="1" applyFill="1" applyBorder="1" applyAlignment="1">
      <alignment horizontal="center" vertical="center" wrapText="1"/>
    </xf>
    <xf numFmtId="0" fontId="39" fillId="0" borderId="33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/>
    </xf>
    <xf numFmtId="0" fontId="39" fillId="0" borderId="44" xfId="0" applyFont="1" applyFill="1" applyBorder="1" applyAlignment="1">
      <alignment horizontal="left" vertical="center"/>
    </xf>
    <xf numFmtId="0" fontId="3" fillId="0" borderId="46" xfId="0" applyFont="1" applyFill="1" applyBorder="1" applyAlignment="1" applyProtection="1">
      <alignment horizontal="center" vertical="center"/>
    </xf>
    <xf numFmtId="0" fontId="20" fillId="0" borderId="36" xfId="0" applyFont="1" applyFill="1" applyBorder="1" applyAlignment="1">
      <alignment vertical="center"/>
    </xf>
    <xf numFmtId="0" fontId="20" fillId="0" borderId="48" xfId="0" applyFont="1" applyFill="1" applyBorder="1" applyAlignment="1">
      <alignment vertical="center"/>
    </xf>
    <xf numFmtId="0" fontId="20" fillId="0" borderId="41" xfId="0" applyFont="1" applyFill="1" applyBorder="1" applyAlignment="1">
      <alignment horizontal="center" vertical="center"/>
    </xf>
    <xf numFmtId="0" fontId="3" fillId="0" borderId="45" xfId="0" applyFont="1" applyFill="1" applyBorder="1" applyAlignment="1" applyProtection="1">
      <alignment horizontal="center" vertical="center"/>
    </xf>
    <xf numFmtId="0" fontId="20" fillId="0" borderId="47" xfId="0" applyFont="1" applyFill="1" applyBorder="1" applyAlignment="1">
      <alignment vertical="center"/>
    </xf>
    <xf numFmtId="175" fontId="3" fillId="0" borderId="38" xfId="0" applyNumberFormat="1" applyFont="1" applyFill="1" applyBorder="1" applyAlignment="1" applyProtection="1">
      <alignment vertical="center"/>
    </xf>
    <xf numFmtId="0" fontId="36" fillId="0" borderId="42" xfId="0" applyFont="1" applyFill="1" applyBorder="1" applyAlignment="1" applyProtection="1">
      <alignment vertical="center"/>
    </xf>
    <xf numFmtId="0" fontId="36" fillId="0" borderId="46" xfId="0" applyFont="1" applyFill="1" applyBorder="1" applyAlignment="1" applyProtection="1">
      <alignment vertical="center"/>
    </xf>
    <xf numFmtId="0" fontId="36" fillId="0" borderId="51" xfId="0" applyFont="1" applyFill="1" applyBorder="1" applyAlignment="1" applyProtection="1">
      <alignment vertical="center"/>
    </xf>
    <xf numFmtId="0" fontId="36" fillId="0" borderId="48" xfId="0" applyFont="1" applyFill="1" applyBorder="1" applyAlignment="1" applyProtection="1">
      <alignment vertical="center"/>
    </xf>
    <xf numFmtId="0" fontId="3" fillId="0" borderId="46" xfId="0" applyFont="1" applyFill="1" applyBorder="1" applyAlignment="1">
      <alignment vertical="center"/>
    </xf>
    <xf numFmtId="0" fontId="31" fillId="0" borderId="46" xfId="0" applyFont="1" applyFill="1" applyBorder="1" applyAlignment="1">
      <alignment vertical="center"/>
    </xf>
    <xf numFmtId="0" fontId="31" fillId="0" borderId="48" xfId="0" applyFont="1" applyFill="1" applyBorder="1" applyAlignment="1">
      <alignment vertical="center"/>
    </xf>
    <xf numFmtId="39" fontId="3" fillId="0" borderId="34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43" xfId="0" applyFont="1" applyFill="1" applyBorder="1" applyAlignment="1">
      <alignment vertical="center"/>
    </xf>
    <xf numFmtId="0" fontId="3" fillId="0" borderId="8" xfId="0" applyFont="1" applyFill="1" applyBorder="1" applyAlignment="1" applyProtection="1">
      <alignment horizontal="center" vertical="center"/>
    </xf>
    <xf numFmtId="0" fontId="36" fillId="0" borderId="32" xfId="0" applyFont="1" applyFill="1" applyBorder="1" applyAlignment="1" applyProtection="1">
      <alignment horizontal="center" wrapText="1"/>
    </xf>
    <xf numFmtId="0" fontId="36" fillId="0" borderId="34" xfId="0" applyFont="1" applyFill="1" applyBorder="1" applyAlignment="1" applyProtection="1">
      <alignment horizontal="center" wrapText="1"/>
    </xf>
    <xf numFmtId="0" fontId="36" fillId="0" borderId="33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left"/>
    </xf>
    <xf numFmtId="0" fontId="3" fillId="0" borderId="37" xfId="0" applyFont="1" applyFill="1" applyBorder="1" applyAlignment="1">
      <alignment horizontal="center" vertical="center"/>
    </xf>
    <xf numFmtId="2" fontId="3" fillId="0" borderId="38" xfId="0" applyNumberFormat="1" applyFont="1" applyFill="1" applyBorder="1" applyAlignment="1">
      <alignment vertical="center"/>
    </xf>
    <xf numFmtId="2" fontId="20" fillId="0" borderId="34" xfId="0" applyNumberFormat="1" applyFont="1" applyFill="1" applyBorder="1" applyAlignment="1">
      <alignment vertical="center"/>
    </xf>
    <xf numFmtId="0" fontId="36" fillId="0" borderId="67" xfId="0" applyFont="1" applyFill="1" applyBorder="1" applyAlignment="1" applyProtection="1">
      <alignment horizontal="left" vertical="center"/>
    </xf>
    <xf numFmtId="39" fontId="3" fillId="0" borderId="68" xfId="0" applyNumberFormat="1" applyFont="1" applyFill="1" applyBorder="1" applyAlignment="1" applyProtection="1">
      <alignment vertical="center"/>
    </xf>
    <xf numFmtId="0" fontId="36" fillId="0" borderId="60" xfId="0" applyFont="1" applyFill="1" applyBorder="1" applyAlignment="1" applyProtection="1">
      <alignment horizontal="left" vertical="center"/>
    </xf>
    <xf numFmtId="0" fontId="3" fillId="0" borderId="63" xfId="0" applyFont="1" applyFill="1" applyBorder="1" applyAlignment="1">
      <alignment horizontal="center" vertical="center"/>
    </xf>
    <xf numFmtId="0" fontId="3" fillId="0" borderId="62" xfId="0" applyFont="1" applyFill="1" applyBorder="1" applyAlignment="1" applyProtection="1">
      <alignment horizontal="center" vertical="center"/>
    </xf>
    <xf numFmtId="0" fontId="3" fillId="0" borderId="64" xfId="0" applyFont="1" applyFill="1" applyBorder="1" applyAlignment="1" applyProtection="1">
      <alignment horizontal="center" vertical="center"/>
    </xf>
    <xf numFmtId="0" fontId="36" fillId="0" borderId="100" xfId="0" applyFont="1" applyFill="1" applyBorder="1" applyAlignment="1" applyProtection="1">
      <alignment vertical="center"/>
    </xf>
    <xf numFmtId="0" fontId="36" fillId="0" borderId="110" xfId="0" applyFont="1" applyFill="1" applyBorder="1" applyAlignment="1" applyProtection="1">
      <alignment vertical="center"/>
    </xf>
    <xf numFmtId="180" fontId="3" fillId="0" borderId="68" xfId="0" applyNumberFormat="1" applyFont="1" applyFill="1" applyBorder="1" applyAlignment="1" applyProtection="1">
      <alignment vertical="center"/>
    </xf>
    <xf numFmtId="0" fontId="36" fillId="0" borderId="69" xfId="0" applyFont="1" applyFill="1" applyBorder="1" applyAlignment="1" applyProtection="1">
      <alignment vertical="center"/>
    </xf>
    <xf numFmtId="0" fontId="36" fillId="0" borderId="60" xfId="0" applyFont="1" applyFill="1" applyBorder="1" applyAlignment="1" applyProtection="1">
      <alignment vertical="center"/>
    </xf>
    <xf numFmtId="0" fontId="3" fillId="0" borderId="60" xfId="0" applyFont="1" applyFill="1" applyBorder="1" applyAlignment="1">
      <alignment vertical="center"/>
    </xf>
    <xf numFmtId="0" fontId="31" fillId="0" borderId="60" xfId="0" applyFont="1" applyFill="1" applyBorder="1" applyAlignment="1">
      <alignment vertical="center"/>
    </xf>
    <xf numFmtId="175" fontId="3" fillId="0" borderId="68" xfId="0" applyNumberFormat="1" applyFont="1" applyFill="1" applyBorder="1" applyAlignment="1" applyProtection="1">
      <alignment vertical="center"/>
    </xf>
    <xf numFmtId="0" fontId="3" fillId="0" borderId="113" xfId="0" applyFont="1" applyFill="1" applyBorder="1" applyAlignment="1" applyProtection="1">
      <alignment horizontal="center" vertical="center"/>
    </xf>
    <xf numFmtId="0" fontId="3" fillId="0" borderId="110" xfId="0" applyFont="1" applyFill="1" applyBorder="1" applyAlignment="1" applyProtection="1">
      <alignment horizontal="center" vertical="center"/>
    </xf>
    <xf numFmtId="0" fontId="3" fillId="0" borderId="106" xfId="0" applyFont="1" applyFill="1" applyBorder="1" applyAlignment="1" applyProtection="1">
      <alignment horizontal="center" vertical="center"/>
    </xf>
    <xf numFmtId="0" fontId="3" fillId="0" borderId="47" xfId="0" applyFont="1" applyFill="1" applyBorder="1" applyAlignment="1" applyProtection="1">
      <alignment horizontal="center" vertical="center"/>
    </xf>
    <xf numFmtId="0" fontId="3" fillId="0" borderId="48" xfId="0" applyFont="1" applyFill="1" applyBorder="1" applyAlignment="1" applyProtection="1">
      <alignment horizontal="center" vertical="center"/>
    </xf>
    <xf numFmtId="0" fontId="3" fillId="0" borderId="40" xfId="0" applyFont="1" applyFill="1" applyBorder="1" applyAlignment="1" applyProtection="1">
      <alignment horizontal="center" vertical="center"/>
    </xf>
    <xf numFmtId="0" fontId="36" fillId="0" borderId="32" xfId="0" applyFont="1" applyFill="1" applyBorder="1" applyAlignment="1" applyProtection="1">
      <alignment horizontal="center" vertical="center" wrapText="1"/>
    </xf>
    <xf numFmtId="0" fontId="36" fillId="0" borderId="34" xfId="0" applyFont="1" applyFill="1" applyBorder="1" applyAlignment="1" applyProtection="1">
      <alignment horizontal="center" vertical="center" wrapText="1"/>
    </xf>
    <xf numFmtId="0" fontId="3" fillId="0" borderId="50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/>
    </xf>
    <xf numFmtId="2" fontId="3" fillId="0" borderId="68" xfId="0" applyNumberFormat="1" applyFont="1" applyFill="1" applyBorder="1" applyAlignment="1">
      <alignment horizontal="right" vertical="center"/>
    </xf>
    <xf numFmtId="2" fontId="3" fillId="0" borderId="34" xfId="0" applyNumberFormat="1" applyFont="1" applyFill="1" applyBorder="1" applyAlignment="1">
      <alignment horizontal="right" vertical="center"/>
    </xf>
    <xf numFmtId="0" fontId="3" fillId="0" borderId="61" xfId="0" applyFont="1" applyFill="1" applyBorder="1" applyAlignment="1" applyProtection="1">
      <alignment horizontal="center" vertical="center"/>
    </xf>
    <xf numFmtId="0" fontId="20" fillId="0" borderId="62" xfId="0" applyFont="1" applyFill="1" applyBorder="1" applyAlignment="1">
      <alignment vertical="center"/>
    </xf>
    <xf numFmtId="39" fontId="2" fillId="0" borderId="34" xfId="0" applyNumberFormat="1" applyFont="1" applyFill="1" applyBorder="1" applyAlignment="1">
      <alignment vertical="center"/>
    </xf>
    <xf numFmtId="2" fontId="3" fillId="0" borderId="68" xfId="0" applyNumberFormat="1" applyFont="1" applyFill="1" applyBorder="1" applyAlignment="1">
      <alignment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180" fontId="3" fillId="0" borderId="38" xfId="0" applyNumberFormat="1" applyFont="1" applyFill="1" applyBorder="1" applyAlignment="1" applyProtection="1">
      <alignment vertical="center"/>
    </xf>
    <xf numFmtId="2" fontId="3" fillId="0" borderId="38" xfId="0" applyNumberFormat="1" applyFont="1" applyFill="1" applyBorder="1" applyAlignment="1">
      <alignment horizontal="right" vertical="center"/>
    </xf>
    <xf numFmtId="39" fontId="3" fillId="0" borderId="44" xfId="0" applyNumberFormat="1" applyFont="1" applyFill="1" applyBorder="1" applyAlignment="1" applyProtection="1">
      <alignment vertical="center"/>
    </xf>
    <xf numFmtId="0" fontId="3" fillId="0" borderId="41" xfId="0" applyFont="1" applyFill="1" applyBorder="1" applyAlignment="1" applyProtection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39" fontId="3" fillId="0" borderId="38" xfId="0" applyNumberFormat="1" applyFont="1" applyFill="1" applyBorder="1" applyAlignment="1" applyProtection="1">
      <alignment horizontal="center" vertical="center"/>
    </xf>
    <xf numFmtId="39" fontId="3" fillId="0" borderId="34" xfId="0" applyNumberFormat="1" applyFont="1" applyFill="1" applyBorder="1" applyAlignment="1" applyProtection="1">
      <alignment horizontal="center" vertical="center"/>
    </xf>
    <xf numFmtId="175" fontId="3" fillId="0" borderId="38" xfId="0" applyNumberFormat="1" applyFont="1" applyFill="1" applyBorder="1" applyAlignment="1" applyProtection="1">
      <alignment horizontal="center" vertical="center"/>
    </xf>
    <xf numFmtId="175" fontId="3" fillId="0" borderId="34" xfId="0" applyNumberFormat="1" applyFont="1" applyFill="1" applyBorder="1" applyAlignment="1" applyProtection="1">
      <alignment horizontal="center" vertical="center"/>
    </xf>
    <xf numFmtId="0" fontId="3" fillId="0" borderId="34" xfId="0" applyNumberFormat="1" applyFont="1" applyFill="1" applyBorder="1" applyAlignment="1" applyProtection="1">
      <alignment horizontal="right" vertical="center"/>
    </xf>
    <xf numFmtId="0" fontId="36" fillId="0" borderId="51" xfId="0" applyFont="1" applyFill="1" applyBorder="1" applyAlignment="1">
      <alignment horizontal="left"/>
    </xf>
    <xf numFmtId="0" fontId="36" fillId="0" borderId="48" xfId="0" applyFont="1" applyFill="1" applyBorder="1" applyAlignment="1">
      <alignment horizontal="left"/>
    </xf>
    <xf numFmtId="0" fontId="20" fillId="0" borderId="8" xfId="0" applyFont="1" applyFill="1" applyBorder="1" applyAlignment="1">
      <alignment vertical="center"/>
    </xf>
    <xf numFmtId="175" fontId="3" fillId="0" borderId="38" xfId="0" applyNumberFormat="1" applyFont="1" applyFill="1" applyBorder="1" applyAlignment="1" applyProtection="1">
      <alignment horizontal="right" vertical="center"/>
    </xf>
    <xf numFmtId="175" fontId="3" fillId="0" borderId="34" xfId="0" applyNumberFormat="1" applyFont="1" applyFill="1" applyBorder="1" applyAlignment="1" applyProtection="1">
      <alignment horizontal="right" vertical="center"/>
    </xf>
    <xf numFmtId="39" fontId="3" fillId="0" borderId="56" xfId="0" applyNumberFormat="1" applyFont="1" applyFill="1" applyBorder="1" applyAlignment="1" applyProtection="1">
      <alignment horizontal="right" vertical="center"/>
    </xf>
    <xf numFmtId="0" fontId="36" fillId="0" borderId="46" xfId="0" applyFont="1" applyFill="1" applyBorder="1" applyAlignment="1" applyProtection="1">
      <alignment horizontal="center" vertical="center"/>
    </xf>
    <xf numFmtId="0" fontId="36" fillId="0" borderId="48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>
      <alignment horizontal="left" vertical="center"/>
    </xf>
    <xf numFmtId="4" fontId="3" fillId="0" borderId="44" xfId="0" applyNumberFormat="1" applyFont="1" applyFill="1" applyBorder="1" applyAlignment="1" applyProtection="1">
      <alignment vertical="center"/>
    </xf>
    <xf numFmtId="4" fontId="2" fillId="0" borderId="34" xfId="0" applyNumberFormat="1" applyFont="1" applyFill="1" applyBorder="1" applyAlignment="1">
      <alignment vertical="center"/>
    </xf>
    <xf numFmtId="0" fontId="2" fillId="0" borderId="44" xfId="0" applyFont="1" applyFill="1" applyBorder="1" applyAlignment="1">
      <alignment vertical="center"/>
    </xf>
    <xf numFmtId="0" fontId="36" fillId="0" borderId="57" xfId="0" applyFont="1" applyFill="1" applyBorder="1" applyAlignment="1" applyProtection="1">
      <alignment horizontal="left" vertical="center"/>
    </xf>
    <xf numFmtId="0" fontId="36" fillId="0" borderId="55" xfId="0" applyFont="1" applyFill="1" applyBorder="1" applyAlignment="1" applyProtection="1">
      <alignment horizontal="left" vertical="center"/>
    </xf>
    <xf numFmtId="0" fontId="3" fillId="0" borderId="48" xfId="0" applyFon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left" vertical="center"/>
    </xf>
    <xf numFmtId="39" fontId="3" fillId="0" borderId="0" xfId="0" applyNumberFormat="1" applyFont="1" applyFill="1" applyBorder="1" applyAlignment="1" applyProtection="1">
      <alignment vertical="center"/>
    </xf>
    <xf numFmtId="0" fontId="3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 applyProtection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vertical="center"/>
    </xf>
    <xf numFmtId="175" fontId="3" fillId="0" borderId="0" xfId="0" applyNumberFormat="1" applyFont="1" applyFill="1" applyBorder="1" applyAlignment="1" applyProtection="1">
      <alignment vertical="center"/>
    </xf>
    <xf numFmtId="2" fontId="3" fillId="0" borderId="0" xfId="0" applyNumberFormat="1" applyFont="1" applyFill="1" applyBorder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/>
    </xf>
    <xf numFmtId="0" fontId="40" fillId="0" borderId="0" xfId="0" applyFont="1" applyFill="1" applyBorder="1" applyAlignment="1">
      <alignment horizontal="center" vertical="center"/>
    </xf>
    <xf numFmtId="175" fontId="3" fillId="0" borderId="0" xfId="0" applyNumberFormat="1" applyFont="1" applyFill="1" applyBorder="1" applyAlignment="1" applyProtection="1">
      <alignment horizontal="right" vertical="center"/>
    </xf>
    <xf numFmtId="39" fontId="3" fillId="0" borderId="0" xfId="0" applyNumberFormat="1" applyFont="1" applyFill="1" applyBorder="1" applyAlignment="1" applyProtection="1">
      <alignment horizontal="right" vertical="center"/>
    </xf>
    <xf numFmtId="175" fontId="3" fillId="0" borderId="34" xfId="0" applyNumberFormat="1" applyFont="1" applyFill="1" applyBorder="1" applyAlignment="1" applyProtection="1">
      <alignment vertical="center"/>
    </xf>
    <xf numFmtId="0" fontId="2" fillId="0" borderId="40" xfId="0" applyFont="1" applyFill="1" applyBorder="1" applyAlignment="1">
      <alignment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left" vertical="center"/>
    </xf>
    <xf numFmtId="0" fontId="2" fillId="0" borderId="48" xfId="0" applyFont="1" applyFill="1" applyBorder="1" applyAlignment="1">
      <alignment vertical="center"/>
    </xf>
    <xf numFmtId="0" fontId="2" fillId="0" borderId="36" xfId="0" applyFont="1" applyFill="1" applyBorder="1" applyAlignment="1">
      <alignment vertical="center"/>
    </xf>
    <xf numFmtId="0" fontId="2" fillId="0" borderId="47" xfId="0" applyFont="1" applyFill="1" applyBorder="1" applyAlignment="1">
      <alignment vertical="center"/>
    </xf>
    <xf numFmtId="0" fontId="2" fillId="0" borderId="41" xfId="0" applyFont="1" applyFill="1" applyBorder="1" applyAlignment="1">
      <alignment vertical="center"/>
    </xf>
    <xf numFmtId="0" fontId="2" fillId="0" borderId="43" xfId="0" applyFont="1" applyFill="1" applyBorder="1" applyAlignment="1">
      <alignment vertical="center"/>
    </xf>
    <xf numFmtId="4" fontId="3" fillId="0" borderId="38" xfId="0" applyNumberFormat="1" applyFont="1" applyFill="1" applyBorder="1" applyAlignment="1" applyProtection="1">
      <alignment vertical="center"/>
    </xf>
    <xf numFmtId="0" fontId="36" fillId="0" borderId="45" xfId="0" applyFont="1" applyFill="1" applyBorder="1" applyAlignment="1" applyProtection="1">
      <alignment horizontal="left" vertical="center"/>
    </xf>
    <xf numFmtId="0" fontId="36" fillId="0" borderId="47" xfId="0" applyFont="1" applyFill="1" applyBorder="1" applyAlignment="1" applyProtection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 applyAlignment="1">
      <alignment vertical="center"/>
    </xf>
    <xf numFmtId="0" fontId="36" fillId="0" borderId="0" xfId="0" applyFont="1" applyFill="1" applyBorder="1" applyAlignment="1" applyProtection="1">
      <alignment horizontal="center" wrapText="1"/>
    </xf>
    <xf numFmtId="175" fontId="41" fillId="0" borderId="0" xfId="0" applyNumberFormat="1" applyFont="1" applyFill="1" applyBorder="1" applyAlignment="1" applyProtection="1">
      <alignment vertical="center"/>
    </xf>
    <xf numFmtId="0" fontId="35" fillId="0" borderId="0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31" fillId="0" borderId="9" xfId="0" applyFont="1" applyFill="1" applyBorder="1" applyAlignment="1">
      <alignment horizontal="center" vertical="center"/>
    </xf>
    <xf numFmtId="0" fontId="31" fillId="0" borderId="111" xfId="0" applyFont="1" applyFill="1" applyBorder="1" applyAlignment="1">
      <alignment horizontal="center" vertical="center"/>
    </xf>
    <xf numFmtId="0" fontId="31" fillId="0" borderId="110" xfId="0" applyFont="1" applyFill="1" applyBorder="1" applyAlignment="1">
      <alignment horizontal="center"/>
    </xf>
    <xf numFmtId="0" fontId="31" fillId="0" borderId="106" xfId="0" applyFont="1" applyFill="1" applyBorder="1" applyAlignment="1">
      <alignment horizontal="center"/>
    </xf>
    <xf numFmtId="0" fontId="31" fillId="0" borderId="109" xfId="0" applyFont="1" applyFill="1" applyBorder="1" applyAlignment="1">
      <alignment horizontal="center"/>
    </xf>
    <xf numFmtId="0" fontId="31" fillId="0" borderId="111" xfId="0" applyFont="1" applyFill="1" applyBorder="1" applyAlignment="1">
      <alignment horizontal="center"/>
    </xf>
    <xf numFmtId="0" fontId="31" fillId="0" borderId="67" xfId="0" applyFont="1" applyFill="1" applyBorder="1" applyAlignment="1">
      <alignment horizontal="center"/>
    </xf>
    <xf numFmtId="0" fontId="31" fillId="0" borderId="99" xfId="0" applyFont="1" applyFill="1" applyBorder="1" applyAlignment="1">
      <alignment horizontal="center"/>
    </xf>
    <xf numFmtId="0" fontId="2" fillId="0" borderId="100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115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107" xfId="0" applyFont="1" applyFill="1" applyBorder="1" applyAlignment="1">
      <alignment horizontal="center" vertical="center"/>
    </xf>
    <xf numFmtId="4" fontId="2" fillId="0" borderId="109" xfId="0" applyNumberFormat="1" applyFont="1" applyBorder="1" applyAlignment="1">
      <alignment horizontal="center"/>
    </xf>
    <xf numFmtId="4" fontId="2" fillId="0" borderId="111" xfId="0" applyNumberFormat="1" applyFont="1" applyBorder="1" applyAlignment="1">
      <alignment horizontal="center"/>
    </xf>
    <xf numFmtId="49" fontId="2" fillId="0" borderId="112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116" xfId="0" applyNumberFormat="1" applyFont="1" applyBorder="1" applyAlignment="1">
      <alignment horizontal="center" vertical="center"/>
    </xf>
    <xf numFmtId="4" fontId="31" fillId="0" borderId="113" xfId="0" applyNumberFormat="1" applyFont="1" applyFill="1" applyBorder="1" applyAlignment="1">
      <alignment horizontal="center" vertical="center" wrapText="1"/>
    </xf>
    <xf numFmtId="4" fontId="31" fillId="0" borderId="106" xfId="0" applyNumberFormat="1" applyFont="1" applyFill="1" applyBorder="1" applyAlignment="1">
      <alignment horizontal="center" vertical="center" wrapText="1"/>
    </xf>
    <xf numFmtId="4" fontId="31" fillId="0" borderId="49" xfId="0" applyNumberFormat="1" applyFont="1" applyFill="1" applyBorder="1" applyAlignment="1">
      <alignment horizontal="center" vertical="center" wrapText="1"/>
    </xf>
    <xf numFmtId="4" fontId="31" fillId="0" borderId="115" xfId="0" applyNumberFormat="1" applyFont="1" applyFill="1" applyBorder="1" applyAlignment="1">
      <alignment horizontal="center" vertical="center" wrapText="1"/>
    </xf>
    <xf numFmtId="4" fontId="31" fillId="0" borderId="108" xfId="0" applyNumberFormat="1" applyFont="1" applyFill="1" applyBorder="1" applyAlignment="1">
      <alignment horizontal="center" vertical="center" wrapText="1"/>
    </xf>
    <xf numFmtId="4" fontId="31" fillId="0" borderId="107" xfId="0" applyNumberFormat="1" applyFont="1" applyFill="1" applyBorder="1" applyAlignment="1">
      <alignment horizontal="center" vertical="center" wrapText="1"/>
    </xf>
    <xf numFmtId="4" fontId="31" fillId="0" borderId="109" xfId="0" applyNumberFormat="1" applyFont="1" applyBorder="1" applyAlignment="1">
      <alignment horizontal="center"/>
    </xf>
    <xf numFmtId="4" fontId="31" fillId="0" borderId="111" xfId="0" applyNumberFormat="1" applyFont="1" applyBorder="1" applyAlignment="1">
      <alignment horizontal="center"/>
    </xf>
    <xf numFmtId="4" fontId="2" fillId="0" borderId="103" xfId="0" applyNumberFormat="1" applyFont="1" applyBorder="1" applyAlignment="1">
      <alignment horizontal="center"/>
    </xf>
    <xf numFmtId="4" fontId="2" fillId="0" borderId="102" xfId="0" applyNumberFormat="1" applyFont="1" applyBorder="1" applyAlignment="1">
      <alignment horizontal="center"/>
    </xf>
    <xf numFmtId="4" fontId="31" fillId="0" borderId="103" xfId="0" applyNumberFormat="1" applyFont="1" applyBorder="1" applyAlignment="1">
      <alignment horizontal="center"/>
    </xf>
    <xf numFmtId="4" fontId="31" fillId="0" borderId="102" xfId="0" applyNumberFormat="1" applyFont="1" applyBorder="1" applyAlignment="1">
      <alignment horizontal="center"/>
    </xf>
    <xf numFmtId="4" fontId="2" fillId="0" borderId="54" xfId="0" applyNumberFormat="1" applyFont="1" applyBorder="1" applyAlignment="1">
      <alignment horizontal="center"/>
    </xf>
    <xf numFmtId="4" fontId="2" fillId="0" borderId="104" xfId="0" applyNumberFormat="1" applyFont="1" applyBorder="1" applyAlignment="1">
      <alignment horizontal="center"/>
    </xf>
    <xf numFmtId="4" fontId="2" fillId="0" borderId="67" xfId="0" applyNumberFormat="1" applyFont="1" applyBorder="1" applyAlignment="1">
      <alignment horizontal="center"/>
    </xf>
    <xf numFmtId="4" fontId="2" fillId="0" borderId="99" xfId="0" applyNumberFormat="1" applyFont="1" applyBorder="1" applyAlignment="1">
      <alignment horizontal="center"/>
    </xf>
    <xf numFmtId="4" fontId="2" fillId="0" borderId="19" xfId="0" applyNumberFormat="1" applyFont="1" applyBorder="1" applyAlignment="1">
      <alignment horizontal="center"/>
    </xf>
    <xf numFmtId="4" fontId="2" fillId="0" borderId="109" xfId="0" applyNumberFormat="1" applyFont="1" applyFill="1" applyBorder="1" applyAlignment="1">
      <alignment horizontal="center"/>
    </xf>
    <xf numFmtId="4" fontId="2" fillId="0" borderId="67" xfId="0" applyNumberFormat="1" applyFont="1" applyFill="1" applyBorder="1" applyAlignment="1">
      <alignment horizontal="center"/>
    </xf>
    <xf numFmtId="4" fontId="2" fillId="0" borderId="99" xfId="0" applyNumberFormat="1" applyFont="1" applyFill="1" applyBorder="1" applyAlignment="1">
      <alignment horizontal="center"/>
    </xf>
    <xf numFmtId="4" fontId="2" fillId="0" borderId="97" xfId="0" applyNumberFormat="1" applyFont="1" applyBorder="1" applyAlignment="1">
      <alignment horizontal="center"/>
    </xf>
    <xf numFmtId="4" fontId="2" fillId="0" borderId="103" xfId="0" applyNumberFormat="1" applyFont="1" applyFill="1" applyBorder="1" applyAlignment="1">
      <alignment horizontal="center"/>
    </xf>
    <xf numFmtId="4" fontId="2" fillId="0" borderId="54" xfId="0" applyNumberFormat="1" applyFont="1" applyFill="1" applyBorder="1" applyAlignment="1">
      <alignment horizontal="center"/>
    </xf>
    <xf numFmtId="4" fontId="2" fillId="0" borderId="104" xfId="0" applyNumberFormat="1" applyFont="1" applyFill="1" applyBorder="1" applyAlignment="1">
      <alignment horizontal="center"/>
    </xf>
    <xf numFmtId="4" fontId="2" fillId="0" borderId="113" xfId="0" applyNumberFormat="1" applyFont="1" applyFill="1" applyBorder="1" applyAlignment="1">
      <alignment horizontal="center" vertical="center" wrapText="1"/>
    </xf>
    <xf numFmtId="4" fontId="2" fillId="0" borderId="106" xfId="0" applyNumberFormat="1" applyFont="1" applyFill="1" applyBorder="1" applyAlignment="1">
      <alignment horizontal="center" vertical="center" wrapText="1"/>
    </xf>
    <xf numFmtId="4" fontId="2" fillId="0" borderId="49" xfId="0" applyNumberFormat="1" applyFont="1" applyFill="1" applyBorder="1" applyAlignment="1">
      <alignment horizontal="center" vertical="center" wrapText="1"/>
    </xf>
    <xf numFmtId="4" fontId="2" fillId="0" borderId="115" xfId="0" applyNumberFormat="1" applyFont="1" applyFill="1" applyBorder="1" applyAlignment="1">
      <alignment horizontal="center" vertical="center" wrapText="1"/>
    </xf>
    <xf numFmtId="4" fontId="2" fillId="0" borderId="108" xfId="0" applyNumberFormat="1" applyFont="1" applyFill="1" applyBorder="1" applyAlignment="1">
      <alignment horizontal="center" vertical="center" wrapText="1"/>
    </xf>
    <xf numFmtId="4" fontId="2" fillId="0" borderId="107" xfId="0" applyNumberFormat="1" applyFont="1" applyFill="1" applyBorder="1" applyAlignment="1">
      <alignment horizontal="center" vertical="center" wrapText="1"/>
    </xf>
    <xf numFmtId="4" fontId="2" fillId="0" borderId="19" xfId="0" applyNumberFormat="1" applyFont="1" applyFill="1" applyBorder="1" applyAlignment="1">
      <alignment horizontal="center"/>
    </xf>
    <xf numFmtId="0" fontId="2" fillId="0" borderId="51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49" fontId="2" fillId="0" borderId="41" xfId="0" applyNumberFormat="1" applyFont="1" applyBorder="1" applyAlignment="1">
      <alignment horizontal="center" vertical="center"/>
    </xf>
    <xf numFmtId="4" fontId="2" fillId="0" borderId="47" xfId="0" applyNumberFormat="1" applyFont="1" applyFill="1" applyBorder="1" applyAlignment="1">
      <alignment horizontal="center" vertical="center" wrapText="1"/>
    </xf>
    <xf numFmtId="4" fontId="2" fillId="0" borderId="40" xfId="0" applyNumberFormat="1" applyFont="1" applyFill="1" applyBorder="1" applyAlignment="1">
      <alignment horizontal="center" vertical="center" wrapText="1"/>
    </xf>
    <xf numFmtId="0" fontId="31" fillId="0" borderId="19" xfId="0" applyFont="1" applyFill="1" applyBorder="1" applyAlignment="1">
      <alignment horizontal="center"/>
    </xf>
    <xf numFmtId="4" fontId="2" fillId="0" borderId="97" xfId="0" applyNumberFormat="1" applyFont="1" applyFill="1" applyBorder="1" applyAlignment="1">
      <alignment horizontal="center"/>
    </xf>
    <xf numFmtId="0" fontId="31" fillId="2" borderId="30" xfId="0" applyFont="1" applyFill="1" applyBorder="1" applyAlignment="1">
      <alignment horizontal="center" vertical="center"/>
    </xf>
    <xf numFmtId="0" fontId="31" fillId="2" borderId="31" xfId="0" applyFont="1" applyFill="1" applyBorder="1" applyAlignment="1">
      <alignment horizontal="center" vertical="center"/>
    </xf>
    <xf numFmtId="0" fontId="31" fillId="2" borderId="32" xfId="0" applyFont="1" applyFill="1" applyBorder="1" applyAlignment="1">
      <alignment horizontal="center" vertical="center"/>
    </xf>
    <xf numFmtId="0" fontId="31" fillId="2" borderId="33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31" fillId="2" borderId="44" xfId="0" applyFont="1" applyFill="1" applyBorder="1" applyAlignment="1">
      <alignment horizontal="center" vertical="center"/>
    </xf>
    <xf numFmtId="0" fontId="31" fillId="0" borderId="113" xfId="0" applyFont="1" applyFill="1" applyBorder="1" applyAlignment="1">
      <alignment horizontal="center"/>
    </xf>
    <xf numFmtId="0" fontId="31" fillId="0" borderId="101" xfId="0" applyFont="1" applyFill="1" applyBorder="1" applyAlignment="1">
      <alignment horizontal="center"/>
    </xf>
    <xf numFmtId="0" fontId="31" fillId="0" borderId="95" xfId="0" applyFont="1" applyFill="1" applyBorder="1" applyAlignment="1">
      <alignment horizontal="center"/>
    </xf>
    <xf numFmtId="0" fontId="31" fillId="2" borderId="30" xfId="0" applyFont="1" applyFill="1" applyBorder="1" applyAlignment="1">
      <alignment horizontal="center" vertical="center" wrapText="1"/>
    </xf>
    <xf numFmtId="0" fontId="31" fillId="2" borderId="31" xfId="0" applyFont="1" applyFill="1" applyBorder="1" applyAlignment="1">
      <alignment horizontal="center" vertical="center" wrapText="1"/>
    </xf>
    <xf numFmtId="0" fontId="31" fillId="2" borderId="32" xfId="0" applyFont="1" applyFill="1" applyBorder="1" applyAlignment="1">
      <alignment horizontal="center" vertical="center" wrapText="1"/>
    </xf>
    <xf numFmtId="0" fontId="31" fillId="2" borderId="33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31" fillId="2" borderId="44" xfId="0" applyFont="1" applyFill="1" applyBorder="1" applyAlignment="1">
      <alignment horizontal="center" vertical="center" wrapText="1"/>
    </xf>
    <xf numFmtId="0" fontId="31" fillId="0" borderId="109" xfId="0" applyFont="1" applyBorder="1" applyAlignment="1">
      <alignment horizontal="center" vertical="center" wrapText="1"/>
    </xf>
    <xf numFmtId="0" fontId="31" fillId="0" borderId="67" xfId="0" applyFont="1" applyBorder="1" applyAlignment="1">
      <alignment horizontal="center" vertical="center" wrapText="1"/>
    </xf>
    <xf numFmtId="0" fontId="31" fillId="0" borderId="111" xfId="0" applyFont="1" applyBorder="1" applyAlignment="1">
      <alignment horizontal="center" vertical="center" wrapText="1"/>
    </xf>
    <xf numFmtId="0" fontId="31" fillId="0" borderId="109" xfId="0" applyFont="1" applyBorder="1" applyAlignment="1">
      <alignment horizontal="center" vertical="center"/>
    </xf>
    <xf numFmtId="0" fontId="31" fillId="0" borderId="99" xfId="0" applyFont="1" applyBorder="1" applyAlignment="1">
      <alignment horizontal="center" vertical="center"/>
    </xf>
    <xf numFmtId="179" fontId="31" fillId="0" borderId="103" xfId="0" applyNumberFormat="1" applyFont="1" applyFill="1" applyBorder="1" applyAlignment="1">
      <alignment horizontal="center" vertical="center"/>
    </xf>
    <xf numFmtId="179" fontId="31" fillId="0" borderId="104" xfId="0" applyNumberFormat="1" applyFont="1" applyFill="1" applyBorder="1" applyAlignment="1">
      <alignment horizontal="center" vertical="center"/>
    </xf>
    <xf numFmtId="0" fontId="2" fillId="0" borderId="112" xfId="0" applyFont="1" applyFill="1" applyBorder="1" applyAlignment="1">
      <alignment horizontal="center" vertical="center"/>
    </xf>
    <xf numFmtId="0" fontId="2" fillId="0" borderId="112" xfId="0" applyFont="1" applyFill="1" applyBorder="1" applyAlignment="1" applyProtection="1">
      <alignment horizontal="left"/>
    </xf>
    <xf numFmtId="4" fontId="31" fillId="0" borderId="75" xfId="161" applyNumberFormat="1" applyFont="1" applyBorder="1" applyAlignment="1">
      <alignment horizontal="right"/>
    </xf>
    <xf numFmtId="4" fontId="31" fillId="0" borderId="74" xfId="161" applyNumberFormat="1" applyFont="1" applyBorder="1" applyAlignment="1">
      <alignment horizontal="right"/>
    </xf>
    <xf numFmtId="4" fontId="31" fillId="0" borderId="73" xfId="161" applyNumberFormat="1" applyFont="1" applyBorder="1" applyAlignment="1">
      <alignment horizontal="right"/>
    </xf>
    <xf numFmtId="0" fontId="31" fillId="2" borderId="19" xfId="161" applyFont="1" applyFill="1" applyBorder="1" applyAlignment="1">
      <alignment horizontal="center" vertical="center" wrapText="1"/>
    </xf>
    <xf numFmtId="4" fontId="2" fillId="0" borderId="81" xfId="161" applyNumberFormat="1" applyFont="1" applyBorder="1" applyAlignment="1">
      <alignment horizontal="right"/>
    </xf>
    <xf numFmtId="4" fontId="2" fillId="0" borderId="80" xfId="161" applyNumberFormat="1" applyFont="1" applyBorder="1" applyAlignment="1">
      <alignment horizontal="right"/>
    </xf>
    <xf numFmtId="4" fontId="2" fillId="0" borderId="79" xfId="161" applyNumberFormat="1" applyFont="1" applyBorder="1" applyAlignment="1">
      <alignment horizontal="right"/>
    </xf>
    <xf numFmtId="0" fontId="2" fillId="0" borderId="19" xfId="0" applyFont="1" applyFill="1" applyBorder="1" applyAlignment="1">
      <alignment horizontal="center" vertical="center"/>
    </xf>
    <xf numFmtId="4" fontId="2" fillId="0" borderId="19" xfId="161" applyNumberFormat="1" applyFont="1" applyBorder="1" applyAlignment="1">
      <alignment horizontal="right"/>
    </xf>
    <xf numFmtId="4" fontId="31" fillId="0" borderId="19" xfId="161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52" fillId="0" borderId="0" xfId="0" applyFont="1" applyBorder="1" applyAlignment="1"/>
  </cellXfs>
  <cellStyles count="171">
    <cellStyle name="20% - Accent1" xfId="67"/>
    <cellStyle name="20% - Accent2" xfId="68"/>
    <cellStyle name="20% - Accent3" xfId="69"/>
    <cellStyle name="20% - Accent4" xfId="70"/>
    <cellStyle name="20% - Accent5" xfId="71"/>
    <cellStyle name="20% - Accent6" xfId="72"/>
    <cellStyle name="20% - Cor1" xfId="3"/>
    <cellStyle name="20% - Cor2" xfId="4"/>
    <cellStyle name="20% - Cor3" xfId="5"/>
    <cellStyle name="20% - Cor4" xfId="6"/>
    <cellStyle name="20% - Cor5" xfId="7"/>
    <cellStyle name="20% - Cor6" xfId="8"/>
    <cellStyle name="40% - Accent1" xfId="73"/>
    <cellStyle name="40% - Accent2" xfId="74"/>
    <cellStyle name="40% - Accent3" xfId="75"/>
    <cellStyle name="40% - Accent4" xfId="76"/>
    <cellStyle name="40% - Accent5" xfId="77"/>
    <cellStyle name="40% - Accent6" xfId="78"/>
    <cellStyle name="40% - Cor1" xfId="9"/>
    <cellStyle name="40% - Cor2" xfId="10"/>
    <cellStyle name="40% - Cor3" xfId="11"/>
    <cellStyle name="40% - Cor4" xfId="12"/>
    <cellStyle name="40% - Cor5" xfId="13"/>
    <cellStyle name="40% - Cor6" xfId="14"/>
    <cellStyle name="60% - Accent1" xfId="79"/>
    <cellStyle name="60% - Accent2" xfId="80"/>
    <cellStyle name="60% - Accent3" xfId="81"/>
    <cellStyle name="60% - Accent4" xfId="82"/>
    <cellStyle name="60% - Accent5" xfId="83"/>
    <cellStyle name="60% - Accent6" xfId="84"/>
    <cellStyle name="60% - Cor1" xfId="15"/>
    <cellStyle name="60% - Cor2" xfId="16"/>
    <cellStyle name="60% - Cor3" xfId="17"/>
    <cellStyle name="60% - Cor4" xfId="18"/>
    <cellStyle name="60% - Cor5" xfId="19"/>
    <cellStyle name="60% - Cor6" xfId="20"/>
    <cellStyle name="Accent1" xfId="85"/>
    <cellStyle name="Accent2" xfId="86"/>
    <cellStyle name="Accent3" xfId="87"/>
    <cellStyle name="Accent4" xfId="88"/>
    <cellStyle name="Accent5" xfId="89"/>
    <cellStyle name="Accent6" xfId="90"/>
    <cellStyle name="Bad" xfId="91"/>
    <cellStyle name="CABEÇALHO" xfId="21"/>
    <cellStyle name="Cabeçalho 1" xfId="22"/>
    <cellStyle name="Cabeçalho 2" xfId="23"/>
    <cellStyle name="Cabeçalho 3" xfId="24"/>
    <cellStyle name="Cabeçalho 4" xfId="25"/>
    <cellStyle name="CABEÇALHO 5" xfId="61"/>
    <cellStyle name="CABEÇALHO 5 2" xfId="155"/>
    <cellStyle name="CABEÇALHO 6" xfId="60"/>
    <cellStyle name="CABEÇALHO 6 2" xfId="154"/>
    <cellStyle name="CABEÇALHO 7" xfId="153"/>
    <cellStyle name="Calculation" xfId="92"/>
    <cellStyle name="Calculation 2" xfId="156"/>
    <cellStyle name="Célula Ligada" xfId="26"/>
    <cellStyle name="Check Cell" xfId="93"/>
    <cellStyle name="Cor1" xfId="27"/>
    <cellStyle name="Cor2" xfId="28"/>
    <cellStyle name="Cor3" xfId="29"/>
    <cellStyle name="Cor4" xfId="30"/>
    <cellStyle name="Cor5" xfId="31"/>
    <cellStyle name="Cor6" xfId="32"/>
    <cellStyle name="Correcto" xfId="33"/>
    <cellStyle name="Data" xfId="34"/>
    <cellStyle name="Euro" xfId="35"/>
    <cellStyle name="Euro 2" xfId="145"/>
    <cellStyle name="Explanatory Text" xfId="94"/>
    <cellStyle name="Fixo" xfId="36"/>
    <cellStyle name="Good" xfId="95"/>
    <cellStyle name="Heading 1" xfId="96"/>
    <cellStyle name="Heading 2" xfId="97"/>
    <cellStyle name="Heading 3" xfId="98"/>
    <cellStyle name="Heading 4" xfId="99"/>
    <cellStyle name="Incorrecto" xfId="37"/>
    <cellStyle name="Indefinido" xfId="38"/>
    <cellStyle name="Input" xfId="100"/>
    <cellStyle name="Input 2" xfId="157"/>
    <cellStyle name="Linked Cell" xfId="101"/>
    <cellStyle name="maria" xfId="39"/>
    <cellStyle name="Moeda 2" xfId="40"/>
    <cellStyle name="Moeda 2 2" xfId="146"/>
    <cellStyle name="Moeda 2 2 2" xfId="170"/>
    <cellStyle name="Moeda 3" xfId="102"/>
    <cellStyle name="Moeda 4" xfId="103"/>
    <cellStyle name="Moeda 5" xfId="104"/>
    <cellStyle name="Moeda 6" xfId="105"/>
    <cellStyle name="Moeda0" xfId="41"/>
    <cellStyle name="Neutral" xfId="106"/>
    <cellStyle name="Neutro" xfId="42"/>
    <cellStyle name="Normal" xfId="0" builtinId="0"/>
    <cellStyle name="Normal - Estilo1" xfId="107"/>
    <cellStyle name="Normal - Estilo2" xfId="108"/>
    <cellStyle name="Normal - Estilo3" xfId="109"/>
    <cellStyle name="Normal - Estilo4" xfId="110"/>
    <cellStyle name="Normal - Estilo5" xfId="111"/>
    <cellStyle name="Normal - Estilo6" xfId="112"/>
    <cellStyle name="Normal - Estilo7" xfId="113"/>
    <cellStyle name="Normal - Estilo8" xfId="114"/>
    <cellStyle name="Normal 10" xfId="115"/>
    <cellStyle name="Normal 11" xfId="63"/>
    <cellStyle name="Normal 11 2" xfId="64"/>
    <cellStyle name="Normal 11 2 2" xfId="116"/>
    <cellStyle name="Normal 12" xfId="160"/>
    <cellStyle name="Normal 14" xfId="167"/>
    <cellStyle name="Normal 2" xfId="2"/>
    <cellStyle name="Normal 2 2" xfId="43"/>
    <cellStyle name="Normal 2 2 2" xfId="65"/>
    <cellStyle name="Normal 2_orcamento bloco L- aduana - mamore-rev 00" xfId="117"/>
    <cellStyle name="Normal 3" xfId="44"/>
    <cellStyle name="Normal 3 2" xfId="118"/>
    <cellStyle name="Normal 3 3" xfId="147"/>
    <cellStyle name="Normal 4" xfId="45"/>
    <cellStyle name="Normal 4 2" xfId="119"/>
    <cellStyle name="Normal 5" xfId="46"/>
    <cellStyle name="Normal 5 2" xfId="120"/>
    <cellStyle name="Normal 5 3" xfId="161"/>
    <cellStyle name="Normal 6" xfId="66"/>
    <cellStyle name="Normal 6 2" xfId="148"/>
    <cellStyle name="Normal 6 3" xfId="144"/>
    <cellStyle name="Normal 7" xfId="121"/>
    <cellStyle name="Normal 8" xfId="122"/>
    <cellStyle name="Normal 8 3 2" xfId="169"/>
    <cellStyle name="Normal 9" xfId="123"/>
    <cellStyle name="Normal_1º_Reflexo_Visor_BR_342_-_MODIFICADO_11-12-  enviar brasilia" xfId="165"/>
    <cellStyle name="Normal_Plan1" xfId="164"/>
    <cellStyle name="Note" xfId="124"/>
    <cellStyle name="Note 2" xfId="158"/>
    <cellStyle name="Output" xfId="125"/>
    <cellStyle name="Output 2" xfId="159"/>
    <cellStyle name="Percentual" xfId="47"/>
    <cellStyle name="Ponto" xfId="48"/>
    <cellStyle name="Porcentagem" xfId="168" builtinId="5"/>
    <cellStyle name="Porcentagem 2" xfId="49"/>
    <cellStyle name="Porcentagem 2 2" xfId="126"/>
    <cellStyle name="Porcentagem 3" xfId="127"/>
    <cellStyle name="Porcentagem 4" xfId="128"/>
    <cellStyle name="Porcentagem 5" xfId="129"/>
    <cellStyle name="Porcentagem 6" xfId="130"/>
    <cellStyle name="Porcentagem 7" xfId="131"/>
    <cellStyle name="Separador de m" xfId="50"/>
    <cellStyle name="Separador de m 2" xfId="149"/>
    <cellStyle name="Separador de milhares 2" xfId="51"/>
    <cellStyle name="Separador de milhares 2 2" xfId="52"/>
    <cellStyle name="Separador de milhares 2 2 2" xfId="151"/>
    <cellStyle name="Separador de milhares 2 3" xfId="132"/>
    <cellStyle name="Separador de milhares 2 4" xfId="150"/>
    <cellStyle name="Separador de milhares 2_2º RELATORIO DE REVISÃO" xfId="133"/>
    <cellStyle name="Separador de milhares 3" xfId="53"/>
    <cellStyle name="Separador de milhares 3 2" xfId="134"/>
    <cellStyle name="Separador de milhares 3 3" xfId="152"/>
    <cellStyle name="Separador de milhares 4" xfId="62"/>
    <cellStyle name="Separador de milhares 4 2" xfId="135"/>
    <cellStyle name="Separador de milhares 4 3" xfId="136"/>
    <cellStyle name="Separador de milhares 4 3 2" xfId="137"/>
    <cellStyle name="Separador de milhares 4 4" xfId="138"/>
    <cellStyle name="Separador de milhares 5" xfId="139"/>
    <cellStyle name="Separador de milhares 5 2" xfId="140"/>
    <cellStyle name="Separador de milhares 6" xfId="141"/>
    <cellStyle name="Separador de milhares_4 - MEDI O VISOR 342 - 22 MED  SET - 23 MED  OUT" xfId="166"/>
    <cellStyle name="Separador de milhares_Plan1" xfId="163"/>
    <cellStyle name="SUMA PARCIAL" xfId="54"/>
    <cellStyle name="Title" xfId="142"/>
    <cellStyle name="Titulo1" xfId="55"/>
    <cellStyle name="Titulo2" xfId="56"/>
    <cellStyle name="Verificar Célula" xfId="57"/>
    <cellStyle name="Vírgula" xfId="1" builtinId="3"/>
    <cellStyle name="Vírgula 2" xfId="59"/>
    <cellStyle name="Vírgula 3" xfId="162"/>
    <cellStyle name="Vírgula0" xfId="58"/>
    <cellStyle name="Warning Text" xfId="143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6.xml"/><Relationship Id="rId42" Type="http://schemas.openxmlformats.org/officeDocument/2006/relationships/externalLink" Target="externalLinks/externalLink27.xml"/><Relationship Id="rId47" Type="http://schemas.openxmlformats.org/officeDocument/2006/relationships/externalLink" Target="externalLinks/externalLink32.xml"/><Relationship Id="rId63" Type="http://schemas.openxmlformats.org/officeDocument/2006/relationships/externalLink" Target="externalLinks/externalLink48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4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25.xml"/><Relationship Id="rId45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38.xml"/><Relationship Id="rId58" Type="http://schemas.openxmlformats.org/officeDocument/2006/relationships/externalLink" Target="externalLinks/externalLink43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46.xml"/><Relationship Id="rId19" Type="http://schemas.openxmlformats.org/officeDocument/2006/relationships/externalLink" Target="externalLinks/externalLink4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28.xml"/><Relationship Id="rId48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49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31.xml"/><Relationship Id="rId59" Type="http://schemas.openxmlformats.org/officeDocument/2006/relationships/externalLink" Target="externalLinks/externalLink44.xml"/><Relationship Id="rId67" Type="http://schemas.openxmlformats.org/officeDocument/2006/relationships/styles" Target="styles.xml"/><Relationship Id="rId20" Type="http://schemas.openxmlformats.org/officeDocument/2006/relationships/externalLink" Target="externalLinks/externalLink5.xml"/><Relationship Id="rId41" Type="http://schemas.openxmlformats.org/officeDocument/2006/relationships/externalLink" Target="externalLinks/externalLink26.xml"/><Relationship Id="rId54" Type="http://schemas.openxmlformats.org/officeDocument/2006/relationships/externalLink" Target="externalLinks/externalLink39.xml"/><Relationship Id="rId62" Type="http://schemas.openxmlformats.org/officeDocument/2006/relationships/externalLink" Target="externalLinks/externalLink4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21.xml"/><Relationship Id="rId49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42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6.xml"/><Relationship Id="rId44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37.xml"/><Relationship Id="rId60" Type="http://schemas.openxmlformats.org/officeDocument/2006/relationships/externalLink" Target="externalLinks/externalLink45.xml"/><Relationship Id="rId65" Type="http://schemas.openxmlformats.org/officeDocument/2006/relationships/externalLink" Target="externalLinks/externalLink5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9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19.xml"/><Relationship Id="rId50" Type="http://schemas.openxmlformats.org/officeDocument/2006/relationships/externalLink" Target="externalLinks/externalLink35.xml"/><Relationship Id="rId55" Type="http://schemas.openxmlformats.org/officeDocument/2006/relationships/externalLink" Target="externalLinks/externalLink4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44258638219866E-2"/>
          <c:y val="2.2259772352621186E-2"/>
          <c:w val="0.92683967538794521"/>
          <c:h val="0.939223747401959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'Curva - s - previsto x medido'!$A$45</c:f>
              <c:strCache>
                <c:ptCount val="1"/>
                <c:pt idx="0">
                  <c:v>Previsto Mensal</c:v>
                </c:pt>
              </c:strCache>
            </c:strRef>
          </c:tx>
          <c:invertIfNegative val="0"/>
          <c:cat>
            <c:multiLvlStrRef>
              <c:f>'Curva - s - previsto x medido'!$B$43:$G$44</c:f>
              <c:multiLvlStrCache>
                <c:ptCount val="6"/>
                <c:lvl>
                  <c:pt idx="0">
                    <c:v>1ª MP</c:v>
                  </c:pt>
                  <c:pt idx="1">
                    <c:v>2ª MP</c:v>
                  </c:pt>
                  <c:pt idx="2">
                    <c:v>3ª MP</c:v>
                  </c:pt>
                  <c:pt idx="3">
                    <c:v>4ª MP</c:v>
                  </c:pt>
                  <c:pt idx="4">
                    <c:v>5ª MP</c:v>
                  </c:pt>
                  <c:pt idx="5">
                    <c:v>6ª MP</c:v>
                  </c:pt>
                </c:lvl>
                <c:lvl>
                  <c:pt idx="0">
                    <c:v>dez/15</c:v>
                  </c:pt>
                  <c:pt idx="1">
                    <c:v>jan/16</c:v>
                  </c:pt>
                  <c:pt idx="2">
                    <c:v>fev/16</c:v>
                  </c:pt>
                  <c:pt idx="3">
                    <c:v>mar/16</c:v>
                  </c:pt>
                  <c:pt idx="4">
                    <c:v>abr/16</c:v>
                  </c:pt>
                  <c:pt idx="5">
                    <c:v>mai/16</c:v>
                  </c:pt>
                </c:lvl>
              </c:multiLvlStrCache>
            </c:multiLvlStrRef>
          </c:cat>
          <c:val>
            <c:numRef>
              <c:f>'Curva - s - previsto x medido'!$B$45:$G$45</c:f>
              <c:numCache>
                <c:formatCode>_("R$"* #,##0.00_);_("R$"* \(#,##0.00\);_("R$"* "-"??_);_(@_)</c:formatCode>
                <c:ptCount val="6"/>
                <c:pt idx="0">
                  <c:v>381897.63128048478</c:v>
                </c:pt>
                <c:pt idx="1">
                  <c:v>273963.71767185209</c:v>
                </c:pt>
                <c:pt idx="2">
                  <c:v>312756.66075661476</c:v>
                </c:pt>
                <c:pt idx="3">
                  <c:v>343071.06530596578</c:v>
                </c:pt>
                <c:pt idx="4">
                  <c:v>137191.27032589816</c:v>
                </c:pt>
                <c:pt idx="5">
                  <c:v>71026.513017161138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266-4406-BE1F-6B541FF8CDF7}"/>
            </c:ext>
          </c:extLst>
        </c:ser>
        <c:ser>
          <c:idx val="2"/>
          <c:order val="2"/>
          <c:tx>
            <c:strRef>
              <c:f>'Curva - s - previsto x medido'!$A$47</c:f>
              <c:strCache>
                <c:ptCount val="1"/>
                <c:pt idx="0">
                  <c:v>Medido Mensal</c:v>
                </c:pt>
              </c:strCache>
            </c:strRef>
          </c:tx>
          <c:invertIfNegative val="0"/>
          <c:cat>
            <c:multiLvlStrRef>
              <c:f>'Curva - s - previsto x medido'!$B$43:$G$44</c:f>
              <c:multiLvlStrCache>
                <c:ptCount val="6"/>
                <c:lvl>
                  <c:pt idx="0">
                    <c:v>1ª MP</c:v>
                  </c:pt>
                  <c:pt idx="1">
                    <c:v>2ª MP</c:v>
                  </c:pt>
                  <c:pt idx="2">
                    <c:v>3ª MP</c:v>
                  </c:pt>
                  <c:pt idx="3">
                    <c:v>4ª MP</c:v>
                  </c:pt>
                  <c:pt idx="4">
                    <c:v>5ª MP</c:v>
                  </c:pt>
                  <c:pt idx="5">
                    <c:v>6ª MP</c:v>
                  </c:pt>
                </c:lvl>
                <c:lvl>
                  <c:pt idx="0">
                    <c:v>dez/15</c:v>
                  </c:pt>
                  <c:pt idx="1">
                    <c:v>jan/16</c:v>
                  </c:pt>
                  <c:pt idx="2">
                    <c:v>fev/16</c:v>
                  </c:pt>
                  <c:pt idx="3">
                    <c:v>mar/16</c:v>
                  </c:pt>
                  <c:pt idx="4">
                    <c:v>abr/16</c:v>
                  </c:pt>
                  <c:pt idx="5">
                    <c:v>mai/16</c:v>
                  </c:pt>
                </c:lvl>
              </c:multiLvlStrCache>
            </c:multiLvlStrRef>
          </c:cat>
          <c:val>
            <c:numRef>
              <c:f>'Curva - s - previsto x medido'!$B$47:$G$47</c:f>
              <c:numCache>
                <c:formatCode>_("R$"* #,##0.00_);_("R$"* \(#,##0.00\);_("R$"* "-"??_);_(@_)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266-4406-BE1F-6B541FF8C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214166016"/>
        <c:axId val="-1214160576"/>
      </c:barChart>
      <c:lineChart>
        <c:grouping val="standard"/>
        <c:varyColors val="0"/>
        <c:ser>
          <c:idx val="1"/>
          <c:order val="1"/>
          <c:tx>
            <c:strRef>
              <c:f>'Curva - s - previsto x medido'!$A$46</c:f>
              <c:strCache>
                <c:ptCount val="1"/>
                <c:pt idx="0">
                  <c:v>Previsto Acum.</c:v>
                </c:pt>
              </c:strCache>
            </c:strRef>
          </c:tx>
          <c:spPr>
            <a:ln>
              <a:solidFill>
                <a:srgbClr val="0070C0"/>
              </a:solidFill>
            </a:ln>
          </c:spPr>
          <c:marker>
            <c:symbol val="square"/>
            <c:size val="5"/>
          </c:marker>
          <c:cat>
            <c:multiLvlStrRef>
              <c:f>'Curva - s - previsto x medido'!$B$43:$G$44</c:f>
              <c:multiLvlStrCache>
                <c:ptCount val="6"/>
                <c:lvl>
                  <c:pt idx="0">
                    <c:v>1ª MP</c:v>
                  </c:pt>
                  <c:pt idx="1">
                    <c:v>2ª MP</c:v>
                  </c:pt>
                  <c:pt idx="2">
                    <c:v>3ª MP</c:v>
                  </c:pt>
                  <c:pt idx="3">
                    <c:v>4ª MP</c:v>
                  </c:pt>
                  <c:pt idx="4">
                    <c:v>5ª MP</c:v>
                  </c:pt>
                  <c:pt idx="5">
                    <c:v>6ª MP</c:v>
                  </c:pt>
                </c:lvl>
                <c:lvl>
                  <c:pt idx="0">
                    <c:v>dez/15</c:v>
                  </c:pt>
                  <c:pt idx="1">
                    <c:v>jan/16</c:v>
                  </c:pt>
                  <c:pt idx="2">
                    <c:v>fev/16</c:v>
                  </c:pt>
                  <c:pt idx="3">
                    <c:v>mar/16</c:v>
                  </c:pt>
                  <c:pt idx="4">
                    <c:v>abr/16</c:v>
                  </c:pt>
                  <c:pt idx="5">
                    <c:v>mai/16</c:v>
                  </c:pt>
                </c:lvl>
              </c:multiLvlStrCache>
            </c:multiLvlStrRef>
          </c:cat>
          <c:val>
            <c:numRef>
              <c:f>'Curva - s - previsto x medido'!$B$46:$G$46</c:f>
              <c:numCache>
                <c:formatCode>_("R$"* #,##0.00_);_("R$"* \(#,##0.00\);_("R$"* "-"??_);_(@_)</c:formatCode>
                <c:ptCount val="6"/>
                <c:pt idx="0">
                  <c:v>381897.63128048478</c:v>
                </c:pt>
                <c:pt idx="1">
                  <c:v>655861.34895233694</c:v>
                </c:pt>
                <c:pt idx="2">
                  <c:v>968618.00970895169</c:v>
                </c:pt>
                <c:pt idx="3">
                  <c:v>1311689.0750149174</c:v>
                </c:pt>
                <c:pt idx="4">
                  <c:v>1448880.3453408156</c:v>
                </c:pt>
                <c:pt idx="5">
                  <c:v>1519906.8583579767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266-4406-BE1F-6B541FF8CDF7}"/>
            </c:ext>
          </c:extLst>
        </c:ser>
        <c:ser>
          <c:idx val="3"/>
          <c:order val="3"/>
          <c:tx>
            <c:strRef>
              <c:f>'Curva - s - previsto x medido'!$A$48</c:f>
              <c:strCache>
                <c:ptCount val="1"/>
                <c:pt idx="0">
                  <c:v>Medido Acum.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square"/>
            <c:size val="5"/>
          </c:marker>
          <c:cat>
            <c:multiLvlStrRef>
              <c:f>'Curva - s - previsto x medido'!$B$43:$G$44</c:f>
              <c:multiLvlStrCache>
                <c:ptCount val="6"/>
                <c:lvl>
                  <c:pt idx="0">
                    <c:v>1ª MP</c:v>
                  </c:pt>
                  <c:pt idx="1">
                    <c:v>2ª MP</c:v>
                  </c:pt>
                  <c:pt idx="2">
                    <c:v>3ª MP</c:v>
                  </c:pt>
                  <c:pt idx="3">
                    <c:v>4ª MP</c:v>
                  </c:pt>
                  <c:pt idx="4">
                    <c:v>5ª MP</c:v>
                  </c:pt>
                  <c:pt idx="5">
                    <c:v>6ª MP</c:v>
                  </c:pt>
                </c:lvl>
                <c:lvl>
                  <c:pt idx="0">
                    <c:v>dez/15</c:v>
                  </c:pt>
                  <c:pt idx="1">
                    <c:v>jan/16</c:v>
                  </c:pt>
                  <c:pt idx="2">
                    <c:v>fev/16</c:v>
                  </c:pt>
                  <c:pt idx="3">
                    <c:v>mar/16</c:v>
                  </c:pt>
                  <c:pt idx="4">
                    <c:v>abr/16</c:v>
                  </c:pt>
                  <c:pt idx="5">
                    <c:v>mai/16</c:v>
                  </c:pt>
                </c:lvl>
              </c:multiLvlStrCache>
            </c:multiLvlStrRef>
          </c:cat>
          <c:val>
            <c:numRef>
              <c:f>'Curva - s - previsto x medido'!$B$48:$G$48</c:f>
              <c:numCache>
                <c:formatCode>_("R$"* #,##0.00_);_("R$"* \(#,##0.00\);_("R$"* "-"??_);_(@_)</c:formatCode>
                <c:ptCount val="6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266-4406-BE1F-6B541FF8C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214166016"/>
        <c:axId val="-1214160576"/>
      </c:lineChart>
      <c:catAx>
        <c:axId val="-121416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-1214160576"/>
        <c:crosses val="autoZero"/>
        <c:auto val="1"/>
        <c:lblAlgn val="ctr"/>
        <c:lblOffset val="100"/>
        <c:noMultiLvlLbl val="0"/>
      </c:catAx>
      <c:valAx>
        <c:axId val="-1214160576"/>
        <c:scaling>
          <c:orientation val="minMax"/>
        </c:scaling>
        <c:delete val="0"/>
        <c:axPos val="l"/>
        <c:majorGridlines/>
        <c:numFmt formatCode="_(&quot;R$&quot;* #,##0.00_);_(&quot;R$&quot;* \(#,##0.00\);_(&quot;R$&quot;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-121416601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2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2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2"/>
        <c:txPr>
          <a:bodyPr/>
          <a:lstStyle/>
          <a:p>
            <a:pPr>
              <a:defRPr sz="12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3"/>
        <c:txPr>
          <a:bodyPr/>
          <a:lstStyle/>
          <a:p>
            <a:pPr>
              <a:defRPr sz="12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ayout>
        <c:manualLayout>
          <c:xMode val="edge"/>
          <c:yMode val="edge"/>
          <c:x val="9.6587855374536333E-2"/>
          <c:y val="4.8605883360793606E-2"/>
          <c:w val="0.10212672954257442"/>
          <c:h val="0.2698392857296810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352" footer="0.3149606200000035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42332</xdr:colOff>
      <xdr:row>7</xdr:row>
      <xdr:rowOff>42332</xdr:rowOff>
    </xdr:from>
    <xdr:to>
      <xdr:col>6</xdr:col>
      <xdr:colOff>2709333</xdr:colOff>
      <xdr:row>41</xdr:row>
      <xdr:rowOff>137582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anceiro\c\Meus%20documentos\Obras%20da%20Construtora%20Visor\Or&#231;amentos\Ds32\Meus%20documentos\Outros\Meus%20documentos%20Visor\Prefeituras\Pref%20Mun%20Campo%20Belo\Museu%20Campo%20Belo\Planilha%20Museu%20Revis&#227;o%20Mai-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anguzzo\Desktop\OBRAS\BR-393%20ES_(MUQUI)\01-%20MEDI&#199;&#213;ES\MP%2002\Dados%20de%202013\ALEGRE%20ES\MP\Medi&#231;&#245;es\Construtora%20Ferfranco\Rio%20Casca\Manuten&#231;&#227;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_1\tec1\ARQ\SOLOTEC\BR-476\VIGA\ANALISE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gito\c\Meus%20documentos\Projetos\6&#186;%20DRF\C%20378%20%20BR%20040%20Paraopeba\AnteProjeto\Volume%202\Terraplenagem\C378%20Distribuicao%20de%20Massas%20Lote%2002%20-%20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-F1\Projetos\Trabalho\Planilha%20de%20Quantitativo%20em%20Branc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&#233;cnico\c-tecnico\T&#201;CNICA\DNER\19%20DISTRITO%20RODOVI&#193;RIO%20FEDERAL\CARTA%20CONVITE%20N&#176;%200129-98-19\CARTA%20CONVITE%20N&#176;%200129-98-1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3\tecnico\FV-DNE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eus%20Documentos\FV-DNER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3\tecnico\0798\TECNICO\TEACOMP\LOTE06\P09\P10\RELAT6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0798\TECNICO\TEACOMP\LOTE06\P09\P10\RELAT6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laviana\Flaviana\obra%20202%20(br-265)\medi&#231;&#227;o\acumulad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bsa00535\c$\PATO%20-%20BR%20-%20425%20aditiv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elso\PLANILHAS%20LAB\Faixa%20C\PROJ.CBUQ%20F-B-1160602200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ra&#231;o%20cbuq%20faixa%20c%20Carpizza%20CONT.%20LESTE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PLANILHA%20BR153-L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ana.braga\Configura&#231;&#245;es%20locais\Temporary%20Internet%20Files\Content.Outlook\QP4YNMZ7\11&#170;%20MEDI&#199;&#195;O_Junho_2011\Arquivos%20internos\Quadro%20de%20quantidades\ORCAMENT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&#233;cnico\C-T&#201;CNICO\Nossos%20Documentos\Licita&#231;&#245;es\DNER%20-%2019&#186;\Concorr&#234;ncia%20N.&#186;%20187.2000\Quadros%20para%20Licita&#231;&#245;e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.U.%20LOT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edi&#231;&#245;es%20Br163\2&#170;MEDI~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mob141-01\Tecnica\EGS\PLANEJAMENTO\Meus%20documentos\FABRICA%20NOVA\PLAN.%20REVIS&#195;O%20I%20-%20JULHO%2003\REVIS&#195;O%20I%20PLANEJAMENTO%20FABRICA%20NOV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mob141-01\Tecnica\Jose%20Maria\OBRA%20-MGT%20120%20-%20ITABIRA-%20NOVA%20ERA\PLANILHA%20BR153-L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AIXA%20'C'%20CORRIGIDO%20=%205.7%25\Joaquim\Backup\PROJ.C.BET.USIN.QUENTE%20F-B-116MODCONT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exandre\c\ARQXLS\PR\Conservas%20dez-02\Pato%20PRRTN%20-%20BR476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anguzzo\Desktop\OBRAS\BR-393%20ES_(MUQUI)\01-%20MEDI&#199;&#213;ES\MP%2002\S.%20FRANCO%202014\Conserva\Medi&#231;&#227;o\Users\Ricardo\Desktop\Meus%20documentos\OBRAS\CCL\Meus%20documentos\OBRAS\Etros%202002\OBRAS\Or&#231;amentos\Orc%20381\Orc%20Trevo%20Takono\OR960887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.B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ssos%20Documentos\Licita&#231;&#245;es\DNER%20-%2019&#186;\Concorr&#234;ncia%20N.&#186;%20187.2000\Quadros%20para%20Licita&#231;&#245;e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liana\projetos\Meus%20documentos\Egesa-antigos\TO-134\Meus%20Documentos\FV-DNE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ugusta\Atp\Documents%20and%20Settings\Renato\Desktop\Pre&#231;os%20Revisados-OAE-SEPLANE-(25-11-04)-final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ecucao\lobo%201\Renato%20Lobo\234%20MBR\Planilhas\Vargem%20Grande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ecucao\lobo%201\Renato%20Lobo\Or&#231;amento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linda\Planilha-cronograma-Fabrica%20Nov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33-tec-01\medicao$\linda\Planilha-cronograma-Fabrica%20Nova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uliana\projetos\Meus%20documentos\Egesa-antigos\TO-134\0798\TECNICO\TEACOMP\LOTE06\P09\P10\RELAT6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jetos%20F&#225;bio\tra&#231;o%20cbuq%20faixa%20c%20Carpizza%20CONT.%20LEST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GESA-Projetos\TO-050PALMAS-TAQUARALTO\Meus%20documentos\EGESA\Br-482mg\Volume1\CANA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anguzzo\Desktop\OBRAS\BR-393%20ES_(MUQUI)\01-%20MEDI&#199;&#213;ES\MP%2002\Dados%20de%202013\ALEGRE%20ES\MP\Medi&#231;&#245;es\vilasa%20-%20relat&#243;rios%20gerenciais\medi&#231;&#245;es\DENIT\Medi&#231;&#245;es%20DENIT%20-%20Campan&#225;rio%20Rev.%202\PLUVIOMETRIA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3\tecnico\Concorrencia\PLANEJAMENTO\PL%202004\Amap&#225;\BR-156-AP%20SUL\PL%20BR-156%20AP%20SUL%20atual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3\tecnico\EGESA\Br-482mg\Volume2\CANA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eus%20documentos\EGESA\Br-482mg\Volume1\CANA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elicio\lpziglio%20(c)\Documents%20and%20Settings\tecnica\Configura&#231;&#245;es%20locais\Temp\Controle%20de%20Produ&#231;&#227;o%20obra%20134%20Arcos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anguzzo\Desktop\OBRAS\BR-393%20ES_(MUQUI)\01-%20MEDI&#199;&#213;ES\MP%2002\Dados%20de%202013\ALEGRE%20ES\MP\Medi&#231;&#245;es\Documents%20and%20Settings\C%20arlos%20%20Machado\My%20Documents\Disco%201\BR-262-MS(3)\Anexos%20PGQ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nceicao\SP%20270-Assis\Planejto%20SP-270%20Raposo%20Tavares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&#233;cnico\C-T&#201;CNICO\Nossos%20Documentos\Licita&#231;&#245;es\DNER%20-%2019&#186;\Concorr&#234;ncia%20N.&#186;%20670.00\Equipamento%20e%20M&#227;o%20de%20Obra%20670.0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R-364%20MT_2_Executivo_Definitivo_10_07_2002\Vol04_Or&#231;amento\Lote_08\Documents%20and%20Settings\bruno\Meus%20documentos\Servi&#231;o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GIOVANI\MT-270(TORQUE)\Medi&#231;&#245;es%20Br163\1&#170;MEDI~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enanguzzo\Desktop\Emergencia%20Km%2016\Mob%20Inst%20Trans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ncorrencia\LICITA&#199;&#195;O\DNIT\BR-101%20-%20SC%20EDITAL%200003-02\LOTE%2028%20apresenta&#231;&#227;o\cd\Lote%2028%20SC\gelson\XLS\CUSTOS\DNER398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_PROSUL2\APPL\USR\GELSON\XLS\CONSAPPE\SISNORTE\REORDENA\11BR28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3\tecnico\Concorrencia\LICITA&#199;&#195;O\DNIT\BR-101%20-%20SC%20EDITAL%200003-02\LOTE%2028%20apresenta&#231;&#227;o\cd\Lote%2028%20SC\gelson\XLS\CUSTOS\DNER398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elicio\lpziglio%20(c)\EGS\PLANEJAMENTO\Meus%20documentos\FABRICA%20NOVA\PLAN.%20REVIS&#195;O%20I%20-%20JULHO%2003\REVIS&#195;O%20I%20PLANEJAMENTO%20FABRICA%20NO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MUSEU Rev Jul-00"/>
      <sheetName val="BDI"/>
      <sheetName val="PLMUSEU Rev Mai-00 (Med)"/>
      <sheetName val="QUANTMU"/>
      <sheetName val="PLMUSEU"/>
      <sheetName val="Cálculo"/>
      <sheetName val="PLMUSEU (3)"/>
      <sheetName val="Planilha Apres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nutenção"/>
    </sheetNames>
    <definedNames>
      <definedName name="AAAAAAAAA" refersTo="#REF!"/>
      <definedName name="CCCCCCCCCCC" refersTo="#REF!"/>
      <definedName name="CELSO" refersTo="#REF!"/>
      <definedName name="CMB" refersTo="#REF!"/>
      <definedName name="DIGITAL" refersTo="#REF!"/>
      <definedName name="llllllll" refersTo="#REF!"/>
      <definedName name="MERDA" refersTo="#REF!"/>
      <definedName name="Unifilar" refersTo="#REF!"/>
    </defined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1"/>
      <sheetName val="Gráf2"/>
      <sheetName val="Gráf3"/>
      <sheetName val="Gráf4"/>
      <sheetName val="Viga Benkellman"/>
      <sheetName val="Estudo Estatístico"/>
      <sheetName val="Pro - 10 norma A"/>
      <sheetName val="Pró - 11 norma B"/>
      <sheetName val="Resumo subtrechos homgêneos"/>
      <sheetName val="Demonstrativo Dimensionamento"/>
      <sheetName val="Camadas Mat. Distintos"/>
      <sheetName val="PRO-08"/>
      <sheetName val="ANALISES"/>
      <sheetName val="Custo do CM-30"/>
      <sheetName val="Cálculo"/>
      <sheetName val="Quadro + Gráf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  <sheetName val="Plan2"/>
      <sheetName val="Plan3"/>
      <sheetName val="VariáveisOcultas"/>
      <sheetName val="Variáveis"/>
      <sheetName val="Convenções"/>
      <sheetName val="Cortes"/>
      <sheetName val="Cortes Auxiliar"/>
      <sheetName val="Aterros"/>
      <sheetName val="DistDeMassas"/>
      <sheetName val="Consistência"/>
      <sheetName val="DistDeMassasImpressa"/>
      <sheetName val="Qd Quant - Modelo DER"/>
      <sheetName val="Qd Quant - Formato A4"/>
      <sheetName val="Historico"/>
      <sheetName val="Ajuda"/>
      <sheetName val="Oculta"/>
      <sheetName val="TabelaSicro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antitativo"/>
      <sheetName val="Quadro Geral"/>
      <sheetName val="Especificações Tecnicas DNER"/>
    </sheetNames>
    <sheetDataSet>
      <sheetData sheetId="0"/>
      <sheetData sheetId="1" refreshError="1">
        <row r="1">
          <cell r="A1" t="str">
            <v>DNIT - Sistema de Custos Rodoviários</v>
          </cell>
          <cell r="D1" t="str">
            <v>Sicro2</v>
          </cell>
          <cell r="H1" t="str">
            <v>Esp. Técnica</v>
          </cell>
        </row>
        <row r="2">
          <cell r="A2" t="str">
            <v>Atividades Auxiliares</v>
          </cell>
          <cell r="D2" t="str">
            <v>Minas Gerais</v>
          </cell>
          <cell r="H2" t="str">
            <v>Minas Gerais</v>
          </cell>
        </row>
        <row r="3">
          <cell r="A3" t="str">
            <v>Resumo dos Custos Unitários de Referência: Maio de 2005</v>
          </cell>
          <cell r="D3" t="str">
            <v>RCtR0330</v>
          </cell>
          <cell r="H3" t="str">
            <v>=</v>
          </cell>
        </row>
        <row r="5">
          <cell r="A5" t="str">
            <v>Código</v>
          </cell>
          <cell r="C5" t="str">
            <v>Atividade / Serviço</v>
          </cell>
          <cell r="D5" t="str">
            <v>Unidade</v>
          </cell>
          <cell r="F5" t="str">
            <v>Preço Unitário</v>
          </cell>
          <cell r="H5" t="str">
            <v>Código</v>
          </cell>
        </row>
        <row r="6">
          <cell r="D6" t="str">
            <v>Und</v>
          </cell>
          <cell r="E6" t="str">
            <v>Direto</v>
          </cell>
          <cell r="F6" t="str">
            <v>LDI</v>
          </cell>
          <cell r="G6" t="str">
            <v>Total</v>
          </cell>
        </row>
        <row r="8">
          <cell r="A8" t="str">
            <v>1 A 00 001 00</v>
          </cell>
          <cell r="B8" t="str">
            <v>-</v>
          </cell>
          <cell r="C8" t="str">
            <v>Transporte local c/ basc. 5 m3 rodov. não pav.</v>
          </cell>
          <cell r="D8" t="str">
            <v>tkm</v>
          </cell>
          <cell r="E8">
            <v>0.46</v>
          </cell>
          <cell r="F8">
            <v>0</v>
          </cell>
          <cell r="G8">
            <v>0.46</v>
          </cell>
          <cell r="H8" t="str">
            <v>-</v>
          </cell>
        </row>
        <row r="9">
          <cell r="A9" t="str">
            <v>1 A 00 001 05</v>
          </cell>
          <cell r="B9" t="str">
            <v>-</v>
          </cell>
          <cell r="C9" t="str">
            <v>Transp. local c/ basc. 10m3 rodov. não pav (const)</v>
          </cell>
          <cell r="D9" t="str">
            <v>tkm</v>
          </cell>
          <cell r="E9">
            <v>0.42</v>
          </cell>
          <cell r="F9">
            <v>0</v>
          </cell>
          <cell r="G9">
            <v>0.42</v>
          </cell>
          <cell r="H9" t="str">
            <v>-</v>
          </cell>
        </row>
        <row r="10">
          <cell r="A10" t="str">
            <v>1 A 00 001 06</v>
          </cell>
          <cell r="B10" t="str">
            <v>-</v>
          </cell>
          <cell r="C10" t="str">
            <v>Transp. local c/ basc. 10m3 rodov. não pav (consv)</v>
          </cell>
          <cell r="D10" t="str">
            <v>tkm</v>
          </cell>
          <cell r="E10">
            <v>0.5</v>
          </cell>
          <cell r="F10">
            <v>0</v>
          </cell>
          <cell r="G10">
            <v>0.5</v>
          </cell>
          <cell r="H10" t="str">
            <v>-</v>
          </cell>
        </row>
        <row r="11">
          <cell r="A11" t="str">
            <v>1 A 00 001 07</v>
          </cell>
          <cell r="B11" t="str">
            <v>-</v>
          </cell>
          <cell r="C11" t="str">
            <v>Transp. local c/ basc. 10m3 rodov. não pav (restr)</v>
          </cell>
          <cell r="D11" t="str">
            <v>tkm</v>
          </cell>
          <cell r="E11">
            <v>0.49</v>
          </cell>
          <cell r="F11">
            <v>0</v>
          </cell>
          <cell r="G11">
            <v>0.49</v>
          </cell>
          <cell r="H11" t="str">
            <v>-</v>
          </cell>
        </row>
        <row r="12">
          <cell r="A12" t="str">
            <v>1 A 00 001 08</v>
          </cell>
          <cell r="B12" t="str">
            <v>-</v>
          </cell>
          <cell r="C12" t="str">
            <v>Transporte local c/ basc. p/ rocha rodov. não pav.</v>
          </cell>
          <cell r="D12" t="str">
            <v>tkm</v>
          </cell>
          <cell r="E12">
            <v>0.62</v>
          </cell>
          <cell r="F12">
            <v>0</v>
          </cell>
          <cell r="G12">
            <v>0.62</v>
          </cell>
          <cell r="H12" t="str">
            <v>-</v>
          </cell>
        </row>
        <row r="13">
          <cell r="A13" t="str">
            <v>1 A 00 001 40</v>
          </cell>
          <cell r="B13" t="str">
            <v>-</v>
          </cell>
          <cell r="C13" t="str">
            <v>Transp. local c/ carroceria 15 t rodov. não pav.</v>
          </cell>
          <cell r="D13" t="str">
            <v>tkm</v>
          </cell>
          <cell r="E13">
            <v>0.53</v>
          </cell>
          <cell r="F13">
            <v>0</v>
          </cell>
          <cell r="G13">
            <v>0.53</v>
          </cell>
          <cell r="H13" t="str">
            <v>-</v>
          </cell>
        </row>
        <row r="14">
          <cell r="A14" t="str">
            <v>1 A 00 001 41</v>
          </cell>
          <cell r="B14" t="str">
            <v>-</v>
          </cell>
          <cell r="C14" t="str">
            <v>Transporte local c/ carroceria 4t rodov. não pav.</v>
          </cell>
          <cell r="D14" t="str">
            <v>tkm</v>
          </cell>
          <cell r="E14">
            <v>0.66</v>
          </cell>
          <cell r="F14">
            <v>0</v>
          </cell>
          <cell r="G14">
            <v>0.66</v>
          </cell>
          <cell r="H14" t="str">
            <v>-</v>
          </cell>
        </row>
        <row r="15">
          <cell r="A15" t="str">
            <v>1 A 00 001 50</v>
          </cell>
          <cell r="B15" t="str">
            <v>-</v>
          </cell>
          <cell r="C15" t="str">
            <v>Transporte local c/ betoneira rodov. não pav.</v>
          </cell>
          <cell r="D15" t="str">
            <v>tkm</v>
          </cell>
          <cell r="E15">
            <v>0.62</v>
          </cell>
          <cell r="F15">
            <v>0</v>
          </cell>
          <cell r="G15">
            <v>0.62</v>
          </cell>
          <cell r="H15" t="str">
            <v>-</v>
          </cell>
        </row>
        <row r="16">
          <cell r="A16" t="str">
            <v>1 A 00 001 60</v>
          </cell>
          <cell r="B16" t="str">
            <v>-</v>
          </cell>
          <cell r="C16" t="str">
            <v>Transp. local c/ carroc. c/ guind. rodov. não pav.</v>
          </cell>
          <cell r="D16" t="str">
            <v>tkm</v>
          </cell>
          <cell r="E16">
            <v>0.71</v>
          </cell>
          <cell r="F16">
            <v>0</v>
          </cell>
          <cell r="G16">
            <v>0.71</v>
          </cell>
          <cell r="H16" t="str">
            <v>-</v>
          </cell>
        </row>
        <row r="17">
          <cell r="A17" t="str">
            <v>1 A 00 001 90</v>
          </cell>
          <cell r="B17" t="str">
            <v>-</v>
          </cell>
          <cell r="C17" t="str">
            <v>Transporte comercial c/ carroc. rodov. não pav.</v>
          </cell>
          <cell r="D17" t="str">
            <v>tkm</v>
          </cell>
          <cell r="E17">
            <v>0.32</v>
          </cell>
          <cell r="F17">
            <v>0</v>
          </cell>
          <cell r="G17">
            <v>0.32</v>
          </cell>
          <cell r="H17" t="str">
            <v>-</v>
          </cell>
        </row>
        <row r="18">
          <cell r="A18" t="str">
            <v>1 A 00 001 91</v>
          </cell>
          <cell r="B18" t="str">
            <v>-</v>
          </cell>
          <cell r="C18" t="str">
            <v>Transporte comercial c/ basc. 10m3 rod. não pav.</v>
          </cell>
          <cell r="D18" t="str">
            <v>tkm</v>
          </cell>
          <cell r="E18">
            <v>0.33</v>
          </cell>
          <cell r="F18">
            <v>0</v>
          </cell>
          <cell r="G18">
            <v>0.33</v>
          </cell>
          <cell r="H18" t="str">
            <v>-</v>
          </cell>
        </row>
        <row r="19">
          <cell r="A19" t="str">
            <v>1 A 00 002 00</v>
          </cell>
          <cell r="B19" t="str">
            <v>-</v>
          </cell>
          <cell r="C19" t="str">
            <v>Transporte local c/ basc. 5m3 rodov. pav.</v>
          </cell>
          <cell r="D19" t="str">
            <v>tkm</v>
          </cell>
          <cell r="E19">
            <v>0.37</v>
          </cell>
          <cell r="F19">
            <v>0</v>
          </cell>
          <cell r="G19">
            <v>0.37</v>
          </cell>
          <cell r="H19" t="str">
            <v>-</v>
          </cell>
        </row>
        <row r="20">
          <cell r="A20" t="str">
            <v>1 A 00 002 03</v>
          </cell>
          <cell r="B20" t="str">
            <v>-</v>
          </cell>
          <cell r="C20" t="str">
            <v>Transp. local material para remendos</v>
          </cell>
          <cell r="D20" t="str">
            <v>tkm</v>
          </cell>
          <cell r="E20">
            <v>0.75</v>
          </cell>
          <cell r="F20">
            <v>0</v>
          </cell>
          <cell r="G20">
            <v>0.75</v>
          </cell>
          <cell r="H20" t="str">
            <v>-</v>
          </cell>
        </row>
        <row r="21">
          <cell r="A21" t="str">
            <v>1 A 00 002 05</v>
          </cell>
          <cell r="B21" t="str">
            <v>-</v>
          </cell>
          <cell r="C21" t="str">
            <v>Transp. local c/ basc. 10m3 rodov. pav. (const)</v>
          </cell>
          <cell r="D21" t="str">
            <v>tkm</v>
          </cell>
          <cell r="E21">
            <v>0.33</v>
          </cell>
          <cell r="F21">
            <v>0</v>
          </cell>
          <cell r="G21">
            <v>0.33</v>
          </cell>
          <cell r="H21" t="str">
            <v>-</v>
          </cell>
        </row>
        <row r="22">
          <cell r="A22" t="str">
            <v>1 A 00 002 06</v>
          </cell>
          <cell r="B22" t="str">
            <v>-</v>
          </cell>
          <cell r="C22" t="str">
            <v>Transp. local c/ basc. 10m3 rodov. pav. (consv)</v>
          </cell>
          <cell r="D22" t="str">
            <v>tkm</v>
          </cell>
          <cell r="E22">
            <v>0.38</v>
          </cell>
          <cell r="F22">
            <v>0</v>
          </cell>
          <cell r="G22">
            <v>0.38</v>
          </cell>
          <cell r="H22" t="str">
            <v>-</v>
          </cell>
        </row>
        <row r="23">
          <cell r="A23" t="str">
            <v>1 A 00 002 07</v>
          </cell>
          <cell r="B23" t="str">
            <v>-</v>
          </cell>
          <cell r="C23" t="str">
            <v>Transp. local c/ basc. 10m3 rodov. pav. (restr)</v>
          </cell>
          <cell r="D23" t="str">
            <v>tkm</v>
          </cell>
          <cell r="E23">
            <v>0.37</v>
          </cell>
          <cell r="F23">
            <v>0</v>
          </cell>
          <cell r="G23">
            <v>0.37</v>
          </cell>
          <cell r="H23" t="str">
            <v>-</v>
          </cell>
        </row>
        <row r="24">
          <cell r="A24" t="str">
            <v>1 A 00 002 08</v>
          </cell>
          <cell r="B24" t="str">
            <v>-</v>
          </cell>
          <cell r="C24" t="str">
            <v>Transporte local c/ basc. p/ rocha rodov. pav.</v>
          </cell>
          <cell r="D24" t="str">
            <v>tkm</v>
          </cell>
          <cell r="E24">
            <v>0.47</v>
          </cell>
          <cell r="F24">
            <v>0</v>
          </cell>
          <cell r="G24">
            <v>0.47</v>
          </cell>
          <cell r="H24" t="str">
            <v>-</v>
          </cell>
        </row>
        <row r="25">
          <cell r="A25" t="str">
            <v>1 A 00 002 40</v>
          </cell>
          <cell r="B25" t="str">
            <v>-</v>
          </cell>
          <cell r="C25" t="str">
            <v>Transporte local c/ carroceria 15 t rodov. pav.</v>
          </cell>
          <cell r="D25" t="str">
            <v>tkm</v>
          </cell>
          <cell r="E25">
            <v>0.39</v>
          </cell>
          <cell r="F25">
            <v>0</v>
          </cell>
          <cell r="G25">
            <v>0.39</v>
          </cell>
          <cell r="H25" t="str">
            <v>-</v>
          </cell>
        </row>
        <row r="26">
          <cell r="A26" t="str">
            <v>1 A 00 002 41</v>
          </cell>
          <cell r="B26" t="str">
            <v>-</v>
          </cell>
          <cell r="C26" t="str">
            <v>Transporte local c/ carroceria 4t rodov. pav.</v>
          </cell>
          <cell r="D26" t="str">
            <v>tkm</v>
          </cell>
          <cell r="E26">
            <v>0.52</v>
          </cell>
          <cell r="F26">
            <v>0</v>
          </cell>
          <cell r="G26">
            <v>0.52</v>
          </cell>
          <cell r="H26" t="str">
            <v>-</v>
          </cell>
        </row>
        <row r="27">
          <cell r="A27" t="str">
            <v>1 A 00 002 50</v>
          </cell>
          <cell r="B27" t="str">
            <v>-</v>
          </cell>
          <cell r="C27" t="str">
            <v>Transporte local c/ betoneira rodov. pav.</v>
          </cell>
          <cell r="D27" t="str">
            <v>tkm</v>
          </cell>
          <cell r="E27">
            <v>0.46</v>
          </cell>
          <cell r="F27">
            <v>0</v>
          </cell>
          <cell r="G27">
            <v>0.46</v>
          </cell>
          <cell r="H27" t="str">
            <v>-</v>
          </cell>
        </row>
        <row r="28">
          <cell r="A28" t="str">
            <v>1 A 00 002 60</v>
          </cell>
          <cell r="B28" t="str">
            <v>-</v>
          </cell>
          <cell r="C28" t="str">
            <v>Transp. local c/ carroceria c/ guind. rodov. pav.</v>
          </cell>
          <cell r="D28" t="str">
            <v>tkm</v>
          </cell>
          <cell r="E28">
            <v>0.63</v>
          </cell>
          <cell r="F28">
            <v>0</v>
          </cell>
          <cell r="G28">
            <v>0.63</v>
          </cell>
          <cell r="H28" t="str">
            <v>-</v>
          </cell>
        </row>
        <row r="29">
          <cell r="A29" t="str">
            <v>1 A 00 002 90</v>
          </cell>
          <cell r="B29" t="str">
            <v>-</v>
          </cell>
          <cell r="C29" t="str">
            <v>Transporte comercial c/ carroceria rodov. pav.</v>
          </cell>
          <cell r="D29" t="str">
            <v>tkm</v>
          </cell>
          <cell r="E29">
            <v>0.21</v>
          </cell>
          <cell r="F29">
            <v>0</v>
          </cell>
          <cell r="G29">
            <v>0.21</v>
          </cell>
          <cell r="H29" t="str">
            <v>-</v>
          </cell>
        </row>
        <row r="30">
          <cell r="A30" t="str">
            <v>1 A 00 002 91</v>
          </cell>
          <cell r="B30" t="str">
            <v>-</v>
          </cell>
          <cell r="C30" t="str">
            <v>Transporte comercial c/ basc. 10m3 rod. pav.</v>
          </cell>
          <cell r="D30" t="str">
            <v>tkm</v>
          </cell>
          <cell r="E30">
            <v>0.22</v>
          </cell>
          <cell r="F30">
            <v>0</v>
          </cell>
          <cell r="G30">
            <v>0.22</v>
          </cell>
          <cell r="H30" t="str">
            <v>-</v>
          </cell>
        </row>
        <row r="31">
          <cell r="A31" t="str">
            <v>1 A 00 102 00</v>
          </cell>
          <cell r="B31" t="str">
            <v>-</v>
          </cell>
          <cell r="C31" t="str">
            <v>Transporte local de material betuminoso</v>
          </cell>
          <cell r="D31" t="str">
            <v>tkm</v>
          </cell>
          <cell r="E31">
            <v>0.88</v>
          </cell>
          <cell r="F31">
            <v>0</v>
          </cell>
          <cell r="G31">
            <v>0.88</v>
          </cell>
          <cell r="H31" t="str">
            <v>-</v>
          </cell>
        </row>
        <row r="32">
          <cell r="A32" t="str">
            <v>1 A 00 112 90</v>
          </cell>
          <cell r="B32" t="str">
            <v>-</v>
          </cell>
          <cell r="C32" t="str">
            <v>Transporte comercial material betuminoso a quente</v>
          </cell>
          <cell r="D32" t="str">
            <v>tkm</v>
          </cell>
          <cell r="E32">
            <v>0</v>
          </cell>
          <cell r="F32">
            <v>0</v>
          </cell>
          <cell r="G32">
            <v>0</v>
          </cell>
          <cell r="H32" t="str">
            <v>-</v>
          </cell>
        </row>
        <row r="33">
          <cell r="A33" t="str">
            <v>1 A 00 112 91</v>
          </cell>
          <cell r="B33" t="str">
            <v>-</v>
          </cell>
          <cell r="C33" t="str">
            <v>Transporte comercial material betuminoso a frio</v>
          </cell>
          <cell r="D33" t="str">
            <v>tkm</v>
          </cell>
          <cell r="E33">
            <v>0</v>
          </cell>
          <cell r="F33">
            <v>0</v>
          </cell>
          <cell r="G33">
            <v>0</v>
          </cell>
          <cell r="H33" t="str">
            <v>-</v>
          </cell>
        </row>
        <row r="34">
          <cell r="A34" t="str">
            <v>1 A 00 201 70</v>
          </cell>
          <cell r="B34" t="str">
            <v>-</v>
          </cell>
          <cell r="C34" t="str">
            <v>Transp. local água c/ cam. tanque rodov. não pav.</v>
          </cell>
          <cell r="D34" t="str">
            <v>tkm</v>
          </cell>
          <cell r="E34">
            <v>0.59</v>
          </cell>
          <cell r="F34">
            <v>0</v>
          </cell>
          <cell r="G34">
            <v>0.59</v>
          </cell>
          <cell r="H34" t="str">
            <v>-</v>
          </cell>
        </row>
        <row r="35">
          <cell r="A35" t="str">
            <v>1 A 00 202 70</v>
          </cell>
          <cell r="B35" t="str">
            <v>-</v>
          </cell>
          <cell r="C35" t="str">
            <v>Transp. local de água c/ cam. tanque rodov. pav.</v>
          </cell>
          <cell r="D35" t="str">
            <v>tkm</v>
          </cell>
          <cell r="E35">
            <v>0.44</v>
          </cell>
          <cell r="F35">
            <v>0</v>
          </cell>
          <cell r="G35">
            <v>0.44</v>
          </cell>
          <cell r="H35" t="str">
            <v>-</v>
          </cell>
        </row>
        <row r="36">
          <cell r="A36" t="str">
            <v>1 A 00 301 00</v>
          </cell>
          <cell r="B36" t="str">
            <v>-</v>
          </cell>
          <cell r="C36" t="str">
            <v>Fornecimento de Aço CA-25</v>
          </cell>
          <cell r="D36" t="str">
            <v>kg</v>
          </cell>
          <cell r="E36">
            <v>3.47</v>
          </cell>
          <cell r="F36">
            <v>0</v>
          </cell>
          <cell r="G36">
            <v>3.47</v>
          </cell>
          <cell r="H36" t="str">
            <v>-</v>
          </cell>
        </row>
        <row r="37">
          <cell r="A37" t="str">
            <v>1 A 00 302 00</v>
          </cell>
          <cell r="B37" t="str">
            <v>-</v>
          </cell>
          <cell r="C37" t="str">
            <v>Fornecimento de Aço CA-50</v>
          </cell>
          <cell r="D37" t="str">
            <v>kg</v>
          </cell>
          <cell r="E37">
            <v>3.31</v>
          </cell>
          <cell r="F37">
            <v>0</v>
          </cell>
          <cell r="G37">
            <v>3.31</v>
          </cell>
          <cell r="H37" t="str">
            <v>-</v>
          </cell>
        </row>
        <row r="38">
          <cell r="A38" t="str">
            <v>1 A 00 303 00</v>
          </cell>
          <cell r="B38" t="str">
            <v>-</v>
          </cell>
          <cell r="C38" t="str">
            <v>Fornecimento de Aço CA-60</v>
          </cell>
          <cell r="D38" t="str">
            <v>kg</v>
          </cell>
          <cell r="E38">
            <v>3.83</v>
          </cell>
          <cell r="F38">
            <v>0</v>
          </cell>
          <cell r="G38">
            <v>3.83</v>
          </cell>
          <cell r="H38" t="str">
            <v>-</v>
          </cell>
        </row>
        <row r="39">
          <cell r="A39" t="str">
            <v>1 A 00 716 00</v>
          </cell>
          <cell r="B39" t="str">
            <v>-</v>
          </cell>
          <cell r="C39" t="str">
            <v>Areia comercial</v>
          </cell>
          <cell r="D39" t="str">
            <v>m³</v>
          </cell>
          <cell r="E39">
            <v>20.25</v>
          </cell>
          <cell r="F39">
            <v>0</v>
          </cell>
          <cell r="G39">
            <v>20.25</v>
          </cell>
          <cell r="H39" t="str">
            <v>-</v>
          </cell>
        </row>
        <row r="40">
          <cell r="A40" t="str">
            <v>1 A 00 717 00</v>
          </cell>
          <cell r="B40" t="str">
            <v>-</v>
          </cell>
          <cell r="C40" t="str">
            <v>Brita Comercial</v>
          </cell>
          <cell r="D40" t="str">
            <v>m³</v>
          </cell>
          <cell r="E40">
            <v>20.75</v>
          </cell>
          <cell r="F40">
            <v>0</v>
          </cell>
          <cell r="G40">
            <v>20.75</v>
          </cell>
          <cell r="H40" t="str">
            <v>-</v>
          </cell>
        </row>
        <row r="41">
          <cell r="A41" t="str">
            <v>1 A 00 901 01</v>
          </cell>
          <cell r="B41" t="str">
            <v>-</v>
          </cell>
          <cell r="C41" t="str">
            <v>Alvenaria de pedra argamassada</v>
          </cell>
          <cell r="D41" t="str">
            <v>m³</v>
          </cell>
          <cell r="E41">
            <v>106.44</v>
          </cell>
          <cell r="F41">
            <v>0</v>
          </cell>
          <cell r="G41">
            <v>106.44</v>
          </cell>
          <cell r="H41" t="str">
            <v>-</v>
          </cell>
        </row>
        <row r="42">
          <cell r="A42" t="str">
            <v>1 A 00 901 51</v>
          </cell>
          <cell r="B42" t="str">
            <v>-</v>
          </cell>
          <cell r="C42" t="str">
            <v>Alvenaria de pedra argamassada AC/PC</v>
          </cell>
          <cell r="D42" t="str">
            <v>m³</v>
          </cell>
          <cell r="E42">
            <v>114.39</v>
          </cell>
          <cell r="F42">
            <v>0</v>
          </cell>
          <cell r="G42">
            <v>114.39</v>
          </cell>
          <cell r="H42" t="str">
            <v>-</v>
          </cell>
        </row>
        <row r="43">
          <cell r="A43" t="str">
            <v>1 A 00 902 01</v>
          </cell>
          <cell r="B43" t="str">
            <v>-</v>
          </cell>
          <cell r="C43" t="str">
            <v>Alvenaria de tijolos</v>
          </cell>
          <cell r="D43" t="str">
            <v>m²</v>
          </cell>
          <cell r="E43">
            <v>29.49</v>
          </cell>
          <cell r="F43">
            <v>0</v>
          </cell>
          <cell r="G43">
            <v>29.49</v>
          </cell>
          <cell r="H43" t="str">
            <v>-</v>
          </cell>
        </row>
        <row r="44">
          <cell r="A44" t="str">
            <v>1 A 00 902 51</v>
          </cell>
          <cell r="B44" t="str">
            <v>-</v>
          </cell>
          <cell r="C44" t="str">
            <v>Alvenaria de tijolos AC</v>
          </cell>
          <cell r="D44" t="str">
            <v>m²</v>
          </cell>
          <cell r="E44">
            <v>30.05</v>
          </cell>
          <cell r="F44">
            <v>0</v>
          </cell>
          <cell r="G44">
            <v>30.05</v>
          </cell>
          <cell r="H44" t="str">
            <v>-</v>
          </cell>
        </row>
        <row r="45">
          <cell r="A45" t="str">
            <v>1 A 00 903 01</v>
          </cell>
          <cell r="B45" t="str">
            <v>-</v>
          </cell>
          <cell r="C45" t="str">
            <v>Dentes para bueiros duplos D=1,00 m</v>
          </cell>
          <cell r="D45" t="str">
            <v>und</v>
          </cell>
          <cell r="E45">
            <v>84.5</v>
          </cell>
          <cell r="F45">
            <v>0</v>
          </cell>
          <cell r="G45">
            <v>84.5</v>
          </cell>
          <cell r="H45" t="str">
            <v>-</v>
          </cell>
        </row>
        <row r="46">
          <cell r="A46" t="str">
            <v>1 A 00 903 51</v>
          </cell>
          <cell r="B46" t="str">
            <v>-</v>
          </cell>
          <cell r="C46" t="str">
            <v>Dentes para bueiros duplos D=1,00 m AC/BC/PC</v>
          </cell>
          <cell r="D46" t="str">
            <v>und</v>
          </cell>
          <cell r="E46">
            <v>88.02</v>
          </cell>
          <cell r="F46">
            <v>0</v>
          </cell>
          <cell r="G46">
            <v>88.02</v>
          </cell>
          <cell r="H46" t="str">
            <v>-</v>
          </cell>
        </row>
        <row r="47">
          <cell r="A47" t="str">
            <v>1 A 00 904 01</v>
          </cell>
          <cell r="B47" t="str">
            <v>-</v>
          </cell>
          <cell r="C47" t="str">
            <v>Dentes para bueiros duplos D=1,20 m</v>
          </cell>
          <cell r="D47" t="str">
            <v>und</v>
          </cell>
          <cell r="E47">
            <v>95.11</v>
          </cell>
          <cell r="F47">
            <v>0</v>
          </cell>
          <cell r="G47">
            <v>95.11</v>
          </cell>
          <cell r="H47" t="str">
            <v>-</v>
          </cell>
        </row>
        <row r="48">
          <cell r="A48" t="str">
            <v>1 A 00 904 51</v>
          </cell>
          <cell r="B48" t="str">
            <v>-</v>
          </cell>
          <cell r="C48" t="str">
            <v>Dentes para bueiros duplos D=1,20 m AC/BC/PC</v>
          </cell>
          <cell r="D48" t="str">
            <v>und</v>
          </cell>
          <cell r="E48">
            <v>99.17</v>
          </cell>
          <cell r="F48">
            <v>0</v>
          </cell>
          <cell r="G48">
            <v>99.17</v>
          </cell>
          <cell r="H48" t="str">
            <v>-</v>
          </cell>
        </row>
        <row r="49">
          <cell r="A49" t="str">
            <v>1 A 00 905 01</v>
          </cell>
          <cell r="B49" t="str">
            <v>-</v>
          </cell>
          <cell r="C49" t="str">
            <v>Dentes para bueiros duplos D=1,50 m</v>
          </cell>
          <cell r="D49" t="str">
            <v>und</v>
          </cell>
          <cell r="E49">
            <v>118.65</v>
          </cell>
          <cell r="F49">
            <v>0</v>
          </cell>
          <cell r="G49">
            <v>118.65</v>
          </cell>
          <cell r="H49" t="str">
            <v>-</v>
          </cell>
        </row>
        <row r="50">
          <cell r="A50" t="str">
            <v>1 A 00 905 51</v>
          </cell>
          <cell r="B50" t="str">
            <v>-</v>
          </cell>
          <cell r="C50" t="str">
            <v>Dentes para bueiros duplos D=1,50 m AC/BC/PC</v>
          </cell>
          <cell r="D50" t="str">
            <v>und</v>
          </cell>
          <cell r="E50">
            <v>123.5</v>
          </cell>
          <cell r="F50">
            <v>0</v>
          </cell>
          <cell r="G50">
            <v>123.5</v>
          </cell>
          <cell r="H50" t="str">
            <v>-</v>
          </cell>
        </row>
        <row r="51">
          <cell r="A51" t="str">
            <v>1 A 00 906 01</v>
          </cell>
          <cell r="B51" t="str">
            <v>-</v>
          </cell>
          <cell r="C51" t="str">
            <v>Dentes para bueiros simples D=0,60 m</v>
          </cell>
          <cell r="D51" t="str">
            <v>und</v>
          </cell>
          <cell r="E51">
            <v>28.55</v>
          </cell>
          <cell r="F51">
            <v>0</v>
          </cell>
          <cell r="G51">
            <v>28.55</v>
          </cell>
          <cell r="H51" t="str">
            <v>-</v>
          </cell>
        </row>
        <row r="52">
          <cell r="A52" t="str">
            <v>1 A 00 906 51</v>
          </cell>
          <cell r="B52" t="str">
            <v>-</v>
          </cell>
          <cell r="C52" t="str">
            <v>Dentes para bueiros simples D=0,60 m AC/BC/PC</v>
          </cell>
          <cell r="D52" t="str">
            <v>und</v>
          </cell>
          <cell r="E52">
            <v>29.73</v>
          </cell>
          <cell r="F52">
            <v>0</v>
          </cell>
          <cell r="G52">
            <v>29.73</v>
          </cell>
          <cell r="H52" t="str">
            <v>-</v>
          </cell>
        </row>
        <row r="53">
          <cell r="A53" t="str">
            <v>1 A 00 907 01</v>
          </cell>
          <cell r="B53" t="str">
            <v>-</v>
          </cell>
          <cell r="C53" t="str">
            <v>Dentes para bueiros simples D=0,80 m</v>
          </cell>
          <cell r="D53" t="str">
            <v>und</v>
          </cell>
          <cell r="E53">
            <v>35.630000000000003</v>
          </cell>
          <cell r="F53">
            <v>0</v>
          </cell>
          <cell r="G53">
            <v>35.630000000000003</v>
          </cell>
          <cell r="H53" t="str">
            <v>-</v>
          </cell>
        </row>
        <row r="54">
          <cell r="A54" t="str">
            <v>1 A 00 907 51</v>
          </cell>
          <cell r="B54" t="str">
            <v>-</v>
          </cell>
          <cell r="C54" t="str">
            <v>Dentes para bueiros simples D=0,80 m AC/BC/PC</v>
          </cell>
          <cell r="D54" t="str">
            <v>und</v>
          </cell>
          <cell r="E54">
            <v>37.1</v>
          </cell>
          <cell r="F54">
            <v>0</v>
          </cell>
          <cell r="G54">
            <v>37.1</v>
          </cell>
          <cell r="H54" t="str">
            <v>-</v>
          </cell>
        </row>
        <row r="55">
          <cell r="A55" t="str">
            <v>1 A 00 908 01</v>
          </cell>
          <cell r="B55" t="str">
            <v>-</v>
          </cell>
          <cell r="C55" t="str">
            <v>Dentes para bueiros simples D=1,00 m</v>
          </cell>
          <cell r="D55" t="str">
            <v>und</v>
          </cell>
          <cell r="E55">
            <v>42.18</v>
          </cell>
          <cell r="F55">
            <v>0</v>
          </cell>
          <cell r="G55">
            <v>42.18</v>
          </cell>
          <cell r="H55" t="str">
            <v>-</v>
          </cell>
        </row>
        <row r="56">
          <cell r="A56" t="str">
            <v>1 A 00 908 51</v>
          </cell>
          <cell r="B56" t="str">
            <v>-</v>
          </cell>
          <cell r="C56" t="str">
            <v>Dentes para bueiros simples D=1,00 m AC/BC/PC</v>
          </cell>
          <cell r="D56" t="str">
            <v>und</v>
          </cell>
          <cell r="E56">
            <v>43.94</v>
          </cell>
          <cell r="F56">
            <v>0</v>
          </cell>
          <cell r="G56">
            <v>43.94</v>
          </cell>
          <cell r="H56" t="str">
            <v>-</v>
          </cell>
        </row>
        <row r="57">
          <cell r="A57" t="str">
            <v>1 A 00 909 01</v>
          </cell>
          <cell r="B57" t="str">
            <v>-</v>
          </cell>
          <cell r="C57" t="str">
            <v>Dentes para bueiros simples D=1,20 m</v>
          </cell>
          <cell r="D57" t="str">
            <v>und</v>
          </cell>
          <cell r="E57">
            <v>47.62</v>
          </cell>
          <cell r="F57">
            <v>0</v>
          </cell>
          <cell r="G57">
            <v>47.62</v>
          </cell>
          <cell r="H57" t="str">
            <v>-</v>
          </cell>
        </row>
        <row r="58">
          <cell r="A58" t="str">
            <v>1 A 00 909 51</v>
          </cell>
          <cell r="B58" t="str">
            <v>-</v>
          </cell>
          <cell r="C58" t="str">
            <v>Dentes para bueiros simples D=1,20 m AC/BC/PC</v>
          </cell>
          <cell r="D58" t="str">
            <v>und</v>
          </cell>
          <cell r="E58">
            <v>49.65</v>
          </cell>
          <cell r="F58">
            <v>0</v>
          </cell>
          <cell r="G58">
            <v>49.65</v>
          </cell>
          <cell r="H58" t="str">
            <v>-</v>
          </cell>
        </row>
        <row r="59">
          <cell r="A59" t="str">
            <v>1 A 00 910 01</v>
          </cell>
          <cell r="B59" t="str">
            <v>-</v>
          </cell>
          <cell r="C59" t="str">
            <v>Dentes para bueiros simples D=1,50 m</v>
          </cell>
          <cell r="D59" t="str">
            <v>und</v>
          </cell>
          <cell r="E59">
            <v>61.76</v>
          </cell>
          <cell r="F59">
            <v>0</v>
          </cell>
          <cell r="G59">
            <v>61.76</v>
          </cell>
          <cell r="H59" t="str">
            <v>-</v>
          </cell>
        </row>
        <row r="60">
          <cell r="A60" t="str">
            <v>1 A 00 910 51</v>
          </cell>
          <cell r="B60" t="str">
            <v>-</v>
          </cell>
          <cell r="C60" t="str">
            <v>Dentes para bueiros simples D=1,50 m AC/BC/PC</v>
          </cell>
          <cell r="D60" t="str">
            <v>und</v>
          </cell>
          <cell r="E60">
            <v>64.180000000000007</v>
          </cell>
          <cell r="F60">
            <v>0</v>
          </cell>
          <cell r="G60">
            <v>64.180000000000007</v>
          </cell>
          <cell r="H60" t="str">
            <v>-</v>
          </cell>
        </row>
        <row r="61">
          <cell r="A61" t="str">
            <v>1 A 00 911 01</v>
          </cell>
          <cell r="B61" t="str">
            <v>-</v>
          </cell>
          <cell r="C61" t="str">
            <v>Dentes para bueiros triplos D=1,00 m</v>
          </cell>
          <cell r="D61" t="str">
            <v>und</v>
          </cell>
          <cell r="E61">
            <v>122.69</v>
          </cell>
          <cell r="F61">
            <v>0</v>
          </cell>
          <cell r="G61">
            <v>122.69</v>
          </cell>
          <cell r="H61" t="str">
            <v>-</v>
          </cell>
        </row>
        <row r="62">
          <cell r="A62" t="str">
            <v>1 A 00 911 51</v>
          </cell>
          <cell r="B62" t="str">
            <v>-</v>
          </cell>
          <cell r="C62" t="str">
            <v>Dentes para bueiros triplos D=1,00 m AC/BC/PC</v>
          </cell>
          <cell r="D62" t="str">
            <v>und</v>
          </cell>
          <cell r="E62">
            <v>127.97</v>
          </cell>
          <cell r="F62">
            <v>0</v>
          </cell>
          <cell r="G62">
            <v>127.97</v>
          </cell>
          <cell r="H62" t="str">
            <v>-</v>
          </cell>
        </row>
        <row r="63">
          <cell r="A63" t="str">
            <v>1 A 00 912 01</v>
          </cell>
          <cell r="B63" t="str">
            <v>-</v>
          </cell>
          <cell r="C63" t="str">
            <v>Dentes para bueiros triplos D=1,20 m</v>
          </cell>
          <cell r="D63" t="str">
            <v>und</v>
          </cell>
          <cell r="E63">
            <v>142.74</v>
          </cell>
          <cell r="F63">
            <v>0</v>
          </cell>
          <cell r="G63">
            <v>142.74</v>
          </cell>
          <cell r="H63" t="str">
            <v>-</v>
          </cell>
        </row>
        <row r="64">
          <cell r="A64" t="str">
            <v>1 A 00 912 51</v>
          </cell>
          <cell r="B64" t="str">
            <v>-</v>
          </cell>
          <cell r="C64" t="str">
            <v>Dentes para bueiros triplos D=1,20 m AC/BC/PC</v>
          </cell>
          <cell r="D64" t="str">
            <v>und</v>
          </cell>
          <cell r="E64">
            <v>148.83000000000001</v>
          </cell>
          <cell r="F64">
            <v>0</v>
          </cell>
          <cell r="G64">
            <v>148.83000000000001</v>
          </cell>
          <cell r="H64" t="str">
            <v>-</v>
          </cell>
        </row>
        <row r="65">
          <cell r="A65" t="str">
            <v>1 A 00 913 01</v>
          </cell>
          <cell r="B65" t="str">
            <v>-</v>
          </cell>
          <cell r="C65" t="str">
            <v>Dentes para bueiros triplos D=1,50 m</v>
          </cell>
          <cell r="D65" t="str">
            <v>und</v>
          </cell>
          <cell r="E65">
            <v>175.01</v>
          </cell>
          <cell r="F65">
            <v>0</v>
          </cell>
          <cell r="G65">
            <v>175.01</v>
          </cell>
          <cell r="H65" t="str">
            <v>-</v>
          </cell>
        </row>
        <row r="66">
          <cell r="A66" t="str">
            <v>1 A 00 913 51</v>
          </cell>
          <cell r="B66" t="str">
            <v>-</v>
          </cell>
          <cell r="C66" t="str">
            <v>Dentes para bueiros triplos D=1,50 m AC/BC/PC</v>
          </cell>
          <cell r="D66" t="str">
            <v>und</v>
          </cell>
          <cell r="E66">
            <v>182.27</v>
          </cell>
          <cell r="F66">
            <v>0</v>
          </cell>
          <cell r="G66">
            <v>182.27</v>
          </cell>
          <cell r="H66" t="str">
            <v>-</v>
          </cell>
        </row>
        <row r="67">
          <cell r="A67" t="str">
            <v>1 A 00 961 00</v>
          </cell>
          <cell r="B67" t="str">
            <v>-</v>
          </cell>
          <cell r="C67" t="str">
            <v>Peças de Desgaste do Britador 30m3/h</v>
          </cell>
          <cell r="D67" t="str">
            <v>cjh</v>
          </cell>
          <cell r="E67">
            <v>46.15</v>
          </cell>
          <cell r="F67">
            <v>0</v>
          </cell>
          <cell r="G67">
            <v>46.15</v>
          </cell>
          <cell r="H67" t="str">
            <v>-</v>
          </cell>
        </row>
        <row r="68">
          <cell r="A68" t="str">
            <v>1 A 00 962 00</v>
          </cell>
          <cell r="B68" t="str">
            <v>-</v>
          </cell>
          <cell r="C68" t="str">
            <v>Peças de Desgaste do Britador 9 a 20m3/h</v>
          </cell>
          <cell r="D68" t="str">
            <v>cjh</v>
          </cell>
          <cell r="E68">
            <v>19.72</v>
          </cell>
          <cell r="F68">
            <v>0</v>
          </cell>
          <cell r="G68">
            <v>19.72</v>
          </cell>
          <cell r="H68" t="str">
            <v>-</v>
          </cell>
        </row>
        <row r="69">
          <cell r="A69" t="str">
            <v>1 A 00 963 00</v>
          </cell>
          <cell r="B69" t="str">
            <v>-</v>
          </cell>
          <cell r="C69" t="str">
            <v>Peças de Desgaste do Britador 80m3/h</v>
          </cell>
          <cell r="D69" t="str">
            <v>cjh</v>
          </cell>
          <cell r="E69">
            <v>112.13</v>
          </cell>
          <cell r="F69">
            <v>0</v>
          </cell>
          <cell r="G69">
            <v>112.13</v>
          </cell>
          <cell r="H69" t="str">
            <v>-</v>
          </cell>
        </row>
        <row r="70">
          <cell r="A70" t="str">
            <v>1 A 00 964 00</v>
          </cell>
          <cell r="B70" t="str">
            <v>-</v>
          </cell>
          <cell r="C70" t="str">
            <v>Peças de desgaste britador prod. de rachão</v>
          </cell>
          <cell r="D70" t="str">
            <v>cjh</v>
          </cell>
          <cell r="E70">
            <v>36.07</v>
          </cell>
          <cell r="F70">
            <v>0</v>
          </cell>
          <cell r="G70">
            <v>36.07</v>
          </cell>
          <cell r="H70" t="str">
            <v>-</v>
          </cell>
        </row>
        <row r="71">
          <cell r="A71" t="str">
            <v>1 A 00 999 06</v>
          </cell>
          <cell r="B71" t="str">
            <v>-</v>
          </cell>
          <cell r="C71" t="str">
            <v>Solo local / selo de argila apiloado</v>
          </cell>
          <cell r="D71" t="str">
            <v>m³</v>
          </cell>
          <cell r="E71">
            <v>9.01</v>
          </cell>
          <cell r="F71">
            <v>0</v>
          </cell>
          <cell r="G71">
            <v>9.01</v>
          </cell>
          <cell r="H71" t="str">
            <v>-</v>
          </cell>
        </row>
        <row r="72">
          <cell r="A72" t="str">
            <v>1 A 01 100 01</v>
          </cell>
          <cell r="B72" t="str">
            <v>-</v>
          </cell>
          <cell r="C72" t="str">
            <v>Limpeza camada vegetal em jazida (const e restr.)</v>
          </cell>
          <cell r="D72" t="str">
            <v>m²</v>
          </cell>
          <cell r="E72">
            <v>0.28999999999999998</v>
          </cell>
          <cell r="F72">
            <v>0</v>
          </cell>
          <cell r="G72">
            <v>0.28999999999999998</v>
          </cell>
          <cell r="H72" t="str">
            <v>-</v>
          </cell>
        </row>
        <row r="73">
          <cell r="A73" t="str">
            <v>1 A 01 100 02</v>
          </cell>
          <cell r="B73" t="str">
            <v>-</v>
          </cell>
          <cell r="C73" t="str">
            <v>Limpeza de camada vegetal em jazida (consv)</v>
          </cell>
          <cell r="D73" t="str">
            <v>m²</v>
          </cell>
          <cell r="E73">
            <v>0.59</v>
          </cell>
          <cell r="F73">
            <v>0</v>
          </cell>
          <cell r="G73">
            <v>0.59</v>
          </cell>
          <cell r="H73" t="str">
            <v>-</v>
          </cell>
        </row>
        <row r="74">
          <cell r="A74" t="str">
            <v>1 A 01 105 01</v>
          </cell>
          <cell r="B74" t="str">
            <v>-</v>
          </cell>
          <cell r="C74" t="str">
            <v>Expurgo de jazida (const e restr)</v>
          </cell>
          <cell r="D74" t="str">
            <v>m³</v>
          </cell>
          <cell r="E74">
            <v>1.57</v>
          </cell>
          <cell r="F74">
            <v>0</v>
          </cell>
          <cell r="G74">
            <v>1.57</v>
          </cell>
          <cell r="H74" t="str">
            <v>-</v>
          </cell>
        </row>
        <row r="75">
          <cell r="A75" t="str">
            <v>1 A 01 105 02</v>
          </cell>
          <cell r="B75" t="str">
            <v>-</v>
          </cell>
          <cell r="C75" t="str">
            <v>Expurgo de jazida (consv)</v>
          </cell>
          <cell r="D75" t="str">
            <v>m³</v>
          </cell>
          <cell r="E75">
            <v>3.23</v>
          </cell>
          <cell r="F75">
            <v>0</v>
          </cell>
          <cell r="G75">
            <v>3.23</v>
          </cell>
          <cell r="H75" t="str">
            <v>-</v>
          </cell>
        </row>
        <row r="76">
          <cell r="A76" t="str">
            <v>1 A 01 111 00</v>
          </cell>
          <cell r="B76" t="str">
            <v>-</v>
          </cell>
          <cell r="C76" t="str">
            <v>Material de base (consv)</v>
          </cell>
          <cell r="D76" t="str">
            <v>m³</v>
          </cell>
          <cell r="E76">
            <v>0</v>
          </cell>
          <cell r="F76">
            <v>0</v>
          </cell>
          <cell r="G76">
            <v>0</v>
          </cell>
          <cell r="H76" t="str">
            <v>-</v>
          </cell>
        </row>
        <row r="77">
          <cell r="A77" t="str">
            <v>1 A 01 111 01</v>
          </cell>
          <cell r="B77" t="str">
            <v>-</v>
          </cell>
          <cell r="C77" t="str">
            <v>Esc. e carga material de jazida (consv)</v>
          </cell>
          <cell r="D77" t="str">
            <v>m³</v>
          </cell>
          <cell r="E77">
            <v>6.07</v>
          </cell>
          <cell r="F77">
            <v>0</v>
          </cell>
          <cell r="G77">
            <v>6.07</v>
          </cell>
          <cell r="H77" t="str">
            <v>-</v>
          </cell>
        </row>
        <row r="78">
          <cell r="A78" t="str">
            <v>1 A 01 120 01</v>
          </cell>
          <cell r="B78" t="str">
            <v>-</v>
          </cell>
          <cell r="C78" t="str">
            <v>Escav. e carga de mater. de jazida(const e restr)</v>
          </cell>
          <cell r="D78" t="str">
            <v>m³</v>
          </cell>
          <cell r="E78">
            <v>3.26</v>
          </cell>
          <cell r="F78">
            <v>0</v>
          </cell>
          <cell r="G78">
            <v>3.26</v>
          </cell>
          <cell r="H78" t="str">
            <v>-</v>
          </cell>
        </row>
        <row r="79">
          <cell r="A79" t="str">
            <v>1 A 01 150 01</v>
          </cell>
          <cell r="B79" t="str">
            <v>-</v>
          </cell>
          <cell r="C79" t="str">
            <v>Rocha p/ britagem c/ perfur. sobre esteira</v>
          </cell>
          <cell r="D79" t="str">
            <v>m³</v>
          </cell>
          <cell r="E79">
            <v>21.78</v>
          </cell>
          <cell r="F79">
            <v>0</v>
          </cell>
          <cell r="G79">
            <v>21.78</v>
          </cell>
          <cell r="H79" t="str">
            <v>-</v>
          </cell>
        </row>
        <row r="80">
          <cell r="A80" t="str">
            <v>1 A 01 150 02</v>
          </cell>
          <cell r="B80" t="str">
            <v>-</v>
          </cell>
          <cell r="C80" t="str">
            <v>Rocha p/ britagem com perfuratriz manual</v>
          </cell>
          <cell r="D80" t="str">
            <v>m³</v>
          </cell>
          <cell r="E80">
            <v>22.5</v>
          </cell>
          <cell r="F80">
            <v>0</v>
          </cell>
          <cell r="G80">
            <v>22.5</v>
          </cell>
          <cell r="H80" t="str">
            <v>-</v>
          </cell>
        </row>
        <row r="81">
          <cell r="A81" t="str">
            <v>1 A 01 155 01</v>
          </cell>
          <cell r="B81" t="str">
            <v>-</v>
          </cell>
          <cell r="C81" t="str">
            <v>Rachão ou pedra-de-mão produzidos-(const e rest)</v>
          </cell>
          <cell r="D81" t="str">
            <v>m³</v>
          </cell>
          <cell r="E81">
            <v>17.39</v>
          </cell>
          <cell r="F81">
            <v>0</v>
          </cell>
          <cell r="G81">
            <v>17.39</v>
          </cell>
          <cell r="H81" t="str">
            <v>-</v>
          </cell>
        </row>
        <row r="82">
          <cell r="A82" t="str">
            <v>1 A 01 155 51</v>
          </cell>
          <cell r="B82" t="str">
            <v>-</v>
          </cell>
          <cell r="C82" t="str">
            <v>Rachão ou pedra-de-mão comercial (cont e rest)/ PC</v>
          </cell>
          <cell r="D82" t="str">
            <v>m³</v>
          </cell>
          <cell r="E82">
            <v>21</v>
          </cell>
          <cell r="F82">
            <v>0</v>
          </cell>
          <cell r="G82">
            <v>21</v>
          </cell>
          <cell r="H82" t="str">
            <v>-</v>
          </cell>
        </row>
        <row r="83">
          <cell r="A83" t="str">
            <v>1 A 01 170 01</v>
          </cell>
          <cell r="B83" t="str">
            <v>-</v>
          </cell>
          <cell r="C83" t="str">
            <v>Areia extraída com escavadeira hidráulica</v>
          </cell>
          <cell r="D83" t="str">
            <v>m³</v>
          </cell>
          <cell r="E83">
            <v>5.16</v>
          </cell>
          <cell r="F83">
            <v>0</v>
          </cell>
          <cell r="G83">
            <v>5.16</v>
          </cell>
          <cell r="H83" t="str">
            <v>-</v>
          </cell>
        </row>
        <row r="84">
          <cell r="A84" t="str">
            <v>1 A 01 170 02</v>
          </cell>
          <cell r="B84" t="str">
            <v>-</v>
          </cell>
          <cell r="C84" t="str">
            <v>Areia extraída com trator e carregadeira</v>
          </cell>
          <cell r="D84" t="str">
            <v>m³</v>
          </cell>
          <cell r="E84">
            <v>4.37</v>
          </cell>
          <cell r="F84">
            <v>0</v>
          </cell>
          <cell r="G84">
            <v>4.37</v>
          </cell>
          <cell r="H84" t="str">
            <v>-</v>
          </cell>
        </row>
        <row r="85">
          <cell r="A85" t="str">
            <v>1 A 01 170 03</v>
          </cell>
          <cell r="B85" t="str">
            <v>-</v>
          </cell>
          <cell r="C85" t="str">
            <v>Areia extraída com draga de sucção (tipo bomba)</v>
          </cell>
          <cell r="D85" t="str">
            <v>m³</v>
          </cell>
          <cell r="E85">
            <v>14.15</v>
          </cell>
          <cell r="F85">
            <v>0</v>
          </cell>
          <cell r="G85">
            <v>14.15</v>
          </cell>
          <cell r="H85" t="str">
            <v>-</v>
          </cell>
        </row>
        <row r="86">
          <cell r="A86" t="str">
            <v>1 A 01 200 01</v>
          </cell>
          <cell r="B86" t="str">
            <v>-</v>
          </cell>
          <cell r="C86" t="str">
            <v>Brita produzida em central de britagem de 80 m3/h</v>
          </cell>
          <cell r="D86" t="str">
            <v>m³</v>
          </cell>
          <cell r="E86">
            <v>21.28</v>
          </cell>
          <cell r="F86">
            <v>0</v>
          </cell>
          <cell r="G86">
            <v>21.28</v>
          </cell>
          <cell r="H86" t="str">
            <v>-</v>
          </cell>
        </row>
        <row r="87">
          <cell r="A87" t="str">
            <v>1 A 01 200 02</v>
          </cell>
          <cell r="B87" t="str">
            <v>-</v>
          </cell>
          <cell r="C87" t="str">
            <v>Brita produzida em central de britagem de 30 m3/h</v>
          </cell>
          <cell r="D87" t="str">
            <v>m³</v>
          </cell>
          <cell r="E87">
            <v>26.92</v>
          </cell>
          <cell r="F87">
            <v>0</v>
          </cell>
          <cell r="G87">
            <v>26.92</v>
          </cell>
          <cell r="H87" t="str">
            <v>-</v>
          </cell>
        </row>
        <row r="88">
          <cell r="A88" t="str">
            <v>1 A 01 200 04</v>
          </cell>
          <cell r="B88" t="str">
            <v>-</v>
          </cell>
          <cell r="C88" t="str">
            <v>Pedra de mão produzida manualmente (consv)</v>
          </cell>
          <cell r="D88" t="str">
            <v>m³</v>
          </cell>
          <cell r="E88">
            <v>28.38</v>
          </cell>
          <cell r="F88">
            <v>0</v>
          </cell>
          <cell r="G88">
            <v>28.38</v>
          </cell>
          <cell r="H88" t="str">
            <v>-</v>
          </cell>
        </row>
        <row r="89">
          <cell r="A89" t="str">
            <v>1 A 01 390 02</v>
          </cell>
          <cell r="B89" t="str">
            <v>-</v>
          </cell>
          <cell r="C89" t="str">
            <v>Usinagem de CBUQ (capa de rolamento)</v>
          </cell>
          <cell r="D89" t="str">
            <v>t</v>
          </cell>
          <cell r="E89">
            <v>26.16</v>
          </cell>
          <cell r="F89">
            <v>0</v>
          </cell>
          <cell r="G89">
            <v>26.16</v>
          </cell>
          <cell r="H89" t="str">
            <v>-</v>
          </cell>
        </row>
        <row r="90">
          <cell r="A90" t="str">
            <v>1 A 01 390 03</v>
          </cell>
          <cell r="B90" t="str">
            <v>-</v>
          </cell>
          <cell r="C90" t="str">
            <v>Usinagem de CBUQ (binder)</v>
          </cell>
          <cell r="D90" t="str">
            <v>t</v>
          </cell>
          <cell r="E90">
            <v>25.61</v>
          </cell>
          <cell r="F90">
            <v>0</v>
          </cell>
          <cell r="G90">
            <v>25.61</v>
          </cell>
          <cell r="H90" t="str">
            <v>-</v>
          </cell>
        </row>
        <row r="91">
          <cell r="A91" t="str">
            <v>1 A 01 390 52</v>
          </cell>
          <cell r="B91" t="str">
            <v>-</v>
          </cell>
          <cell r="C91" t="str">
            <v>Usinagem de CBUQ (capa de rolamento) AC/BC</v>
          </cell>
          <cell r="D91" t="str">
            <v>t</v>
          </cell>
          <cell r="E91">
            <v>28.35</v>
          </cell>
          <cell r="F91">
            <v>0</v>
          </cell>
          <cell r="G91">
            <v>28.35</v>
          </cell>
          <cell r="H91" t="str">
            <v>-</v>
          </cell>
        </row>
        <row r="92">
          <cell r="A92" t="str">
            <v>1 A 01 390 53</v>
          </cell>
          <cell r="B92" t="str">
            <v>-</v>
          </cell>
          <cell r="C92" t="str">
            <v>Usinagem de CBUQ (binder) AC/BC</v>
          </cell>
          <cell r="D92" t="str">
            <v>t</v>
          </cell>
          <cell r="E92">
            <v>27.78</v>
          </cell>
          <cell r="F92">
            <v>0</v>
          </cell>
          <cell r="G92">
            <v>27.78</v>
          </cell>
          <cell r="H92" t="str">
            <v>-</v>
          </cell>
        </row>
        <row r="93">
          <cell r="A93" t="str">
            <v>1 A 01 391 02</v>
          </cell>
          <cell r="B93" t="str">
            <v>-</v>
          </cell>
          <cell r="C93" t="str">
            <v>Usinagem de areia-asfalto</v>
          </cell>
          <cell r="D93" t="str">
            <v>t</v>
          </cell>
          <cell r="E93">
            <v>28.44</v>
          </cell>
          <cell r="F93">
            <v>0</v>
          </cell>
          <cell r="G93">
            <v>28.44</v>
          </cell>
          <cell r="H93" t="str">
            <v>-</v>
          </cell>
        </row>
        <row r="94">
          <cell r="A94" t="str">
            <v>1 A 01 391 52</v>
          </cell>
          <cell r="B94" t="str">
            <v>-</v>
          </cell>
          <cell r="C94" t="str">
            <v>Usinagem de areia-asfalto AC</v>
          </cell>
          <cell r="D94" t="str">
            <v>t</v>
          </cell>
          <cell r="E94">
            <v>39.31</v>
          </cell>
          <cell r="F94">
            <v>0</v>
          </cell>
          <cell r="G94">
            <v>39.31</v>
          </cell>
          <cell r="H94" t="str">
            <v>-</v>
          </cell>
        </row>
        <row r="95">
          <cell r="A95" t="str">
            <v>1 A 01 395 01</v>
          </cell>
          <cell r="B95" t="str">
            <v>-</v>
          </cell>
          <cell r="C95" t="str">
            <v>Usinagem de brita graduada</v>
          </cell>
          <cell r="D95" t="str">
            <v>m³</v>
          </cell>
          <cell r="E95">
            <v>36.54</v>
          </cell>
          <cell r="F95">
            <v>0</v>
          </cell>
          <cell r="G95">
            <v>36.54</v>
          </cell>
          <cell r="H95" t="str">
            <v>-</v>
          </cell>
        </row>
        <row r="96">
          <cell r="A96" t="str">
            <v>1 A 01 395 02</v>
          </cell>
          <cell r="B96" t="str">
            <v>-</v>
          </cell>
          <cell r="C96" t="str">
            <v>Usinagem de solo-brita</v>
          </cell>
          <cell r="D96" t="str">
            <v>m³</v>
          </cell>
          <cell r="E96">
            <v>19.72</v>
          </cell>
          <cell r="F96">
            <v>0</v>
          </cell>
          <cell r="G96">
            <v>19.72</v>
          </cell>
          <cell r="H96" t="str">
            <v>-</v>
          </cell>
        </row>
        <row r="97">
          <cell r="A97" t="str">
            <v>1 A 01 395 51</v>
          </cell>
          <cell r="B97" t="str">
            <v>-</v>
          </cell>
          <cell r="C97" t="str">
            <v>Usinagem de brita graduada BC</v>
          </cell>
          <cell r="D97" t="str">
            <v>m³</v>
          </cell>
          <cell r="E97">
            <v>35.69</v>
          </cell>
          <cell r="F97">
            <v>0</v>
          </cell>
          <cell r="G97">
            <v>35.69</v>
          </cell>
          <cell r="H97" t="str">
            <v>-</v>
          </cell>
        </row>
        <row r="98">
          <cell r="A98" t="str">
            <v>1 A 01 395 52</v>
          </cell>
          <cell r="B98" t="str">
            <v>-</v>
          </cell>
          <cell r="C98" t="str">
            <v>Usinagem de solo-brita BC</v>
          </cell>
          <cell r="D98" t="str">
            <v>m³</v>
          </cell>
          <cell r="E98">
            <v>19.37</v>
          </cell>
          <cell r="F98">
            <v>0</v>
          </cell>
          <cell r="G98">
            <v>19.37</v>
          </cell>
          <cell r="H98" t="str">
            <v>-</v>
          </cell>
        </row>
        <row r="99">
          <cell r="A99" t="str">
            <v>1 A 01 396 01</v>
          </cell>
          <cell r="B99" t="str">
            <v>-</v>
          </cell>
          <cell r="C99" t="str">
            <v>Usinagem de solo-cimento</v>
          </cell>
          <cell r="D99" t="str">
            <v>m³</v>
          </cell>
          <cell r="E99">
            <v>64.83</v>
          </cell>
          <cell r="F99">
            <v>0</v>
          </cell>
          <cell r="G99">
            <v>64.83</v>
          </cell>
          <cell r="H99" t="str">
            <v>-</v>
          </cell>
        </row>
        <row r="100">
          <cell r="A100" t="str">
            <v>1 A 01 396 02</v>
          </cell>
          <cell r="B100" t="str">
            <v>-</v>
          </cell>
          <cell r="C100" t="str">
            <v>Usinagem de solo melhorado com cimento.</v>
          </cell>
          <cell r="D100" t="str">
            <v>m³</v>
          </cell>
          <cell r="E100">
            <v>35.6</v>
          </cell>
          <cell r="F100">
            <v>0</v>
          </cell>
          <cell r="G100">
            <v>35.6</v>
          </cell>
          <cell r="H100" t="str">
            <v>-</v>
          </cell>
        </row>
        <row r="101">
          <cell r="A101" t="str">
            <v>1 A 01 397 02</v>
          </cell>
          <cell r="B101" t="str">
            <v>-</v>
          </cell>
          <cell r="C101" t="str">
            <v>Usinagem de P.M.F.</v>
          </cell>
          <cell r="D101" t="str">
            <v>m³</v>
          </cell>
          <cell r="E101">
            <v>34.97</v>
          </cell>
          <cell r="F101">
            <v>0</v>
          </cell>
          <cell r="G101">
            <v>34.97</v>
          </cell>
          <cell r="H101" t="str">
            <v>-</v>
          </cell>
        </row>
        <row r="102">
          <cell r="A102" t="str">
            <v>1 A 01 397 52</v>
          </cell>
          <cell r="B102" t="str">
            <v>-</v>
          </cell>
          <cell r="C102" t="str">
            <v>Usinagem de P.M.F. AC/BC</v>
          </cell>
          <cell r="D102" t="str">
            <v>m³</v>
          </cell>
          <cell r="E102">
            <v>37.020000000000003</v>
          </cell>
          <cell r="F102">
            <v>0</v>
          </cell>
          <cell r="G102">
            <v>37.020000000000003</v>
          </cell>
          <cell r="H102" t="str">
            <v>-</v>
          </cell>
        </row>
        <row r="103">
          <cell r="A103" t="str">
            <v>1 A 01 398 02</v>
          </cell>
          <cell r="B103" t="str">
            <v>-</v>
          </cell>
          <cell r="C103" t="str">
            <v>Usinagem de CBUQ p/ reciclagem em usina fixa.</v>
          </cell>
          <cell r="D103" t="str">
            <v>t</v>
          </cell>
          <cell r="E103">
            <v>21.63</v>
          </cell>
          <cell r="F103">
            <v>0</v>
          </cell>
          <cell r="G103">
            <v>21.63</v>
          </cell>
          <cell r="H103" t="str">
            <v>-</v>
          </cell>
        </row>
        <row r="104">
          <cell r="A104" t="str">
            <v>1 A 01 398 52</v>
          </cell>
          <cell r="B104" t="str">
            <v>-</v>
          </cell>
          <cell r="C104" t="str">
            <v>Usinagem de CBUQ p/ reciclagem em usina fixa BC</v>
          </cell>
          <cell r="D104" t="str">
            <v>t</v>
          </cell>
          <cell r="E104">
            <v>21.45</v>
          </cell>
          <cell r="F104">
            <v>0</v>
          </cell>
          <cell r="G104">
            <v>21.45</v>
          </cell>
          <cell r="H104" t="str">
            <v>-</v>
          </cell>
        </row>
        <row r="105">
          <cell r="A105" t="str">
            <v>1 A 01 401 01</v>
          </cell>
          <cell r="B105" t="str">
            <v>-</v>
          </cell>
          <cell r="C105" t="str">
            <v>Fôrma comum de madeira</v>
          </cell>
          <cell r="D105" t="str">
            <v>m²</v>
          </cell>
          <cell r="E105">
            <v>30.39</v>
          </cell>
          <cell r="F105">
            <v>0</v>
          </cell>
          <cell r="G105">
            <v>30.39</v>
          </cell>
          <cell r="H105" t="str">
            <v>-</v>
          </cell>
        </row>
        <row r="106">
          <cell r="A106" t="str">
            <v>1 A 01 402 01</v>
          </cell>
          <cell r="B106" t="str">
            <v>-</v>
          </cell>
          <cell r="C106" t="str">
            <v>Fôrma de placa compensada resinada</v>
          </cell>
          <cell r="D106" t="str">
            <v>m²</v>
          </cell>
          <cell r="E106">
            <v>21.9</v>
          </cell>
          <cell r="F106">
            <v>0</v>
          </cell>
          <cell r="G106">
            <v>21.9</v>
          </cell>
          <cell r="H106" t="str">
            <v>-</v>
          </cell>
        </row>
        <row r="107">
          <cell r="A107" t="str">
            <v>1 A 01 403 01</v>
          </cell>
          <cell r="B107" t="str">
            <v>-</v>
          </cell>
          <cell r="C107" t="str">
            <v>Fôrma de placa compensada plastificada</v>
          </cell>
          <cell r="D107" t="str">
            <v>m²</v>
          </cell>
          <cell r="E107">
            <v>24.01</v>
          </cell>
          <cell r="F107">
            <v>0</v>
          </cell>
          <cell r="G107">
            <v>24.01</v>
          </cell>
          <cell r="H107" t="str">
            <v>-</v>
          </cell>
        </row>
        <row r="108">
          <cell r="A108" t="str">
            <v>1 A 01 404 01</v>
          </cell>
          <cell r="B108" t="str">
            <v>-</v>
          </cell>
          <cell r="C108" t="str">
            <v>Fôrma para tubulão</v>
          </cell>
          <cell r="D108" t="str">
            <v>m²</v>
          </cell>
          <cell r="E108">
            <v>15.85</v>
          </cell>
          <cell r="F108">
            <v>0</v>
          </cell>
          <cell r="G108">
            <v>15.85</v>
          </cell>
          <cell r="H108" t="str">
            <v>-</v>
          </cell>
        </row>
        <row r="109">
          <cell r="A109" t="str">
            <v>1 A 01 407 01</v>
          </cell>
          <cell r="B109" t="str">
            <v>-</v>
          </cell>
          <cell r="C109" t="str">
            <v>Confecção e lançam. de concreto magro em betoneira</v>
          </cell>
          <cell r="D109" t="str">
            <v>m³</v>
          </cell>
          <cell r="E109">
            <v>134.13999999999999</v>
          </cell>
          <cell r="F109">
            <v>0</v>
          </cell>
          <cell r="G109">
            <v>134.13999999999999</v>
          </cell>
          <cell r="H109" t="str">
            <v>-</v>
          </cell>
        </row>
        <row r="110">
          <cell r="A110" t="str">
            <v>1 A 01 407 51</v>
          </cell>
          <cell r="B110" t="str">
            <v>-</v>
          </cell>
          <cell r="C110" t="str">
            <v>Conf.e lanç. de concreto magro em betoneira AC/BC</v>
          </cell>
          <cell r="D110" t="str">
            <v>m³</v>
          </cell>
          <cell r="E110">
            <v>144.44999999999999</v>
          </cell>
          <cell r="F110">
            <v>0</v>
          </cell>
          <cell r="G110">
            <v>144.44999999999999</v>
          </cell>
          <cell r="H110" t="str">
            <v>-</v>
          </cell>
        </row>
        <row r="111">
          <cell r="A111" t="str">
            <v>1 A 01 408 01</v>
          </cell>
          <cell r="B111" t="str">
            <v>-</v>
          </cell>
          <cell r="C111" t="str">
            <v>Concreto fck=8MPa contr raz uso geral conf e lanç</v>
          </cell>
          <cell r="D111" t="str">
            <v>m³</v>
          </cell>
          <cell r="E111">
            <v>156.01</v>
          </cell>
          <cell r="F111">
            <v>0</v>
          </cell>
          <cell r="G111">
            <v>156.01</v>
          </cell>
          <cell r="H111" t="str">
            <v>-</v>
          </cell>
        </row>
        <row r="112">
          <cell r="A112" t="str">
            <v>1 A 01 408 51</v>
          </cell>
          <cell r="B112" t="str">
            <v>-</v>
          </cell>
          <cell r="C112" t="str">
            <v>Concr.fck=8MPa c.raz uso ger conf e lanç AC/BC</v>
          </cell>
          <cell r="D112" t="str">
            <v>m³</v>
          </cell>
          <cell r="E112">
            <v>165.63</v>
          </cell>
          <cell r="F112">
            <v>0</v>
          </cell>
          <cell r="G112">
            <v>165.63</v>
          </cell>
          <cell r="H112" t="str">
            <v>-</v>
          </cell>
        </row>
        <row r="113">
          <cell r="A113" t="str">
            <v>1 A 01 410 01</v>
          </cell>
          <cell r="B113" t="str">
            <v>-</v>
          </cell>
          <cell r="C113" t="str">
            <v>Concreto fck=10MPa contr raz uso geral conf e lanç</v>
          </cell>
          <cell r="D113" t="str">
            <v>m³</v>
          </cell>
          <cell r="E113">
            <v>163.52000000000001</v>
          </cell>
          <cell r="F113">
            <v>0</v>
          </cell>
          <cell r="G113">
            <v>163.52000000000001</v>
          </cell>
          <cell r="H113" t="str">
            <v>-</v>
          </cell>
        </row>
        <row r="114">
          <cell r="A114" t="str">
            <v>1 A 01 410 51</v>
          </cell>
          <cell r="B114" t="str">
            <v>-</v>
          </cell>
          <cell r="C114" t="str">
            <v>Concr.fck=10MPa c.raz uso ger conf/lanç AC/BC</v>
          </cell>
          <cell r="D114" t="str">
            <v>m³</v>
          </cell>
          <cell r="E114">
            <v>172.9</v>
          </cell>
          <cell r="F114">
            <v>0</v>
          </cell>
          <cell r="G114">
            <v>172.9</v>
          </cell>
          <cell r="H114" t="str">
            <v>-</v>
          </cell>
        </row>
        <row r="115">
          <cell r="A115" t="str">
            <v>1 A 01 412 01</v>
          </cell>
          <cell r="B115" t="str">
            <v>-</v>
          </cell>
          <cell r="C115" t="str">
            <v>Concreto fck=12MPa contr raz uso geral conf e lanç</v>
          </cell>
          <cell r="D115" t="str">
            <v>m³</v>
          </cell>
          <cell r="E115">
            <v>171.35</v>
          </cell>
          <cell r="F115">
            <v>0</v>
          </cell>
          <cell r="G115">
            <v>171.35</v>
          </cell>
          <cell r="H115" t="str">
            <v>-</v>
          </cell>
        </row>
        <row r="116">
          <cell r="A116" t="str">
            <v>1 A 01 412 51</v>
          </cell>
          <cell r="B116" t="str">
            <v>-</v>
          </cell>
          <cell r="C116" t="str">
            <v>Concr.fck=12MPa c.raz uso ger conf/lanç AC/BC</v>
          </cell>
          <cell r="D116" t="str">
            <v>m³</v>
          </cell>
          <cell r="E116">
            <v>180.49</v>
          </cell>
          <cell r="F116">
            <v>0</v>
          </cell>
          <cell r="G116">
            <v>180.49</v>
          </cell>
          <cell r="H116" t="str">
            <v>-</v>
          </cell>
        </row>
        <row r="117">
          <cell r="A117" t="str">
            <v>1 A 01 415 01</v>
          </cell>
          <cell r="B117" t="str">
            <v>-</v>
          </cell>
          <cell r="C117" t="str">
            <v>Concr estr fck=15MPa contr raz uso ger conf e lanç</v>
          </cell>
          <cell r="D117" t="str">
            <v>m³</v>
          </cell>
          <cell r="E117">
            <v>179.84</v>
          </cell>
          <cell r="F117">
            <v>0</v>
          </cell>
          <cell r="G117">
            <v>179.84</v>
          </cell>
          <cell r="H117" t="str">
            <v>-</v>
          </cell>
        </row>
        <row r="118">
          <cell r="A118" t="str">
            <v>1 A 01 415 51</v>
          </cell>
          <cell r="B118" t="str">
            <v>-</v>
          </cell>
          <cell r="C118" t="str">
            <v>Concr estr fck=15MPa c.raz uso ger conf/lanç AC/BC</v>
          </cell>
          <cell r="D118" t="str">
            <v>m³</v>
          </cell>
          <cell r="E118">
            <v>188.71</v>
          </cell>
          <cell r="F118">
            <v>0</v>
          </cell>
          <cell r="G118">
            <v>188.71</v>
          </cell>
          <cell r="H118" t="str">
            <v>-</v>
          </cell>
        </row>
        <row r="119">
          <cell r="A119" t="str">
            <v>1 A 01 518 01</v>
          </cell>
          <cell r="B119" t="str">
            <v>-</v>
          </cell>
          <cell r="C119" t="str">
            <v>Concr estr fck=18MPa contr raz uso ger conf e lanç</v>
          </cell>
          <cell r="D119" t="str">
            <v>m³</v>
          </cell>
          <cell r="E119">
            <v>188</v>
          </cell>
          <cell r="F119">
            <v>0</v>
          </cell>
          <cell r="G119">
            <v>188</v>
          </cell>
          <cell r="H119" t="str">
            <v>-</v>
          </cell>
        </row>
        <row r="120">
          <cell r="A120" t="str">
            <v>1 A 01 418 51</v>
          </cell>
          <cell r="B120" t="str">
            <v>-</v>
          </cell>
          <cell r="C120" t="str">
            <v>Concr.estr fck=18MPa c.raz uso ger conf/lanç AC/BC</v>
          </cell>
          <cell r="D120" t="str">
            <v>m³</v>
          </cell>
          <cell r="E120">
            <v>196.59</v>
          </cell>
          <cell r="F120">
            <v>0</v>
          </cell>
          <cell r="G120">
            <v>196.59</v>
          </cell>
          <cell r="H120" t="str">
            <v>-</v>
          </cell>
        </row>
        <row r="121">
          <cell r="A121" t="str">
            <v>1 A 01 422 00</v>
          </cell>
          <cell r="B121" t="str">
            <v>-</v>
          </cell>
          <cell r="C121" t="str">
            <v>Concr estr fck=22MPa contr raz uso ger conf e lanç</v>
          </cell>
          <cell r="D121" t="str">
            <v>m³</v>
          </cell>
          <cell r="E121">
            <v>202.69</v>
          </cell>
          <cell r="F121">
            <v>0</v>
          </cell>
          <cell r="G121">
            <v>202.69</v>
          </cell>
          <cell r="H121" t="str">
            <v>-</v>
          </cell>
        </row>
        <row r="122">
          <cell r="A122" t="str">
            <v>1 A 01 422 51</v>
          </cell>
          <cell r="B122" t="str">
            <v>-</v>
          </cell>
          <cell r="C122" t="str">
            <v>Concr.estr.fck=22MPa c.raz uso ger conf/lanç AC/BC</v>
          </cell>
          <cell r="D122" t="str">
            <v>m³</v>
          </cell>
          <cell r="E122">
            <v>210.82</v>
          </cell>
          <cell r="F122">
            <v>0</v>
          </cell>
          <cell r="G122">
            <v>210.82</v>
          </cell>
          <cell r="H122" t="str">
            <v>-</v>
          </cell>
        </row>
        <row r="123">
          <cell r="A123" t="str">
            <v>1 A 01 423 00</v>
          </cell>
          <cell r="B123" t="str">
            <v>-</v>
          </cell>
          <cell r="C123" t="str">
            <v>Concreto fck=18MPa para pré-moldados (tubos)</v>
          </cell>
          <cell r="D123" t="str">
            <v>m³</v>
          </cell>
          <cell r="E123">
            <v>182.22</v>
          </cell>
          <cell r="F123">
            <v>0</v>
          </cell>
          <cell r="G123">
            <v>182.22</v>
          </cell>
          <cell r="H123" t="str">
            <v>-</v>
          </cell>
        </row>
        <row r="124">
          <cell r="A124" t="str">
            <v>1 A 01 423 50</v>
          </cell>
          <cell r="B124" t="str">
            <v>-</v>
          </cell>
          <cell r="C124" t="str">
            <v>Concr.fck=18MPa para pré-moldados (tubos) AC/BC</v>
          </cell>
          <cell r="D124" t="str">
            <v>m³</v>
          </cell>
          <cell r="E124">
            <v>191.1</v>
          </cell>
          <cell r="F124">
            <v>0</v>
          </cell>
          <cell r="G124">
            <v>191.1</v>
          </cell>
          <cell r="H124" t="str">
            <v>-</v>
          </cell>
        </row>
        <row r="125">
          <cell r="A125" t="str">
            <v>1 A 01 424 00</v>
          </cell>
          <cell r="B125" t="str">
            <v>-</v>
          </cell>
          <cell r="C125" t="str">
            <v>Concreto poroso para pré-moldados (tubos)</v>
          </cell>
          <cell r="D125" t="str">
            <v>m³</v>
          </cell>
          <cell r="E125">
            <v>187.06</v>
          </cell>
          <cell r="F125">
            <v>0</v>
          </cell>
          <cell r="G125">
            <v>187.06</v>
          </cell>
          <cell r="H125" t="str">
            <v>-</v>
          </cell>
        </row>
        <row r="126">
          <cell r="A126" t="str">
            <v>1 A 01 424 50</v>
          </cell>
          <cell r="B126" t="str">
            <v>-</v>
          </cell>
          <cell r="C126" t="str">
            <v>Concreto poroso para pré-moldados (tubos) AC/BC</v>
          </cell>
          <cell r="D126" t="str">
            <v>m³</v>
          </cell>
          <cell r="E126">
            <v>191.25</v>
          </cell>
          <cell r="F126">
            <v>0</v>
          </cell>
          <cell r="G126">
            <v>191.25</v>
          </cell>
          <cell r="H126" t="str">
            <v>-</v>
          </cell>
        </row>
        <row r="127">
          <cell r="A127" t="str">
            <v>1 A 01 450 01</v>
          </cell>
          <cell r="B127" t="str">
            <v>-</v>
          </cell>
          <cell r="C127" t="str">
            <v>Escoramento de bueiros celulares</v>
          </cell>
          <cell r="D127" t="str">
            <v>m³</v>
          </cell>
          <cell r="E127">
            <v>27.96</v>
          </cell>
          <cell r="F127">
            <v>0</v>
          </cell>
          <cell r="G127">
            <v>27.96</v>
          </cell>
          <cell r="H127" t="str">
            <v>-</v>
          </cell>
        </row>
        <row r="128">
          <cell r="A128" t="str">
            <v>1 A 01 512 10</v>
          </cell>
          <cell r="B128" t="str">
            <v>-</v>
          </cell>
          <cell r="C128" t="str">
            <v>Concreto ciclópico fck=12 MPa</v>
          </cell>
          <cell r="D128" t="str">
            <v>m³</v>
          </cell>
          <cell r="E128">
            <v>132.57</v>
          </cell>
          <cell r="F128">
            <v>0</v>
          </cell>
          <cell r="G128">
            <v>132.57</v>
          </cell>
          <cell r="H128" t="str">
            <v>-</v>
          </cell>
        </row>
        <row r="129">
          <cell r="A129" t="str">
            <v>1 A 01 512 60</v>
          </cell>
          <cell r="B129" t="str">
            <v>-</v>
          </cell>
          <cell r="C129" t="str">
            <v>Concreto ciclópico fck=12 MPa AC/BC/PC</v>
          </cell>
          <cell r="D129" t="str">
            <v>m³</v>
          </cell>
          <cell r="E129">
            <v>140.21</v>
          </cell>
          <cell r="F129">
            <v>0</v>
          </cell>
          <cell r="G129">
            <v>140.21</v>
          </cell>
          <cell r="H129" t="str">
            <v>-</v>
          </cell>
        </row>
        <row r="130">
          <cell r="A130" t="str">
            <v>1 A 01 515 10</v>
          </cell>
          <cell r="B130" t="str">
            <v>-</v>
          </cell>
          <cell r="C130" t="str">
            <v>Concreto ciclópico fck=15 MPa</v>
          </cell>
          <cell r="D130" t="str">
            <v>m³</v>
          </cell>
          <cell r="E130">
            <v>138.51</v>
          </cell>
          <cell r="F130">
            <v>0</v>
          </cell>
          <cell r="G130">
            <v>138.51</v>
          </cell>
          <cell r="H130" t="str">
            <v>-</v>
          </cell>
        </row>
        <row r="131">
          <cell r="A131" t="str">
            <v>1 A 01 515 60</v>
          </cell>
          <cell r="B131" t="str">
            <v>-</v>
          </cell>
          <cell r="C131" t="str">
            <v>Concreto ciclópico fck=15 MPa AC/BC/PC</v>
          </cell>
          <cell r="D131" t="str">
            <v>m³</v>
          </cell>
          <cell r="E131">
            <v>145.96</v>
          </cell>
          <cell r="F131">
            <v>0</v>
          </cell>
          <cell r="G131">
            <v>145.96</v>
          </cell>
          <cell r="H131" t="str">
            <v>-</v>
          </cell>
        </row>
        <row r="132">
          <cell r="A132" t="str">
            <v>1 A 01 580 01</v>
          </cell>
          <cell r="B132" t="str">
            <v>-</v>
          </cell>
          <cell r="C132" t="str">
            <v>Fornecimento, preparo e colocação formas aço CA 60</v>
          </cell>
          <cell r="D132" t="str">
            <v>kg</v>
          </cell>
          <cell r="E132">
            <v>5.86</v>
          </cell>
          <cell r="F132">
            <v>0</v>
          </cell>
          <cell r="G132">
            <v>5.86</v>
          </cell>
          <cell r="H132" t="str">
            <v>-</v>
          </cell>
        </row>
        <row r="133">
          <cell r="A133" t="str">
            <v>1 A 01 580 02</v>
          </cell>
          <cell r="B133" t="str">
            <v>-</v>
          </cell>
          <cell r="C133" t="str">
            <v>Fornecimento, preparo e colocação formas aço CA 50</v>
          </cell>
          <cell r="D133" t="str">
            <v>kg</v>
          </cell>
          <cell r="E133">
            <v>5.29</v>
          </cell>
          <cell r="F133">
            <v>0</v>
          </cell>
          <cell r="G133">
            <v>5.29</v>
          </cell>
          <cell r="H133" t="str">
            <v>-</v>
          </cell>
        </row>
        <row r="134">
          <cell r="A134" t="str">
            <v>1 A 01 580 03</v>
          </cell>
          <cell r="B134" t="str">
            <v>-</v>
          </cell>
          <cell r="C134" t="str">
            <v>Fornecimento, preparo e colocação formas aço CA 25</v>
          </cell>
          <cell r="D134" t="str">
            <v>kg</v>
          </cell>
          <cell r="E134">
            <v>5.46</v>
          </cell>
          <cell r="F134">
            <v>0</v>
          </cell>
          <cell r="G134">
            <v>5.46</v>
          </cell>
          <cell r="H134" t="str">
            <v>-</v>
          </cell>
        </row>
        <row r="135">
          <cell r="A135" t="str">
            <v>1 A 01 603 01</v>
          </cell>
          <cell r="B135" t="str">
            <v>-</v>
          </cell>
          <cell r="C135" t="str">
            <v>Argamassa cimento-areia 1:3</v>
          </cell>
          <cell r="D135" t="str">
            <v>m³</v>
          </cell>
          <cell r="E135">
            <v>196.53</v>
          </cell>
          <cell r="F135">
            <v>0</v>
          </cell>
          <cell r="G135">
            <v>196.53</v>
          </cell>
          <cell r="H135" t="str">
            <v>-</v>
          </cell>
        </row>
        <row r="136">
          <cell r="A136" t="str">
            <v>1 A 01 603 51</v>
          </cell>
          <cell r="B136" t="str">
            <v>-</v>
          </cell>
          <cell r="C136" t="str">
            <v>Argamassa cimento-areia 1:3 AC</v>
          </cell>
          <cell r="D136" t="str">
            <v>m³</v>
          </cell>
          <cell r="E136">
            <v>212.37</v>
          </cell>
          <cell r="F136">
            <v>0</v>
          </cell>
          <cell r="G136">
            <v>212.37</v>
          </cell>
          <cell r="H136" t="str">
            <v>-</v>
          </cell>
        </row>
        <row r="137">
          <cell r="A137" t="str">
            <v>1 A 01 604 01</v>
          </cell>
          <cell r="B137" t="str">
            <v>-</v>
          </cell>
          <cell r="C137" t="str">
            <v>Argamassa cimento-areia 1:4</v>
          </cell>
          <cell r="D137" t="str">
            <v>m³</v>
          </cell>
          <cell r="E137">
            <v>164.05</v>
          </cell>
          <cell r="F137">
            <v>0</v>
          </cell>
          <cell r="G137">
            <v>164.05</v>
          </cell>
          <cell r="H137" t="str">
            <v>-</v>
          </cell>
        </row>
        <row r="138">
          <cell r="A138" t="str">
            <v>1 A 01 604 51</v>
          </cell>
          <cell r="B138" t="str">
            <v>-</v>
          </cell>
          <cell r="C138" t="str">
            <v>Argamassa cimento-areia 1:4 AC</v>
          </cell>
          <cell r="D138" t="str">
            <v>m³</v>
          </cell>
          <cell r="E138">
            <v>181.4</v>
          </cell>
          <cell r="F138">
            <v>0</v>
          </cell>
          <cell r="G138">
            <v>181.4</v>
          </cell>
          <cell r="H138" t="str">
            <v>-</v>
          </cell>
        </row>
        <row r="139">
          <cell r="A139" t="str">
            <v>1 A 01 606 01</v>
          </cell>
          <cell r="B139" t="str">
            <v>-</v>
          </cell>
          <cell r="C139" t="str">
            <v>Argamassa cimento-areia 1:6</v>
          </cell>
          <cell r="D139" t="str">
            <v>m³</v>
          </cell>
          <cell r="E139">
            <v>139.56</v>
          </cell>
          <cell r="F139">
            <v>0</v>
          </cell>
          <cell r="G139">
            <v>139.56</v>
          </cell>
          <cell r="H139" t="str">
            <v>-</v>
          </cell>
        </row>
        <row r="140">
          <cell r="A140" t="str">
            <v>1 A 01 606 51</v>
          </cell>
          <cell r="B140" t="str">
            <v>-</v>
          </cell>
          <cell r="C140" t="str">
            <v xml:space="preserve"> Argamassa cimento-areia 1:6 AC</v>
          </cell>
          <cell r="D140" t="str">
            <v>m³</v>
          </cell>
          <cell r="E140">
            <v>157.66</v>
          </cell>
          <cell r="F140">
            <v>0</v>
          </cell>
          <cell r="G140">
            <v>157.66</v>
          </cell>
          <cell r="H140" t="str">
            <v>-</v>
          </cell>
        </row>
        <row r="141">
          <cell r="A141" t="str">
            <v>1 A 01 620 01</v>
          </cell>
          <cell r="B141" t="str">
            <v>-</v>
          </cell>
          <cell r="C141" t="str">
            <v>Argamassa cimento-solo 1:10</v>
          </cell>
          <cell r="D141" t="str">
            <v>m³</v>
          </cell>
          <cell r="E141">
            <v>91.73</v>
          </cell>
          <cell r="F141">
            <v>0</v>
          </cell>
          <cell r="G141">
            <v>91.73</v>
          </cell>
          <cell r="H141" t="str">
            <v>-</v>
          </cell>
        </row>
        <row r="142">
          <cell r="A142" t="str">
            <v>1 A 01 653 00</v>
          </cell>
          <cell r="B142" t="str">
            <v>-</v>
          </cell>
          <cell r="C142" t="str">
            <v>Usinagem para sub-base de concreto rolado</v>
          </cell>
          <cell r="D142" t="str">
            <v>m³</v>
          </cell>
          <cell r="E142">
            <v>64.599999999999994</v>
          </cell>
          <cell r="F142">
            <v>0</v>
          </cell>
          <cell r="G142">
            <v>64.599999999999994</v>
          </cell>
          <cell r="H142" t="str">
            <v>-</v>
          </cell>
        </row>
        <row r="143">
          <cell r="A143" t="str">
            <v>1 A 01 653 50</v>
          </cell>
          <cell r="B143" t="str">
            <v>-</v>
          </cell>
          <cell r="C143" t="str">
            <v>Usinagem p/ sub-base de concreto rolado AC/BC</v>
          </cell>
          <cell r="D143" t="str">
            <v>m³</v>
          </cell>
          <cell r="E143">
            <v>63.74</v>
          </cell>
          <cell r="F143">
            <v>0</v>
          </cell>
          <cell r="G143">
            <v>63.74</v>
          </cell>
          <cell r="H143" t="str">
            <v>-</v>
          </cell>
        </row>
        <row r="144">
          <cell r="A144" t="str">
            <v>1 A 01 654 00</v>
          </cell>
          <cell r="B144" t="str">
            <v>-</v>
          </cell>
          <cell r="C144" t="str">
            <v>Usinagem p/ sub-base de concr. de cimento portland</v>
          </cell>
          <cell r="D144" t="str">
            <v>m³</v>
          </cell>
          <cell r="E144">
            <v>85.55</v>
          </cell>
          <cell r="F144">
            <v>0</v>
          </cell>
          <cell r="G144">
            <v>85.55</v>
          </cell>
          <cell r="H144" t="str">
            <v>-</v>
          </cell>
        </row>
        <row r="145">
          <cell r="A145" t="str">
            <v>1 A 01 654 50</v>
          </cell>
          <cell r="B145" t="str">
            <v>-</v>
          </cell>
          <cell r="C145" t="str">
            <v>Usinagem p/sub-base de concr.cimento portl. AC/BC</v>
          </cell>
          <cell r="D145" t="str">
            <v>m³</v>
          </cell>
          <cell r="E145">
            <v>84.69</v>
          </cell>
          <cell r="F145">
            <v>0</v>
          </cell>
          <cell r="G145">
            <v>84.69</v>
          </cell>
          <cell r="H145" t="str">
            <v>-</v>
          </cell>
        </row>
        <row r="146">
          <cell r="A146" t="str">
            <v>1 A 01 656 00</v>
          </cell>
          <cell r="B146" t="str">
            <v>-</v>
          </cell>
          <cell r="C146" t="str">
            <v>Usinagem p/ conc. de cim. portland c/ forma desliz</v>
          </cell>
          <cell r="D146" t="str">
            <v>m³</v>
          </cell>
          <cell r="E146">
            <v>125.33</v>
          </cell>
          <cell r="F146">
            <v>0</v>
          </cell>
          <cell r="G146">
            <v>125.33</v>
          </cell>
          <cell r="H146" t="str">
            <v>-</v>
          </cell>
        </row>
        <row r="147">
          <cell r="A147" t="str">
            <v>1 A 01 656 50</v>
          </cell>
          <cell r="B147" t="str">
            <v>-</v>
          </cell>
          <cell r="C147" t="str">
            <v>Usinagem p/ conc.cim.portl.c/ forma desliz AC/BC</v>
          </cell>
          <cell r="D147" t="str">
            <v>m³</v>
          </cell>
          <cell r="E147">
            <v>135.15</v>
          </cell>
          <cell r="F147">
            <v>0</v>
          </cell>
          <cell r="G147">
            <v>135.15</v>
          </cell>
          <cell r="H147" t="str">
            <v>-</v>
          </cell>
        </row>
        <row r="148">
          <cell r="A148" t="str">
            <v>1 A 01 657 00</v>
          </cell>
          <cell r="B148" t="str">
            <v>-</v>
          </cell>
          <cell r="C148" t="str">
            <v>Usinagem p/ conc.cim. portland c/ equip. peq. por.</v>
          </cell>
          <cell r="D148" t="str">
            <v>m³</v>
          </cell>
          <cell r="E148">
            <v>185.09</v>
          </cell>
          <cell r="F148">
            <v>0</v>
          </cell>
          <cell r="G148">
            <v>185.09</v>
          </cell>
          <cell r="H148" t="str">
            <v>-</v>
          </cell>
        </row>
        <row r="149">
          <cell r="A149" t="str">
            <v>1 A 01 657 50</v>
          </cell>
          <cell r="B149" t="str">
            <v>-</v>
          </cell>
          <cell r="C149" t="str">
            <v>Usinagem p/conc.cim. portl.c/ equip.peq.por.AC/BC</v>
          </cell>
          <cell r="D149" t="str">
            <v>m³</v>
          </cell>
          <cell r="E149">
            <v>193.21</v>
          </cell>
          <cell r="F149">
            <v>0</v>
          </cell>
          <cell r="G149">
            <v>193.21</v>
          </cell>
          <cell r="H149" t="str">
            <v>-</v>
          </cell>
        </row>
        <row r="150">
          <cell r="A150" t="str">
            <v>1 A 01 700 00</v>
          </cell>
          <cell r="B150" t="str">
            <v>-</v>
          </cell>
          <cell r="C150" t="str">
            <v>Fabricação de peças pré mold. de conc. p/ pavim.</v>
          </cell>
          <cell r="D150" t="str">
            <v>m³</v>
          </cell>
          <cell r="E150">
            <v>201.84</v>
          </cell>
          <cell r="F150">
            <v>0</v>
          </cell>
          <cell r="G150">
            <v>201.84</v>
          </cell>
          <cell r="H150" t="str">
            <v>-</v>
          </cell>
        </row>
        <row r="151">
          <cell r="A151" t="str">
            <v>1 A 01 700 50</v>
          </cell>
          <cell r="B151" t="str">
            <v>-</v>
          </cell>
          <cell r="C151" t="str">
            <v>Fabric.de peças pré mold.de conc. p/pavim.AC/BC</v>
          </cell>
          <cell r="D151" t="str">
            <v>m³</v>
          </cell>
          <cell r="E151">
            <v>209.49</v>
          </cell>
          <cell r="F151">
            <v>0</v>
          </cell>
          <cell r="G151">
            <v>209.49</v>
          </cell>
          <cell r="H151" t="str">
            <v>-</v>
          </cell>
        </row>
        <row r="152">
          <cell r="A152" t="str">
            <v>1 A 01 720 00</v>
          </cell>
          <cell r="B152" t="str">
            <v>-</v>
          </cell>
          <cell r="C152" t="str">
            <v>Concreto fck=18MPa p/ pré-moldados (guarda-corpo)</v>
          </cell>
          <cell r="D152" t="str">
            <v>m³</v>
          </cell>
          <cell r="E152">
            <v>184.93</v>
          </cell>
          <cell r="F152">
            <v>0</v>
          </cell>
          <cell r="G152">
            <v>184.93</v>
          </cell>
          <cell r="H152" t="str">
            <v>-</v>
          </cell>
        </row>
        <row r="153">
          <cell r="A153" t="str">
            <v>1 A 01 720 01</v>
          </cell>
          <cell r="B153" t="str">
            <v>-</v>
          </cell>
          <cell r="C153" t="str">
            <v>Guarda-corpo tipo GM, moldado no local</v>
          </cell>
          <cell r="D153" t="str">
            <v>m³</v>
          </cell>
          <cell r="E153">
            <v>165.48</v>
          </cell>
          <cell r="F153">
            <v>0</v>
          </cell>
          <cell r="G153">
            <v>165.48</v>
          </cell>
          <cell r="H153" t="str">
            <v>-</v>
          </cell>
        </row>
        <row r="154">
          <cell r="A154" t="str">
            <v>1 A 01 720 02</v>
          </cell>
          <cell r="B154" t="str">
            <v>-</v>
          </cell>
          <cell r="C154" t="str">
            <v>Fabricação de Guarda-corpo</v>
          </cell>
          <cell r="D154" t="str">
            <v>m³</v>
          </cell>
          <cell r="E154">
            <v>30.74</v>
          </cell>
          <cell r="F154">
            <v>0</v>
          </cell>
          <cell r="G154">
            <v>30.74</v>
          </cell>
          <cell r="H154" t="str">
            <v>-</v>
          </cell>
        </row>
        <row r="155">
          <cell r="A155" t="str">
            <v>1 A 01 720 50</v>
          </cell>
          <cell r="B155" t="str">
            <v>-</v>
          </cell>
          <cell r="C155" t="str">
            <v>Concr.fck = 18 mPa p/pré-mold.(guarda-corpo)AC/BC</v>
          </cell>
          <cell r="D155" t="str">
            <v>m³</v>
          </cell>
          <cell r="E155">
            <v>193.82</v>
          </cell>
          <cell r="F155">
            <v>0</v>
          </cell>
          <cell r="G155">
            <v>193.82</v>
          </cell>
          <cell r="H155" t="str">
            <v>-</v>
          </cell>
        </row>
        <row r="156">
          <cell r="A156" t="str">
            <v>1 A 01 720 51</v>
          </cell>
          <cell r="B156" t="str">
            <v>-</v>
          </cell>
          <cell r="C156" t="str">
            <v>Guarda-corpo tipo GM, moldado no local AC/BC</v>
          </cell>
          <cell r="D156" t="str">
            <v>m</v>
          </cell>
          <cell r="E156">
            <v>167.48</v>
          </cell>
          <cell r="F156">
            <v>0</v>
          </cell>
          <cell r="G156">
            <v>167.48</v>
          </cell>
          <cell r="H156" t="str">
            <v>-</v>
          </cell>
        </row>
        <row r="157">
          <cell r="A157" t="str">
            <v>1 A 01 720 52</v>
          </cell>
          <cell r="B157" t="str">
            <v>-</v>
          </cell>
          <cell r="C157" t="str">
            <v>Fabricação de guarda - corpo AC/BC</v>
          </cell>
          <cell r="D157" t="str">
            <v>m</v>
          </cell>
          <cell r="E157">
            <v>0</v>
          </cell>
          <cell r="F157">
            <v>0</v>
          </cell>
          <cell r="G157">
            <v>0</v>
          </cell>
          <cell r="H157" t="str">
            <v>-</v>
          </cell>
        </row>
        <row r="158">
          <cell r="A158" t="str">
            <v>1 A 01 725 01</v>
          </cell>
          <cell r="B158" t="str">
            <v>-</v>
          </cell>
          <cell r="C158" t="str">
            <v>Fabricação de balizador de concreto</v>
          </cell>
          <cell r="D158" t="str">
            <v>un</v>
          </cell>
          <cell r="E158">
            <v>9.0399999999999991</v>
          </cell>
          <cell r="F158">
            <v>0</v>
          </cell>
          <cell r="G158">
            <v>9.0399999999999991</v>
          </cell>
          <cell r="H158" t="str">
            <v>-</v>
          </cell>
        </row>
        <row r="159">
          <cell r="A159" t="str">
            <v>1 A 01 725 51</v>
          </cell>
          <cell r="B159" t="str">
            <v>-</v>
          </cell>
          <cell r="C159" t="str">
            <v>Fabricação de balizador de concreto AC/BC</v>
          </cell>
          <cell r="D159" t="str">
            <v>un</v>
          </cell>
          <cell r="E159">
            <v>9.08</v>
          </cell>
          <cell r="F159">
            <v>0</v>
          </cell>
          <cell r="G159">
            <v>9.08</v>
          </cell>
          <cell r="H159" t="str">
            <v>-</v>
          </cell>
        </row>
        <row r="160">
          <cell r="A160" t="str">
            <v>1 A 01 730 00</v>
          </cell>
          <cell r="B160" t="str">
            <v>-</v>
          </cell>
          <cell r="C160" t="str">
            <v>Concreto fck=18MPa p/ pré moldados (mourões)</v>
          </cell>
          <cell r="D160" t="str">
            <v>m³</v>
          </cell>
          <cell r="E160">
            <v>156.22999999999999</v>
          </cell>
          <cell r="F160">
            <v>0</v>
          </cell>
          <cell r="G160">
            <v>156.22999999999999</v>
          </cell>
          <cell r="H160" t="str">
            <v>-</v>
          </cell>
        </row>
        <row r="161">
          <cell r="A161" t="str">
            <v>1 A 01 730 01</v>
          </cell>
          <cell r="B161" t="str">
            <v>-</v>
          </cell>
          <cell r="C161" t="str">
            <v>Fabr. mourão de concr. esticador seção quad. 15cm</v>
          </cell>
          <cell r="D161" t="str">
            <v>un</v>
          </cell>
          <cell r="E161">
            <v>25.25</v>
          </cell>
          <cell r="F161">
            <v>0</v>
          </cell>
          <cell r="G161">
            <v>25.25</v>
          </cell>
          <cell r="H161" t="str">
            <v>-</v>
          </cell>
        </row>
        <row r="162">
          <cell r="A162" t="str">
            <v>1 A 01 730 02</v>
          </cell>
          <cell r="B162" t="str">
            <v>-</v>
          </cell>
          <cell r="C162" t="str">
            <v>Fabr. mourão de concr esticador seção triang. 15cm</v>
          </cell>
          <cell r="D162" t="str">
            <v>un</v>
          </cell>
          <cell r="E162">
            <v>16.96</v>
          </cell>
          <cell r="F162">
            <v>0</v>
          </cell>
          <cell r="G162">
            <v>16.96</v>
          </cell>
          <cell r="H162" t="str">
            <v>-</v>
          </cell>
        </row>
        <row r="163">
          <cell r="A163" t="str">
            <v>1 A 01 730 50</v>
          </cell>
          <cell r="B163" t="str">
            <v>-</v>
          </cell>
          <cell r="C163" t="str">
            <v>Concreto fck=18MPa p/pré moldados (mourões) AC/BC</v>
          </cell>
          <cell r="D163" t="str">
            <v>m³</v>
          </cell>
          <cell r="E163">
            <v>165.11</v>
          </cell>
          <cell r="F163">
            <v>0</v>
          </cell>
          <cell r="G163">
            <v>165.11</v>
          </cell>
          <cell r="H163" t="str">
            <v>-</v>
          </cell>
        </row>
        <row r="164">
          <cell r="A164" t="str">
            <v>1 A 01 730 51</v>
          </cell>
          <cell r="B164" t="str">
            <v>-</v>
          </cell>
          <cell r="C164" t="str">
            <v>Fabric.Mourão concr.estic.seção quadr.15cm AC/BC</v>
          </cell>
          <cell r="D164" t="str">
            <v>un</v>
          </cell>
          <cell r="E164">
            <v>25.69</v>
          </cell>
          <cell r="F164">
            <v>0</v>
          </cell>
          <cell r="G164">
            <v>25.69</v>
          </cell>
          <cell r="H164" t="str">
            <v>-</v>
          </cell>
        </row>
        <row r="165">
          <cell r="A165" t="str">
            <v>1 A 01 730 52</v>
          </cell>
          <cell r="B165" t="str">
            <v>-</v>
          </cell>
          <cell r="C165" t="str">
            <v>Fabric.Mourão concr.estic.seção triang.15cm AC/BC</v>
          </cell>
          <cell r="D165" t="str">
            <v>un</v>
          </cell>
          <cell r="E165">
            <v>17.18</v>
          </cell>
          <cell r="F165">
            <v>0</v>
          </cell>
          <cell r="G165">
            <v>17.18</v>
          </cell>
          <cell r="H165" t="str">
            <v>-</v>
          </cell>
        </row>
        <row r="166">
          <cell r="A166" t="str">
            <v>1 A 01 735 01</v>
          </cell>
          <cell r="B166" t="str">
            <v>-</v>
          </cell>
          <cell r="C166" t="str">
            <v>Fabr. mourão de concreto suporte seção quad. 11cm</v>
          </cell>
          <cell r="D166" t="str">
            <v>un</v>
          </cell>
          <cell r="E166">
            <v>18.850000000000001</v>
          </cell>
          <cell r="F166">
            <v>0</v>
          </cell>
          <cell r="G166">
            <v>18.850000000000001</v>
          </cell>
          <cell r="H166" t="str">
            <v>-</v>
          </cell>
        </row>
        <row r="167">
          <cell r="A167" t="str">
            <v>1 A 01 735 02</v>
          </cell>
          <cell r="B167" t="str">
            <v>-</v>
          </cell>
          <cell r="C167" t="str">
            <v>Fabr. mourão de concr. suporte seção triang. 11cm</v>
          </cell>
          <cell r="D167" t="str">
            <v>un</v>
          </cell>
          <cell r="E167">
            <v>12.94</v>
          </cell>
          <cell r="F167">
            <v>0</v>
          </cell>
          <cell r="G167">
            <v>12.94</v>
          </cell>
          <cell r="H167" t="str">
            <v>-</v>
          </cell>
        </row>
        <row r="168">
          <cell r="A168" t="str">
            <v>1 A 01 735 51</v>
          </cell>
          <cell r="B168" t="str">
            <v>-</v>
          </cell>
          <cell r="C168" t="str">
            <v>Fabric.Mourão concr.suporte seção quadr.11cm AC/BC</v>
          </cell>
          <cell r="D168" t="str">
            <v>un</v>
          </cell>
          <cell r="E168">
            <v>19.079999999999998</v>
          </cell>
          <cell r="F168">
            <v>0</v>
          </cell>
          <cell r="G168">
            <v>19.079999999999998</v>
          </cell>
          <cell r="H168" t="str">
            <v>-</v>
          </cell>
        </row>
        <row r="169">
          <cell r="A169" t="str">
            <v>1 A 01 735 52</v>
          </cell>
          <cell r="B169" t="str">
            <v>-</v>
          </cell>
          <cell r="C169" t="str">
            <v>Fabric.Mourão concr.suporte sec.triang.11cm AC/BC</v>
          </cell>
          <cell r="D169" t="str">
            <v>un</v>
          </cell>
          <cell r="E169">
            <v>13.05</v>
          </cell>
          <cell r="F169">
            <v>0</v>
          </cell>
          <cell r="G169">
            <v>13.05</v>
          </cell>
          <cell r="H169" t="str">
            <v>-</v>
          </cell>
        </row>
        <row r="170">
          <cell r="A170" t="str">
            <v>1 A 01 739 01</v>
          </cell>
          <cell r="B170" t="str">
            <v>-</v>
          </cell>
          <cell r="C170" t="str">
            <v>Confecção de tubos de concreto D=0,20m</v>
          </cell>
          <cell r="D170" t="str">
            <v>m</v>
          </cell>
          <cell r="E170">
            <v>10.199999999999999</v>
          </cell>
          <cell r="F170">
            <v>0</v>
          </cell>
          <cell r="G170">
            <v>10.199999999999999</v>
          </cell>
          <cell r="H170" t="str">
            <v>-</v>
          </cell>
        </row>
        <row r="171">
          <cell r="A171" t="str">
            <v>1 A 01 739 51</v>
          </cell>
          <cell r="B171" t="str">
            <v>-</v>
          </cell>
          <cell r="C171" t="str">
            <v>Confecção de tubos de concreto D=0,20m AC/BC</v>
          </cell>
          <cell r="D171" t="str">
            <v>m</v>
          </cell>
          <cell r="E171">
            <v>10.47</v>
          </cell>
          <cell r="F171">
            <v>0</v>
          </cell>
          <cell r="G171">
            <v>10.47</v>
          </cell>
          <cell r="H171" t="str">
            <v>-</v>
          </cell>
        </row>
        <row r="172">
          <cell r="A172" t="str">
            <v>1 A 01 740 01</v>
          </cell>
          <cell r="B172" t="str">
            <v>-</v>
          </cell>
          <cell r="C172" t="str">
            <v>Confecção de tubos de concreto perfurado D=0,20m</v>
          </cell>
          <cell r="D172" t="str">
            <v>m</v>
          </cell>
          <cell r="E172">
            <v>10.46</v>
          </cell>
          <cell r="F172">
            <v>0</v>
          </cell>
          <cell r="G172">
            <v>10.46</v>
          </cell>
          <cell r="H172" t="str">
            <v>-</v>
          </cell>
        </row>
        <row r="173">
          <cell r="A173" t="str">
            <v>1 A 01 740 51</v>
          </cell>
          <cell r="B173" t="str">
            <v>-</v>
          </cell>
          <cell r="C173" t="str">
            <v>Confecção tubos concr.perfurado D=0,20m AC/BC</v>
          </cell>
          <cell r="D173" t="str">
            <v>m</v>
          </cell>
          <cell r="E173">
            <v>10.73</v>
          </cell>
          <cell r="F173">
            <v>0</v>
          </cell>
          <cell r="G173">
            <v>10.73</v>
          </cell>
          <cell r="H173" t="str">
            <v>-</v>
          </cell>
        </row>
        <row r="174">
          <cell r="A174" t="str">
            <v>1 A 01 741 01</v>
          </cell>
          <cell r="B174" t="str">
            <v>-</v>
          </cell>
          <cell r="C174" t="str">
            <v>Confecção de tubos de concreto poroso D=0,20m</v>
          </cell>
          <cell r="D174" t="str">
            <v>m</v>
          </cell>
          <cell r="E174">
            <v>10.34</v>
          </cell>
          <cell r="F174">
            <v>0</v>
          </cell>
          <cell r="G174">
            <v>10.34</v>
          </cell>
          <cell r="H174" t="str">
            <v>-</v>
          </cell>
        </row>
        <row r="175">
          <cell r="A175" t="str">
            <v>1 A 01 741 51</v>
          </cell>
          <cell r="B175" t="str">
            <v>-</v>
          </cell>
          <cell r="C175" t="str">
            <v>Confecção de tubos de concr.poroso D=0,20m AC/BC</v>
          </cell>
          <cell r="D175" t="str">
            <v>m</v>
          </cell>
          <cell r="E175">
            <v>10.47</v>
          </cell>
          <cell r="F175">
            <v>0</v>
          </cell>
          <cell r="G175">
            <v>10.47</v>
          </cell>
          <cell r="H175" t="str">
            <v>-</v>
          </cell>
        </row>
        <row r="176">
          <cell r="A176" t="str">
            <v>1 A 01 745 01</v>
          </cell>
          <cell r="B176" t="str">
            <v>-</v>
          </cell>
          <cell r="C176" t="str">
            <v>Confecção de tubos de concreto D=0,30m</v>
          </cell>
          <cell r="D176" t="str">
            <v>m</v>
          </cell>
          <cell r="E176">
            <v>16.41</v>
          </cell>
          <cell r="F176">
            <v>0</v>
          </cell>
          <cell r="G176">
            <v>16.41</v>
          </cell>
          <cell r="H176" t="str">
            <v>-</v>
          </cell>
        </row>
        <row r="177">
          <cell r="A177" t="str">
            <v>1 A 01 745 51</v>
          </cell>
          <cell r="B177" t="str">
            <v>-</v>
          </cell>
          <cell r="C177" t="str">
            <v>Confecção de tubos de concreto D=0,30m AC/BC</v>
          </cell>
          <cell r="D177" t="str">
            <v>m</v>
          </cell>
          <cell r="E177">
            <v>16.899999999999999</v>
          </cell>
          <cell r="F177">
            <v>0</v>
          </cell>
          <cell r="G177">
            <v>16.899999999999999</v>
          </cell>
          <cell r="H177" t="str">
            <v>-</v>
          </cell>
        </row>
        <row r="178">
          <cell r="A178" t="str">
            <v xml:space="preserve">1 A 01 746 01 </v>
          </cell>
          <cell r="B178" t="str">
            <v>-</v>
          </cell>
          <cell r="C178" t="str">
            <v>Confecção de tubos de concreto perfurado D=0,30m</v>
          </cell>
          <cell r="D178" t="str">
            <v>m</v>
          </cell>
          <cell r="E178">
            <v>16.670000000000002</v>
          </cell>
          <cell r="F178">
            <v>0</v>
          </cell>
          <cell r="G178">
            <v>16.670000000000002</v>
          </cell>
          <cell r="H178" t="str">
            <v>-</v>
          </cell>
        </row>
        <row r="179">
          <cell r="A179" t="str">
            <v>1 A 01 746 51</v>
          </cell>
          <cell r="B179" t="str">
            <v>-</v>
          </cell>
          <cell r="C179" t="str">
            <v>Confecção de tubos concr.perfurado D=0,30m AC/BC</v>
          </cell>
          <cell r="D179" t="str">
            <v>m</v>
          </cell>
          <cell r="E179">
            <v>17.16</v>
          </cell>
          <cell r="F179">
            <v>0</v>
          </cell>
          <cell r="G179">
            <v>17.16</v>
          </cell>
          <cell r="H179" t="str">
            <v>-</v>
          </cell>
        </row>
        <row r="180">
          <cell r="A180" t="str">
            <v>1 A 01 747 01</v>
          </cell>
          <cell r="B180" t="str">
            <v>-</v>
          </cell>
          <cell r="C180" t="str">
            <v>Confecção de tubos de concreto poroso D=0,30m</v>
          </cell>
          <cell r="D180" t="str">
            <v>m</v>
          </cell>
          <cell r="E180">
            <v>16.68</v>
          </cell>
          <cell r="F180">
            <v>0</v>
          </cell>
          <cell r="G180">
            <v>16.68</v>
          </cell>
          <cell r="H180" t="str">
            <v>-</v>
          </cell>
        </row>
        <row r="181">
          <cell r="A181" t="str">
            <v>1 A 01 747 51</v>
          </cell>
          <cell r="B181" t="str">
            <v>-</v>
          </cell>
          <cell r="C181" t="str">
            <v>Confecção de tubos concr.poroso D=0,30m AC/BC</v>
          </cell>
          <cell r="D181" t="str">
            <v>m</v>
          </cell>
          <cell r="E181">
            <v>16.91</v>
          </cell>
          <cell r="F181">
            <v>0</v>
          </cell>
          <cell r="G181">
            <v>16.91</v>
          </cell>
          <cell r="H181" t="str">
            <v>-</v>
          </cell>
        </row>
        <row r="182">
          <cell r="A182" t="str">
            <v>1 A 01 751 01</v>
          </cell>
          <cell r="B182" t="str">
            <v>-</v>
          </cell>
          <cell r="C182" t="str">
            <v>Confecção de tubos de concreto D=0,40m</v>
          </cell>
          <cell r="D182" t="str">
            <v>m</v>
          </cell>
          <cell r="E182">
            <v>23.89</v>
          </cell>
          <cell r="F182">
            <v>0</v>
          </cell>
          <cell r="G182">
            <v>23.89</v>
          </cell>
          <cell r="H182" t="str">
            <v>-</v>
          </cell>
        </row>
        <row r="183">
          <cell r="A183" t="str">
            <v>1 A 01 751 51</v>
          </cell>
          <cell r="B183" t="str">
            <v>-</v>
          </cell>
          <cell r="C183" t="str">
            <v>Confecção de tubos de concreto D=0,40m AC/BC</v>
          </cell>
          <cell r="D183" t="str">
            <v>m</v>
          </cell>
          <cell r="E183">
            <v>24.66</v>
          </cell>
          <cell r="F183">
            <v>0</v>
          </cell>
          <cell r="G183">
            <v>24.66</v>
          </cell>
          <cell r="H183" t="str">
            <v>-</v>
          </cell>
        </row>
        <row r="184">
          <cell r="A184" t="str">
            <v>1 A 01 752 01</v>
          </cell>
          <cell r="B184" t="str">
            <v>-</v>
          </cell>
          <cell r="C184" t="str">
            <v>Confecção de tubos de concreto perfurado D=0,40m</v>
          </cell>
          <cell r="D184" t="str">
            <v>m</v>
          </cell>
          <cell r="E184">
            <v>24.15</v>
          </cell>
          <cell r="F184">
            <v>0</v>
          </cell>
          <cell r="G184">
            <v>24.15</v>
          </cell>
          <cell r="H184" t="str">
            <v>-</v>
          </cell>
        </row>
        <row r="185">
          <cell r="A185" t="str">
            <v>1 A 01 752 51</v>
          </cell>
          <cell r="B185" t="str">
            <v>-</v>
          </cell>
          <cell r="C185" t="str">
            <v>Confecção de tubos concr.perfurado D=0,40m AC/BC</v>
          </cell>
          <cell r="D185" t="str">
            <v>m</v>
          </cell>
          <cell r="E185">
            <v>24.92</v>
          </cell>
          <cell r="F185">
            <v>0</v>
          </cell>
          <cell r="G185">
            <v>24.92</v>
          </cell>
          <cell r="H185" t="str">
            <v>-</v>
          </cell>
        </row>
        <row r="186">
          <cell r="A186" t="str">
            <v>1 A 01 753 01</v>
          </cell>
          <cell r="B186" t="str">
            <v>-</v>
          </cell>
          <cell r="C186" t="str">
            <v>Confecção de tubos de concreto poroso D=0,40m</v>
          </cell>
          <cell r="D186" t="str">
            <v>m</v>
          </cell>
          <cell r="E186">
            <v>24.31</v>
          </cell>
          <cell r="F186">
            <v>0</v>
          </cell>
          <cell r="G186">
            <v>24.31</v>
          </cell>
          <cell r="H186" t="str">
            <v>-</v>
          </cell>
        </row>
        <row r="187">
          <cell r="A187" t="str">
            <v>1 A 01 753 51</v>
          </cell>
          <cell r="B187" t="str">
            <v>-</v>
          </cell>
          <cell r="C187" t="str">
            <v>Confecção de tubos concr.poroso D=0,40m AC/BC</v>
          </cell>
          <cell r="D187" t="str">
            <v>m</v>
          </cell>
          <cell r="E187">
            <v>24.68</v>
          </cell>
          <cell r="F187">
            <v>0</v>
          </cell>
          <cell r="G187">
            <v>24.68</v>
          </cell>
          <cell r="H187" t="str">
            <v>-</v>
          </cell>
        </row>
        <row r="188">
          <cell r="A188" t="str">
            <v>1 A 01 755 01</v>
          </cell>
          <cell r="B188" t="str">
            <v>-</v>
          </cell>
          <cell r="C188" t="str">
            <v>Confecção de tubos de concreto armado D=0,60m CA-4</v>
          </cell>
          <cell r="D188" t="str">
            <v>m</v>
          </cell>
          <cell r="E188">
            <v>118.18</v>
          </cell>
          <cell r="F188">
            <v>0</v>
          </cell>
          <cell r="G188">
            <v>118.18</v>
          </cell>
          <cell r="H188" t="str">
            <v>-</v>
          </cell>
        </row>
        <row r="189">
          <cell r="A189" t="str">
            <v>1 A 01 755 51</v>
          </cell>
          <cell r="B189" t="str">
            <v>-</v>
          </cell>
          <cell r="C189" t="str">
            <v xml:space="preserve"> Confecção de tubos concr.armado D=0,60m CA-4 AC/BC</v>
          </cell>
          <cell r="D189" t="str">
            <v>m</v>
          </cell>
          <cell r="E189">
            <v>119.69</v>
          </cell>
          <cell r="F189">
            <v>0</v>
          </cell>
          <cell r="G189">
            <v>119.69</v>
          </cell>
          <cell r="H189" t="str">
            <v>-</v>
          </cell>
        </row>
        <row r="190">
          <cell r="A190" t="str">
            <v>1 A 01 760 01</v>
          </cell>
          <cell r="B190" t="str">
            <v>-</v>
          </cell>
          <cell r="C190" t="str">
            <v>Confecção de tubos de concreto armado D=0,80m CA-4</v>
          </cell>
          <cell r="D190" t="str">
            <v>m</v>
          </cell>
          <cell r="E190">
            <v>179.6</v>
          </cell>
          <cell r="F190">
            <v>0</v>
          </cell>
          <cell r="G190">
            <v>179.6</v>
          </cell>
          <cell r="H190" t="str">
            <v>-</v>
          </cell>
        </row>
        <row r="191">
          <cell r="A191" t="str">
            <v>1 A 01 760 51</v>
          </cell>
          <cell r="B191" t="str">
            <v>-</v>
          </cell>
          <cell r="C191" t="str">
            <v>Confecção de tubos concr.armado D=0,80m CA-4 AC/BC</v>
          </cell>
          <cell r="D191" t="str">
            <v>m</v>
          </cell>
          <cell r="E191">
            <v>182.11</v>
          </cell>
          <cell r="F191">
            <v>0</v>
          </cell>
          <cell r="G191">
            <v>182.11</v>
          </cell>
          <cell r="H191" t="str">
            <v>-</v>
          </cell>
        </row>
        <row r="192">
          <cell r="A192" t="str">
            <v>1 A 01 765 01</v>
          </cell>
          <cell r="B192" t="str">
            <v>-</v>
          </cell>
          <cell r="C192" t="str">
            <v>Confecção de tubos de concreto armado D=1,00m CA-4</v>
          </cell>
          <cell r="D192" t="str">
            <v>m</v>
          </cell>
          <cell r="E192">
            <v>271.69</v>
          </cell>
          <cell r="F192">
            <v>0</v>
          </cell>
          <cell r="G192">
            <v>271.69</v>
          </cell>
          <cell r="H192" t="str">
            <v>-</v>
          </cell>
        </row>
        <row r="193">
          <cell r="A193" t="str">
            <v>1 A 01 765 51</v>
          </cell>
          <cell r="B193" t="str">
            <v>-</v>
          </cell>
          <cell r="C193" t="str">
            <v>Confecção de tubos concr.armado D=1,00m CA-4 AC/BC</v>
          </cell>
          <cell r="D193" t="str">
            <v>m</v>
          </cell>
          <cell r="E193">
            <v>275.44</v>
          </cell>
          <cell r="F193">
            <v>0</v>
          </cell>
          <cell r="G193">
            <v>275.44</v>
          </cell>
          <cell r="H193" t="str">
            <v>-</v>
          </cell>
        </row>
        <row r="194">
          <cell r="A194" t="str">
            <v>1 A 01 770 01</v>
          </cell>
          <cell r="B194" t="str">
            <v>-</v>
          </cell>
          <cell r="C194" t="str">
            <v>Confecção de tubos de concreto armado D=1,20m CA-4</v>
          </cell>
          <cell r="D194" t="str">
            <v>m</v>
          </cell>
          <cell r="E194">
            <v>382.35</v>
          </cell>
          <cell r="F194">
            <v>0</v>
          </cell>
          <cell r="G194">
            <v>382.35</v>
          </cell>
          <cell r="H194" t="str">
            <v>-</v>
          </cell>
        </row>
        <row r="195">
          <cell r="A195" t="str">
            <v>1 A 01 700 51</v>
          </cell>
          <cell r="B195" t="str">
            <v>-</v>
          </cell>
          <cell r="C195" t="str">
            <v>Confecção de tubos concr.armado D=1,20m CA-4 AC/BC</v>
          </cell>
          <cell r="D195" t="str">
            <v>m</v>
          </cell>
          <cell r="E195">
            <v>387.18</v>
          </cell>
          <cell r="F195">
            <v>0</v>
          </cell>
          <cell r="G195">
            <v>387.18</v>
          </cell>
          <cell r="H195" t="str">
            <v>-</v>
          </cell>
        </row>
        <row r="196">
          <cell r="A196" t="str">
            <v>1 A 01 775 01</v>
          </cell>
          <cell r="B196" t="str">
            <v>-</v>
          </cell>
          <cell r="C196" t="str">
            <v>Confecção de tubos de concreto armado D=1,50m CA-4</v>
          </cell>
          <cell r="D196" t="str">
            <v>m</v>
          </cell>
          <cell r="E196">
            <v>608.49</v>
          </cell>
          <cell r="F196">
            <v>0</v>
          </cell>
          <cell r="G196">
            <v>608.49</v>
          </cell>
          <cell r="H196" t="str">
            <v>-</v>
          </cell>
        </row>
        <row r="197">
          <cell r="A197" t="str">
            <v>1 A 01 775 51</v>
          </cell>
          <cell r="B197" t="str">
            <v>-</v>
          </cell>
          <cell r="C197" t="str">
            <v>Confecção de tubos concr.armado D=1,50m CA-4 AC/BC</v>
          </cell>
          <cell r="D197" t="str">
            <v>m</v>
          </cell>
          <cell r="E197">
            <v>614.9</v>
          </cell>
          <cell r="F197">
            <v>0</v>
          </cell>
          <cell r="G197">
            <v>614.9</v>
          </cell>
          <cell r="H197" t="str">
            <v>-</v>
          </cell>
        </row>
        <row r="198">
          <cell r="A198" t="str">
            <v>1 A 01 780 01</v>
          </cell>
          <cell r="B198" t="str">
            <v>-</v>
          </cell>
          <cell r="C198" t="str">
            <v>Obtenção de grama para replantio</v>
          </cell>
          <cell r="D198" t="str">
            <v>m²</v>
          </cell>
          <cell r="E198">
            <v>0.8</v>
          </cell>
          <cell r="F198">
            <v>0</v>
          </cell>
          <cell r="G198">
            <v>0.8</v>
          </cell>
          <cell r="H198" t="str">
            <v>-</v>
          </cell>
        </row>
        <row r="199">
          <cell r="A199" t="str">
            <v>1 A 01 790 01</v>
          </cell>
          <cell r="B199" t="str">
            <v>-</v>
          </cell>
          <cell r="C199" t="str">
            <v>Guia de madeira - 2,5 x 7,0 cm</v>
          </cell>
          <cell r="D199" t="str">
            <v>m</v>
          </cell>
          <cell r="E199">
            <v>1.66</v>
          </cell>
          <cell r="F199">
            <v>0</v>
          </cell>
          <cell r="G199">
            <v>1.66</v>
          </cell>
          <cell r="H199" t="str">
            <v>-</v>
          </cell>
        </row>
        <row r="200">
          <cell r="A200" t="str">
            <v>1 A 01 790 02</v>
          </cell>
          <cell r="B200" t="str">
            <v>-</v>
          </cell>
          <cell r="C200" t="str">
            <v>Guia de madeira - 2,5 x 10,0 cm</v>
          </cell>
          <cell r="D200" t="str">
            <v>m</v>
          </cell>
          <cell r="E200">
            <v>1.88</v>
          </cell>
          <cell r="F200">
            <v>0</v>
          </cell>
          <cell r="G200">
            <v>1.88</v>
          </cell>
          <cell r="H200" t="str">
            <v>-</v>
          </cell>
        </row>
        <row r="201">
          <cell r="A201" t="str">
            <v>1 A 01 800 01</v>
          </cell>
          <cell r="B201" t="str">
            <v>-</v>
          </cell>
          <cell r="C201" t="str">
            <v>Recuperação de chapa para placa de sinalização</v>
          </cell>
          <cell r="D201" t="str">
            <v>m²</v>
          </cell>
          <cell r="E201">
            <v>18.18</v>
          </cell>
          <cell r="F201">
            <v>0</v>
          </cell>
          <cell r="G201">
            <v>18.18</v>
          </cell>
          <cell r="H201" t="str">
            <v>-</v>
          </cell>
        </row>
        <row r="202">
          <cell r="A202" t="str">
            <v>1 A 01 810 01</v>
          </cell>
          <cell r="B202" t="str">
            <v>-</v>
          </cell>
          <cell r="C202" t="str">
            <v>Calha metálica semi-circular D=0,40 m</v>
          </cell>
          <cell r="D202" t="str">
            <v>m</v>
          </cell>
          <cell r="E202">
            <v>146.99</v>
          </cell>
          <cell r="F202">
            <v>0</v>
          </cell>
          <cell r="G202">
            <v>146.99</v>
          </cell>
          <cell r="H202" t="str">
            <v>-</v>
          </cell>
        </row>
        <row r="203">
          <cell r="A203" t="str">
            <v>1 A 01 850 01</v>
          </cell>
          <cell r="B203" t="str">
            <v>-</v>
          </cell>
          <cell r="C203" t="str">
            <v>Confecção de placa de sinalização semi-refletiva</v>
          </cell>
          <cell r="D203" t="str">
            <v>m²</v>
          </cell>
          <cell r="E203">
            <v>147.69</v>
          </cell>
          <cell r="F203">
            <v>0</v>
          </cell>
          <cell r="G203">
            <v>147.69</v>
          </cell>
          <cell r="H203" t="str">
            <v>-</v>
          </cell>
        </row>
        <row r="204">
          <cell r="A204" t="str">
            <v>1 A 01 860 01</v>
          </cell>
          <cell r="B204" t="str">
            <v>-</v>
          </cell>
          <cell r="C204" t="str">
            <v>Confecção de placa de sinalização tot. refletiva</v>
          </cell>
          <cell r="D204" t="str">
            <v>m²</v>
          </cell>
          <cell r="E204">
            <v>199.35</v>
          </cell>
          <cell r="F204">
            <v>0</v>
          </cell>
          <cell r="G204">
            <v>199.35</v>
          </cell>
          <cell r="H204" t="str">
            <v>-</v>
          </cell>
        </row>
        <row r="205">
          <cell r="A205" t="str">
            <v>1 A 01 870 01</v>
          </cell>
          <cell r="B205" t="str">
            <v>-</v>
          </cell>
          <cell r="C205" t="str">
            <v>Confecção de suporte e travessa p/ placa de sinal.</v>
          </cell>
          <cell r="D205" t="str">
            <v>un</v>
          </cell>
          <cell r="E205">
            <v>18.57</v>
          </cell>
          <cell r="F205">
            <v>0</v>
          </cell>
          <cell r="G205">
            <v>18.57</v>
          </cell>
          <cell r="H205" t="str">
            <v>-</v>
          </cell>
        </row>
        <row r="206">
          <cell r="A206" t="str">
            <v>1 A 01 890 01</v>
          </cell>
          <cell r="B206" t="str">
            <v>-</v>
          </cell>
          <cell r="C206" t="str">
            <v>Escavação manual em material de 1a categoria</v>
          </cell>
          <cell r="D206" t="str">
            <v>m³</v>
          </cell>
          <cell r="E206">
            <v>16.68</v>
          </cell>
          <cell r="F206">
            <v>0</v>
          </cell>
          <cell r="G206">
            <v>16.68</v>
          </cell>
          <cell r="H206" t="str">
            <v>-</v>
          </cell>
        </row>
        <row r="207">
          <cell r="A207" t="str">
            <v>1 A 01 891 01</v>
          </cell>
          <cell r="B207" t="str">
            <v>-</v>
          </cell>
          <cell r="C207" t="str">
            <v>Escavação manual de vala em material de 1a cat.</v>
          </cell>
          <cell r="D207" t="str">
            <v>m³</v>
          </cell>
          <cell r="E207">
            <v>19.27</v>
          </cell>
          <cell r="F207">
            <v>0</v>
          </cell>
          <cell r="G207">
            <v>19.27</v>
          </cell>
          <cell r="H207" t="str">
            <v>-</v>
          </cell>
        </row>
        <row r="208">
          <cell r="A208" t="str">
            <v>1 A 01 892 01</v>
          </cell>
          <cell r="B208" t="str">
            <v>-</v>
          </cell>
          <cell r="C208" t="str">
            <v>Escavação mecânica de vala em material de 1a cat.</v>
          </cell>
          <cell r="D208" t="str">
            <v>m³</v>
          </cell>
          <cell r="E208">
            <v>3.09</v>
          </cell>
          <cell r="F208">
            <v>0</v>
          </cell>
          <cell r="G208">
            <v>3.09</v>
          </cell>
          <cell r="H208" t="str">
            <v>-</v>
          </cell>
        </row>
        <row r="209">
          <cell r="A209" t="str">
            <v>1 A 01 893 01</v>
          </cell>
          <cell r="B209" t="str">
            <v>-</v>
          </cell>
          <cell r="C209" t="str">
            <v>Compactação manual</v>
          </cell>
          <cell r="D209" t="str">
            <v>m³</v>
          </cell>
          <cell r="E209">
            <v>8.01</v>
          </cell>
          <cell r="F209">
            <v>0</v>
          </cell>
          <cell r="G209">
            <v>8.01</v>
          </cell>
          <cell r="H209" t="str">
            <v>-</v>
          </cell>
        </row>
        <row r="210">
          <cell r="A210" t="str">
            <v>1 A 01 894 01</v>
          </cell>
          <cell r="B210" t="str">
            <v>-</v>
          </cell>
          <cell r="C210" t="str">
            <v>Lastro de brita</v>
          </cell>
          <cell r="D210" t="str">
            <v>m³</v>
          </cell>
          <cell r="E210">
            <v>30.79</v>
          </cell>
          <cell r="F210">
            <v>0</v>
          </cell>
          <cell r="G210">
            <v>30.79</v>
          </cell>
          <cell r="H210" t="str">
            <v>-</v>
          </cell>
        </row>
        <row r="211">
          <cell r="A211" t="str">
            <v>1 A 01 894 51</v>
          </cell>
          <cell r="B211" t="str">
            <v>-</v>
          </cell>
          <cell r="C211" t="str">
            <v>Lastro de brita BC</v>
          </cell>
          <cell r="D211" t="str">
            <v>m³</v>
          </cell>
          <cell r="E211">
            <v>30.15</v>
          </cell>
          <cell r="F211">
            <v>0</v>
          </cell>
          <cell r="G211">
            <v>30.15</v>
          </cell>
          <cell r="H211" t="str">
            <v>-</v>
          </cell>
        </row>
        <row r="212">
          <cell r="A212" t="str">
            <v>1 A 02 702 00</v>
          </cell>
          <cell r="B212" t="str">
            <v>-</v>
          </cell>
          <cell r="C212" t="str">
            <v>Limpeza e enchim. junta pav. concr.(const e rest)</v>
          </cell>
          <cell r="D212" t="str">
            <v>m</v>
          </cell>
          <cell r="E212">
            <v>4.8</v>
          </cell>
          <cell r="F212">
            <v>0</v>
          </cell>
          <cell r="G212">
            <v>4.8</v>
          </cell>
          <cell r="H212" t="str">
            <v>-</v>
          </cell>
        </row>
        <row r="213">
          <cell r="A213" t="str">
            <v>1 A 99 001 00</v>
          </cell>
          <cell r="B213" t="str">
            <v>-</v>
          </cell>
          <cell r="C213" t="str">
            <v>Mistura areia-asfalto usinada a frio</v>
          </cell>
          <cell r="D213" t="str">
            <v>m³</v>
          </cell>
          <cell r="E213">
            <v>0</v>
          </cell>
          <cell r="F213">
            <v>0</v>
          </cell>
          <cell r="G213">
            <v>0</v>
          </cell>
          <cell r="H213" t="str">
            <v>-</v>
          </cell>
        </row>
        <row r="214">
          <cell r="A214" t="str">
            <v>1 A 99 002 00</v>
          </cell>
          <cell r="B214" t="str">
            <v>-</v>
          </cell>
          <cell r="C214" t="str">
            <v>Mistura areia-asfalto usinada a quente</v>
          </cell>
          <cell r="D214" t="str">
            <v>m³</v>
          </cell>
          <cell r="E214">
            <v>0</v>
          </cell>
          <cell r="F214">
            <v>0</v>
          </cell>
          <cell r="G214">
            <v>0</v>
          </cell>
          <cell r="H214" t="str">
            <v>-</v>
          </cell>
        </row>
        <row r="215">
          <cell r="A215" t="str">
            <v>1 A 99 003 00</v>
          </cell>
          <cell r="B215" t="str">
            <v>-</v>
          </cell>
          <cell r="C215" t="str">
            <v>Mistura betuminosa usinada a frio</v>
          </cell>
          <cell r="D215" t="str">
            <v>m³</v>
          </cell>
          <cell r="E215">
            <v>0</v>
          </cell>
          <cell r="F215">
            <v>0</v>
          </cell>
          <cell r="G215">
            <v>0</v>
          </cell>
          <cell r="H215" t="str">
            <v>-</v>
          </cell>
        </row>
        <row r="216">
          <cell r="A216" t="str">
            <v>1 A 99 004 00</v>
          </cell>
          <cell r="B216" t="str">
            <v>-</v>
          </cell>
          <cell r="C216" t="str">
            <v>Mistura betuminosa usinada a quente</v>
          </cell>
          <cell r="D216" t="str">
            <v>m³</v>
          </cell>
          <cell r="E216">
            <v>0</v>
          </cell>
          <cell r="F216">
            <v>0</v>
          </cell>
          <cell r="G216">
            <v>0</v>
          </cell>
          <cell r="H216" t="str">
            <v>-</v>
          </cell>
        </row>
        <row r="217">
          <cell r="A217" t="str">
            <v>1 A 99 005 00</v>
          </cell>
          <cell r="B217" t="str">
            <v>-</v>
          </cell>
          <cell r="C217" t="str">
            <v>Mistura betuminosa</v>
          </cell>
          <cell r="D217" t="str">
            <v>m³</v>
          </cell>
          <cell r="E217">
            <v>0</v>
          </cell>
          <cell r="F217">
            <v>0</v>
          </cell>
          <cell r="G217">
            <v>0</v>
          </cell>
          <cell r="H217" t="str">
            <v>-</v>
          </cell>
        </row>
        <row r="219">
          <cell r="A219" t="str">
            <v>DNIT - Sistema de Custos Rodoviários</v>
          </cell>
          <cell r="D219" t="str">
            <v>Sicro2</v>
          </cell>
          <cell r="H219" t="str">
            <v>Esp. Técnica</v>
          </cell>
        </row>
        <row r="220">
          <cell r="A220" t="str">
            <v>construção Rodoviária</v>
          </cell>
          <cell r="D220" t="str">
            <v>Minas Gerais</v>
          </cell>
          <cell r="H220" t="str">
            <v>Minas Gerais</v>
          </cell>
        </row>
        <row r="221">
          <cell r="A221" t="str">
            <v>Resumo dos Custos Unitários de Referência: Maio de 2005</v>
          </cell>
          <cell r="D221" t="str">
            <v>RCtR0330</v>
          </cell>
          <cell r="H221" t="str">
            <v>=</v>
          </cell>
        </row>
        <row r="223">
          <cell r="A223" t="str">
            <v>Código</v>
          </cell>
          <cell r="C223" t="str">
            <v>Atividade / Serviço</v>
          </cell>
          <cell r="D223" t="str">
            <v>Unidade</v>
          </cell>
          <cell r="F223" t="str">
            <v>Preço Unitário</v>
          </cell>
          <cell r="H223" t="str">
            <v>Código</v>
          </cell>
        </row>
        <row r="224">
          <cell r="D224" t="str">
            <v>Und</v>
          </cell>
          <cell r="E224" t="str">
            <v>Direto</v>
          </cell>
          <cell r="F224" t="str">
            <v>LDI</v>
          </cell>
          <cell r="G224" t="str">
            <v>Total</v>
          </cell>
        </row>
        <row r="226">
          <cell r="A226" t="str">
            <v>2 S 01 000 00</v>
          </cell>
          <cell r="B226" t="str">
            <v>-</v>
          </cell>
          <cell r="C226" t="str">
            <v>Desm. dest. limpeza áreas c/arv. diam. até 0,15 m</v>
          </cell>
          <cell r="D226" t="str">
            <v>m²</v>
          </cell>
          <cell r="E226">
            <v>0.2</v>
          </cell>
          <cell r="F226">
            <v>0.04</v>
          </cell>
          <cell r="G226">
            <v>0.25</v>
          </cell>
          <cell r="H226" t="str">
            <v>DNER-ES-278/97</v>
          </cell>
        </row>
        <row r="227">
          <cell r="A227" t="str">
            <v>2 S 01 010 00</v>
          </cell>
          <cell r="B227" t="str">
            <v>-</v>
          </cell>
          <cell r="C227" t="str">
            <v>Destocamento de árvores D=0,15 a 0,30 m</v>
          </cell>
          <cell r="D227" t="str">
            <v>und</v>
          </cell>
          <cell r="E227">
            <v>19.420000000000002</v>
          </cell>
          <cell r="F227">
            <v>4.6399999999999997</v>
          </cell>
          <cell r="G227">
            <v>24.07</v>
          </cell>
          <cell r="H227" t="str">
            <v>DNER-ES-278/97</v>
          </cell>
        </row>
        <row r="228">
          <cell r="A228" t="str">
            <v>2 S 01 012 00</v>
          </cell>
          <cell r="B228" t="str">
            <v>-</v>
          </cell>
          <cell r="C228" t="str">
            <v>Destocamento de árvores c/diâm. &gt; 0,30 m</v>
          </cell>
          <cell r="D228" t="str">
            <v>und</v>
          </cell>
          <cell r="E228">
            <v>48.56</v>
          </cell>
          <cell r="F228">
            <v>11.6</v>
          </cell>
          <cell r="G228">
            <v>60.17</v>
          </cell>
          <cell r="H228" t="str">
            <v>DNER-ES-278/97</v>
          </cell>
        </row>
        <row r="229">
          <cell r="A229" t="str">
            <v>2 S 01 100 01</v>
          </cell>
          <cell r="B229" t="str">
            <v>-</v>
          </cell>
          <cell r="C229" t="str">
            <v>Esc. carga transp. mat 1ª cat DMT 50 m</v>
          </cell>
          <cell r="D229" t="str">
            <v>m³</v>
          </cell>
          <cell r="E229">
            <v>1.03</v>
          </cell>
          <cell r="F229">
            <v>0.24</v>
          </cell>
          <cell r="G229">
            <v>1.28</v>
          </cell>
          <cell r="H229" t="str">
            <v>DNER-ES-280/97</v>
          </cell>
        </row>
        <row r="230">
          <cell r="A230" t="str">
            <v>2 S 01 100 02</v>
          </cell>
          <cell r="B230" t="str">
            <v>-</v>
          </cell>
          <cell r="C230" t="str">
            <v>Esc. carga transp. mat 1ª cat DMT 50 a 200m c/m</v>
          </cell>
          <cell r="D230" t="str">
            <v>m³</v>
          </cell>
          <cell r="E230">
            <v>3.41</v>
          </cell>
          <cell r="F230">
            <v>0.81</v>
          </cell>
          <cell r="G230">
            <v>4.22</v>
          </cell>
          <cell r="H230" t="str">
            <v>DNER-ES-280/97</v>
          </cell>
        </row>
        <row r="231">
          <cell r="A231" t="str">
            <v>2 S 01 100 03</v>
          </cell>
          <cell r="B231" t="str">
            <v>-</v>
          </cell>
          <cell r="C231" t="str">
            <v>Esc. carga transp. mat 1ª cat DMT 200 a 400m c/m</v>
          </cell>
          <cell r="D231" t="str">
            <v>m³</v>
          </cell>
          <cell r="E231">
            <v>4.1500000000000004</v>
          </cell>
          <cell r="F231">
            <v>0.99</v>
          </cell>
          <cell r="G231">
            <v>5.14</v>
          </cell>
          <cell r="H231" t="str">
            <v>DNER-ES-280/97</v>
          </cell>
        </row>
        <row r="232">
          <cell r="A232" t="str">
            <v>2 S 01 100 04</v>
          </cell>
          <cell r="B232" t="str">
            <v>-</v>
          </cell>
          <cell r="C232" t="str">
            <v>Esc. carga transp. mat 1ª cat DMT 400 a 600m c/m</v>
          </cell>
          <cell r="D232" t="str">
            <v>m³</v>
          </cell>
          <cell r="E232">
            <v>4.9400000000000004</v>
          </cell>
          <cell r="F232">
            <v>1.18</v>
          </cell>
          <cell r="G232">
            <v>6.12</v>
          </cell>
          <cell r="H232" t="str">
            <v>DNER-ES-280/97</v>
          </cell>
        </row>
        <row r="233">
          <cell r="A233" t="str">
            <v>2 S 01 100 05</v>
          </cell>
          <cell r="B233" t="str">
            <v>-</v>
          </cell>
          <cell r="C233" t="str">
            <v>Esc. carga transp. mat 1ª cat DMT 600 a 800m c/m</v>
          </cell>
          <cell r="D233" t="str">
            <v>m³</v>
          </cell>
          <cell r="E233">
            <v>5.64</v>
          </cell>
          <cell r="F233">
            <v>1.34</v>
          </cell>
          <cell r="G233">
            <v>6.99</v>
          </cell>
          <cell r="H233" t="str">
            <v>DNER-ES-280/97</v>
          </cell>
        </row>
        <row r="234">
          <cell r="A234" t="str">
            <v>2 S 01 100 06</v>
          </cell>
          <cell r="B234" t="str">
            <v>-</v>
          </cell>
          <cell r="C234" t="str">
            <v>Esc. carga transp. mat 1ª cat DMT 800 a 1000m c/m</v>
          </cell>
          <cell r="D234" t="str">
            <v>m³</v>
          </cell>
          <cell r="E234">
            <v>6.52</v>
          </cell>
          <cell r="F234">
            <v>1.55</v>
          </cell>
          <cell r="G234">
            <v>8.07</v>
          </cell>
          <cell r="H234" t="str">
            <v>DNER-ES-280/97</v>
          </cell>
        </row>
        <row r="235">
          <cell r="A235" t="str">
            <v>2 S 01 100 07</v>
          </cell>
          <cell r="B235" t="str">
            <v>-</v>
          </cell>
          <cell r="C235" t="str">
            <v>Esc. carga transp. mat 1ª cat DMT 1000 a 1200m c/m</v>
          </cell>
          <cell r="D235" t="str">
            <v>m³</v>
          </cell>
          <cell r="E235">
            <v>7.44</v>
          </cell>
          <cell r="F235">
            <v>1.77</v>
          </cell>
          <cell r="G235">
            <v>9.2200000000000006</v>
          </cell>
          <cell r="H235" t="str">
            <v>DNER-ES-280/97</v>
          </cell>
        </row>
        <row r="236">
          <cell r="A236" t="str">
            <v>2 S 01 100 08</v>
          </cell>
          <cell r="B236" t="str">
            <v>-</v>
          </cell>
          <cell r="C236" t="str">
            <v>Esc. carga transp. mat 1ª cat DMT 1200 a 1400m c/m</v>
          </cell>
          <cell r="D236" t="str">
            <v>m³</v>
          </cell>
          <cell r="E236">
            <v>8.2899999999999991</v>
          </cell>
          <cell r="F236">
            <v>1.98</v>
          </cell>
          <cell r="G236">
            <v>10.27</v>
          </cell>
          <cell r="H236" t="str">
            <v>DNER-ES-280/97</v>
          </cell>
        </row>
        <row r="237">
          <cell r="A237" t="str">
            <v>2 S 01 100 09</v>
          </cell>
          <cell r="B237" t="str">
            <v>-</v>
          </cell>
          <cell r="C237" t="str">
            <v>Esc. carga tr. mat 1ª c. DMT 50 a 200m c/carreg</v>
          </cell>
          <cell r="D237" t="str">
            <v>m³</v>
          </cell>
          <cell r="E237">
            <v>3.92</v>
          </cell>
          <cell r="F237">
            <v>0.93</v>
          </cell>
          <cell r="G237">
            <v>4.8499999999999996</v>
          </cell>
          <cell r="H237" t="str">
            <v>DNER-ES-280/97</v>
          </cell>
        </row>
        <row r="238">
          <cell r="A238" t="str">
            <v>2 S 01 100 10</v>
          </cell>
          <cell r="B238" t="str">
            <v>-</v>
          </cell>
          <cell r="C238" t="str">
            <v>Esc. carga tr. mat 1ª c. DMT 200 a 400m c/carreg</v>
          </cell>
          <cell r="D238" t="str">
            <v>m³</v>
          </cell>
          <cell r="E238">
            <v>4.26</v>
          </cell>
          <cell r="F238">
            <v>1.01</v>
          </cell>
          <cell r="G238">
            <v>5.28</v>
          </cell>
          <cell r="H238" t="str">
            <v>DNER-ES-280/97</v>
          </cell>
        </row>
        <row r="239">
          <cell r="A239" t="str">
            <v>2 S 01 100 11</v>
          </cell>
          <cell r="B239" t="str">
            <v>-</v>
          </cell>
          <cell r="C239" t="str">
            <v>Esc. carga tr. mat 1ª c. DMT 400 a 600m c/carreg</v>
          </cell>
          <cell r="D239" t="str">
            <v>m³</v>
          </cell>
          <cell r="E239">
            <v>4.4400000000000004</v>
          </cell>
          <cell r="F239">
            <v>1.06</v>
          </cell>
          <cell r="G239">
            <v>5.5</v>
          </cell>
          <cell r="H239" t="str">
            <v>DNER-ES-280/97</v>
          </cell>
        </row>
        <row r="240">
          <cell r="A240" t="str">
            <v>2 S 01 100 12</v>
          </cell>
          <cell r="B240" t="str">
            <v>-</v>
          </cell>
          <cell r="C240" t="str">
            <v>Esc. carga tr. mat 1ª c. DMT 600 a 800m c/carreg</v>
          </cell>
          <cell r="D240" t="str">
            <v>m³</v>
          </cell>
          <cell r="E240">
            <v>4.6500000000000004</v>
          </cell>
          <cell r="F240">
            <v>1.1100000000000001</v>
          </cell>
          <cell r="G240">
            <v>5.76</v>
          </cell>
          <cell r="H240" t="str">
            <v>DNER-ES-280/97</v>
          </cell>
        </row>
        <row r="241">
          <cell r="A241" t="str">
            <v>2 S 01 100 13</v>
          </cell>
          <cell r="B241" t="str">
            <v>-</v>
          </cell>
          <cell r="C241" t="str">
            <v>Esc. carga tr. mat 1ª c. DMT 800 a 1000m c/carreg</v>
          </cell>
          <cell r="D241" t="str">
            <v>m³</v>
          </cell>
          <cell r="E241">
            <v>4.9800000000000004</v>
          </cell>
          <cell r="F241">
            <v>1.19</v>
          </cell>
          <cell r="G241">
            <v>6.17</v>
          </cell>
          <cell r="H241" t="str">
            <v>DNER-ES-280/97</v>
          </cell>
        </row>
        <row r="242">
          <cell r="A242" t="str">
            <v>2 S 01 100 14</v>
          </cell>
          <cell r="B242" t="str">
            <v>-</v>
          </cell>
          <cell r="C242" t="str">
            <v>Esc. carga tr. mat 1ª c. DMT 1000 a 1200m c/carreg</v>
          </cell>
          <cell r="D242" t="str">
            <v>m³</v>
          </cell>
          <cell r="E242">
            <v>5.17</v>
          </cell>
          <cell r="F242">
            <v>1.23</v>
          </cell>
          <cell r="G242">
            <v>6.41</v>
          </cell>
          <cell r="H242" t="str">
            <v>DNER-ES-280/97</v>
          </cell>
        </row>
        <row r="243">
          <cell r="A243" t="str">
            <v>2 S 01 100 15</v>
          </cell>
          <cell r="B243" t="str">
            <v>-</v>
          </cell>
          <cell r="C243" t="str">
            <v>Esc. carga tr. mat 1ª c. DMT 1200 a 1400m c/carreg</v>
          </cell>
          <cell r="D243" t="str">
            <v>m³</v>
          </cell>
          <cell r="E243">
            <v>5.34</v>
          </cell>
          <cell r="F243">
            <v>1.27</v>
          </cell>
          <cell r="G243">
            <v>6.62</v>
          </cell>
          <cell r="H243" t="str">
            <v>DNER-ES-280/97</v>
          </cell>
        </row>
        <row r="244">
          <cell r="A244" t="str">
            <v>2 S 01 100 16</v>
          </cell>
          <cell r="B244" t="str">
            <v>-</v>
          </cell>
          <cell r="C244" t="str">
            <v>Esc. carga tr. mat 1ª c. DMT 1400 a 1600m c/carreg</v>
          </cell>
          <cell r="D244" t="str">
            <v>m³</v>
          </cell>
          <cell r="E244">
            <v>5.6</v>
          </cell>
          <cell r="F244">
            <v>1.34</v>
          </cell>
          <cell r="G244">
            <v>6.94</v>
          </cell>
          <cell r="H244" t="str">
            <v>DNER-ES-280/97</v>
          </cell>
        </row>
        <row r="245">
          <cell r="A245" t="str">
            <v>2 S 01 100 17</v>
          </cell>
          <cell r="B245" t="str">
            <v>-</v>
          </cell>
          <cell r="C245" t="str">
            <v>Esc. carga tr. mat 1ª c. DMT 1600 a 1800m c/carreg</v>
          </cell>
          <cell r="D245" t="str">
            <v>m³</v>
          </cell>
          <cell r="E245">
            <v>5.69</v>
          </cell>
          <cell r="F245">
            <v>1.36</v>
          </cell>
          <cell r="G245">
            <v>7.05</v>
          </cell>
          <cell r="H245" t="str">
            <v>DNER-ES-280/97</v>
          </cell>
        </row>
        <row r="246">
          <cell r="A246" t="str">
            <v>2 S 01 100 18</v>
          </cell>
          <cell r="B246" t="str">
            <v>-</v>
          </cell>
          <cell r="C246" t="str">
            <v>Esc. carga tr. mat 1ª c. DMT 1800 a 2000m c/carreg</v>
          </cell>
          <cell r="D246" t="str">
            <v>m³</v>
          </cell>
          <cell r="E246">
            <v>6.02</v>
          </cell>
          <cell r="F246">
            <v>1.44</v>
          </cell>
          <cell r="G246">
            <v>7.47</v>
          </cell>
          <cell r="H246" t="str">
            <v>DNER-ES-280/97</v>
          </cell>
        </row>
        <row r="247">
          <cell r="A247" t="str">
            <v>2 S 01 100 19</v>
          </cell>
          <cell r="B247" t="str">
            <v>-</v>
          </cell>
          <cell r="C247" t="str">
            <v>Esc. carga tr. mat 1ª c. DMT 2000 a 3000m c/carreg</v>
          </cell>
          <cell r="D247" t="str">
            <v>m³</v>
          </cell>
          <cell r="E247">
            <v>6.71</v>
          </cell>
          <cell r="F247">
            <v>1.6</v>
          </cell>
          <cell r="G247">
            <v>8.31</v>
          </cell>
          <cell r="H247" t="str">
            <v>DNER-ES-280/97</v>
          </cell>
        </row>
        <row r="248">
          <cell r="A248" t="str">
            <v>2 S 01 100 20</v>
          </cell>
          <cell r="B248" t="str">
            <v>-</v>
          </cell>
          <cell r="C248" t="str">
            <v>Esc. carga tr. mat 1ª c. DMT 3000 a 5000m c/carreg</v>
          </cell>
          <cell r="D248" t="str">
            <v>m³</v>
          </cell>
          <cell r="E248">
            <v>8.57</v>
          </cell>
          <cell r="F248">
            <v>2.04</v>
          </cell>
          <cell r="G248">
            <v>10.62</v>
          </cell>
          <cell r="H248" t="str">
            <v>DNER-ES-280/97</v>
          </cell>
        </row>
        <row r="249">
          <cell r="A249" t="str">
            <v>2 S 01 100 21</v>
          </cell>
          <cell r="B249" t="str">
            <v>-</v>
          </cell>
          <cell r="C249" t="str">
            <v>Escavação carga transp. manual mat.1a cat. DT=20m</v>
          </cell>
          <cell r="D249" t="str">
            <v>m³</v>
          </cell>
          <cell r="E249">
            <v>14.05</v>
          </cell>
          <cell r="F249">
            <v>3.35</v>
          </cell>
          <cell r="G249">
            <v>117.41</v>
          </cell>
          <cell r="H249" t="str">
            <v>DNER-ES-280/97</v>
          </cell>
        </row>
        <row r="250">
          <cell r="A250" t="str">
            <v>2 S 01 100 22</v>
          </cell>
          <cell r="B250" t="str">
            <v>-</v>
          </cell>
          <cell r="C250" t="str">
            <v>Esc. carga transp. mat 1ª cat DMT 50 a 200m c/e</v>
          </cell>
          <cell r="D250" t="str">
            <v>m³</v>
          </cell>
          <cell r="E250">
            <v>3.31</v>
          </cell>
          <cell r="F250">
            <v>0.79</v>
          </cell>
          <cell r="G250">
            <v>4.0999999999999996</v>
          </cell>
          <cell r="H250" t="str">
            <v>DNER-ES-280/97</v>
          </cell>
        </row>
        <row r="251">
          <cell r="A251" t="str">
            <v>2 S 01 100 23</v>
          </cell>
          <cell r="B251" t="str">
            <v>-</v>
          </cell>
          <cell r="C251" t="str">
            <v>Esc. carga transp. mat 1ª cat DMT 200 a 400m c/e</v>
          </cell>
          <cell r="D251" t="str">
            <v>m³</v>
          </cell>
          <cell r="E251">
            <v>3.58</v>
          </cell>
          <cell r="F251">
            <v>0.85</v>
          </cell>
          <cell r="G251">
            <v>4.43</v>
          </cell>
          <cell r="H251" t="str">
            <v>DNER-ES-280/97</v>
          </cell>
        </row>
        <row r="252">
          <cell r="A252" t="str">
            <v>2 S 01 100 24</v>
          </cell>
          <cell r="B252" t="str">
            <v>-</v>
          </cell>
          <cell r="C252" t="str">
            <v>Esc. carga transp. mat 1ª cat DMT 400 a 600m c/e</v>
          </cell>
          <cell r="D252" t="str">
            <v>m³</v>
          </cell>
          <cell r="E252">
            <v>3.85</v>
          </cell>
          <cell r="F252">
            <v>0.92</v>
          </cell>
          <cell r="G252">
            <v>4.78</v>
          </cell>
          <cell r="H252" t="str">
            <v>DNER-ES-280/97</v>
          </cell>
        </row>
        <row r="253">
          <cell r="A253" t="str">
            <v>2 S 01 100 25</v>
          </cell>
          <cell r="B253" t="str">
            <v>-</v>
          </cell>
          <cell r="C253" t="str">
            <v>Esc. carga transp. mat 1ª cat DMT 600 a 800m c/e</v>
          </cell>
          <cell r="D253" t="str">
            <v>m³</v>
          </cell>
          <cell r="E253">
            <v>4.1100000000000003</v>
          </cell>
          <cell r="F253">
            <v>0.98</v>
          </cell>
          <cell r="G253">
            <v>5.0999999999999996</v>
          </cell>
          <cell r="H253" t="str">
            <v>DNER-ES-280/97</v>
          </cell>
        </row>
        <row r="254">
          <cell r="A254" t="str">
            <v>2 S 01 100 26</v>
          </cell>
          <cell r="B254" t="str">
            <v>-</v>
          </cell>
          <cell r="C254" t="str">
            <v>Esc. carga transp. mat 1ª cat DMT 800 a 1000m c/e</v>
          </cell>
          <cell r="D254" t="str">
            <v>m³</v>
          </cell>
          <cell r="E254">
            <v>4.34</v>
          </cell>
          <cell r="F254">
            <v>1.03</v>
          </cell>
          <cell r="G254">
            <v>5.38</v>
          </cell>
          <cell r="H254" t="str">
            <v>DNER-ES-280/97</v>
          </cell>
        </row>
        <row r="255">
          <cell r="A255" t="str">
            <v>2 S 01 100 27</v>
          </cell>
          <cell r="B255" t="str">
            <v>-</v>
          </cell>
          <cell r="C255" t="str">
            <v>Esc. carga transp. mat 1ª cat DMT 1000 a 1200m c/e</v>
          </cell>
          <cell r="D255" t="str">
            <v>m³</v>
          </cell>
          <cell r="E255">
            <v>4.57</v>
          </cell>
          <cell r="F255">
            <v>1.0900000000000001</v>
          </cell>
          <cell r="G255">
            <v>5.67</v>
          </cell>
          <cell r="H255" t="str">
            <v>DNER-ES-280/97</v>
          </cell>
        </row>
        <row r="256">
          <cell r="A256" t="str">
            <v>2 S 01 100 28</v>
          </cell>
          <cell r="B256" t="str">
            <v>-</v>
          </cell>
          <cell r="C256" t="str">
            <v>Esc. carga transp. mat 1ª cat DMT 1200 a 1400m c/e</v>
          </cell>
          <cell r="D256" t="str">
            <v>m³</v>
          </cell>
          <cell r="E256">
            <v>4.8</v>
          </cell>
          <cell r="F256">
            <v>1.1399999999999999</v>
          </cell>
          <cell r="G256">
            <v>5.94</v>
          </cell>
          <cell r="H256" t="str">
            <v>DNER-ES-280/97</v>
          </cell>
        </row>
        <row r="257">
          <cell r="A257" t="str">
            <v>2 S 01 100 29</v>
          </cell>
          <cell r="B257" t="str">
            <v>-</v>
          </cell>
          <cell r="C257" t="str">
            <v>Esc. carga transp. mat 1ª cat DMT 1400 a 1600m c/e</v>
          </cell>
          <cell r="D257" t="str">
            <v>m³</v>
          </cell>
          <cell r="E257">
            <v>4.9800000000000004</v>
          </cell>
          <cell r="F257">
            <v>1.19</v>
          </cell>
          <cell r="G257">
            <v>6.17</v>
          </cell>
          <cell r="H257" t="str">
            <v>DNER-ES-280/97</v>
          </cell>
        </row>
        <row r="258">
          <cell r="A258" t="str">
            <v>2 S 01 100 30</v>
          </cell>
          <cell r="B258" t="str">
            <v>-</v>
          </cell>
          <cell r="C258" t="str">
            <v>Esc. carga transp. mat 1ª cat DMT 1600 a 1800m c/e</v>
          </cell>
          <cell r="D258" t="str">
            <v>m³</v>
          </cell>
          <cell r="E258">
            <v>5.0599999999999996</v>
          </cell>
          <cell r="F258">
            <v>1.2</v>
          </cell>
          <cell r="G258">
            <v>6.26</v>
          </cell>
          <cell r="H258" t="str">
            <v>DNER-ES-280/97</v>
          </cell>
        </row>
        <row r="259">
          <cell r="A259" t="str">
            <v>2 S 01 100 31</v>
          </cell>
          <cell r="B259" t="str">
            <v>-</v>
          </cell>
          <cell r="C259" t="str">
            <v>Esc. carga transp. mat 1ª cat DMT 1800 a 2000m c/e</v>
          </cell>
          <cell r="D259" t="str">
            <v>m³</v>
          </cell>
          <cell r="E259">
            <v>5.42</v>
          </cell>
          <cell r="F259">
            <v>1.29</v>
          </cell>
          <cell r="G259">
            <v>6.71</v>
          </cell>
          <cell r="H259" t="str">
            <v>DNER-ES-280/97</v>
          </cell>
        </row>
        <row r="260">
          <cell r="A260" t="str">
            <v>2 S 01 100 32</v>
          </cell>
          <cell r="B260" t="str">
            <v>-</v>
          </cell>
          <cell r="C260" t="str">
            <v>Esc. carga transp. mat 1ª cat DMT 2000 a 3000m c/e</v>
          </cell>
          <cell r="D260" t="str">
            <v>m³</v>
          </cell>
          <cell r="E260">
            <v>6.06</v>
          </cell>
          <cell r="F260">
            <v>1.44</v>
          </cell>
          <cell r="G260">
            <v>7.51</v>
          </cell>
          <cell r="H260" t="str">
            <v>DNER-ES-280/97</v>
          </cell>
        </row>
        <row r="261">
          <cell r="A261" t="str">
            <v>2 S 01 100 33</v>
          </cell>
          <cell r="B261" t="str">
            <v>-</v>
          </cell>
          <cell r="C261" t="str">
            <v>Esc. carga transp. mat 1ª cat DMT 3000 a 5000m c/e</v>
          </cell>
          <cell r="D261" t="str">
            <v>m³</v>
          </cell>
          <cell r="E261">
            <v>8</v>
          </cell>
          <cell r="F261">
            <v>1.91</v>
          </cell>
          <cell r="G261">
            <v>9.91</v>
          </cell>
          <cell r="H261" t="str">
            <v>DNER-ES-280/97</v>
          </cell>
        </row>
        <row r="262">
          <cell r="A262" t="str">
            <v>2 S 01 101 01</v>
          </cell>
          <cell r="B262" t="str">
            <v>-</v>
          </cell>
          <cell r="C262" t="str">
            <v>Esc. carga transp. mat 2ª cat DMT 50m</v>
          </cell>
          <cell r="D262" t="str">
            <v>m³</v>
          </cell>
          <cell r="E262">
            <v>2.2000000000000002</v>
          </cell>
          <cell r="F262">
            <v>0.52</v>
          </cell>
          <cell r="G262">
            <v>2.72</v>
          </cell>
          <cell r="H262" t="str">
            <v>DNER-ES-280/97</v>
          </cell>
        </row>
        <row r="263">
          <cell r="A263" t="str">
            <v>2 S 01 101 02</v>
          </cell>
          <cell r="B263" t="str">
            <v>-</v>
          </cell>
          <cell r="C263" t="str">
            <v>Esc. carga transp. mat 2ª cat DMT 50 a 200m c/m</v>
          </cell>
          <cell r="D263" t="str">
            <v>m³</v>
          </cell>
          <cell r="E263">
            <v>5.88</v>
          </cell>
          <cell r="F263">
            <v>1.4</v>
          </cell>
          <cell r="G263">
            <v>7.29</v>
          </cell>
          <cell r="H263" t="str">
            <v>DNER-ES-280/97</v>
          </cell>
        </row>
        <row r="264">
          <cell r="A264" t="str">
            <v>2 S 01 101 03</v>
          </cell>
          <cell r="B264" t="str">
            <v>-</v>
          </cell>
          <cell r="C264" t="str">
            <v>Esc. carga transp. mat 2ª cat DMT 200 a 400m c/m</v>
          </cell>
          <cell r="D264" t="str">
            <v>m³</v>
          </cell>
          <cell r="E264">
            <v>5.9</v>
          </cell>
          <cell r="F264">
            <v>1.41</v>
          </cell>
          <cell r="G264">
            <v>7.31</v>
          </cell>
          <cell r="H264" t="str">
            <v>DNER-ES-280/97</v>
          </cell>
        </row>
        <row r="265">
          <cell r="A265" t="str">
            <v>2 S 01 101 04</v>
          </cell>
          <cell r="B265" t="str">
            <v>-</v>
          </cell>
          <cell r="C265" t="str">
            <v>Esc. carga transp. mat 2ª cat DMT 400 a 600m c/m</v>
          </cell>
          <cell r="D265" t="str">
            <v>m³</v>
          </cell>
          <cell r="E265">
            <v>7.2</v>
          </cell>
          <cell r="F265">
            <v>1.72</v>
          </cell>
          <cell r="G265">
            <v>8.92</v>
          </cell>
          <cell r="H265" t="str">
            <v>DNER-ES-280/97</v>
          </cell>
        </row>
        <row r="266">
          <cell r="A266" t="str">
            <v>2 S 01 101 05</v>
          </cell>
          <cell r="B266" t="str">
            <v>-</v>
          </cell>
          <cell r="C266" t="str">
            <v>Esc. carga transp. mat 2ª cat DMT 600 a 800m c/m</v>
          </cell>
          <cell r="D266" t="str">
            <v>m³</v>
          </cell>
          <cell r="E266">
            <v>8.49</v>
          </cell>
          <cell r="F266">
            <v>2.0299999999999998</v>
          </cell>
          <cell r="G266">
            <v>10.52</v>
          </cell>
          <cell r="H266" t="str">
            <v>DNER-ES-280/97</v>
          </cell>
        </row>
        <row r="267">
          <cell r="A267" t="str">
            <v>2 S 01 101 06</v>
          </cell>
          <cell r="B267" t="str">
            <v>-</v>
          </cell>
          <cell r="C267" t="str">
            <v>Esc. carga transp. mat 2ª cat DMT 800 a 1000m c/m</v>
          </cell>
          <cell r="D267" t="str">
            <v>m³</v>
          </cell>
          <cell r="E267">
            <v>9.7899999999999991</v>
          </cell>
          <cell r="F267">
            <v>2.34</v>
          </cell>
          <cell r="G267">
            <v>12.13</v>
          </cell>
          <cell r="H267" t="str">
            <v>DNER-ES-280/97</v>
          </cell>
        </row>
        <row r="268">
          <cell r="A268" t="str">
            <v>2 S 01 101 07</v>
          </cell>
          <cell r="B268" t="str">
            <v>-</v>
          </cell>
          <cell r="C268" t="str">
            <v>Esc. carga transp. mat 2ª cat DMT 1000 a 1200m c/m</v>
          </cell>
          <cell r="D268" t="str">
            <v>m³</v>
          </cell>
          <cell r="E268">
            <v>9.8000000000000007</v>
          </cell>
          <cell r="F268">
            <v>2.34</v>
          </cell>
          <cell r="G268">
            <v>12.15</v>
          </cell>
          <cell r="H268" t="str">
            <v>DNER-ES-280/97</v>
          </cell>
        </row>
        <row r="269">
          <cell r="A269" t="str">
            <v>2 S 01 101 08</v>
          </cell>
          <cell r="B269" t="str">
            <v>-</v>
          </cell>
          <cell r="C269" t="str">
            <v>Esc. carga transp. mat 2ª cat DMT 1200 a 1400m c/m</v>
          </cell>
          <cell r="D269" t="str">
            <v>m³</v>
          </cell>
          <cell r="E269">
            <v>11.1</v>
          </cell>
          <cell r="F269">
            <v>2.65</v>
          </cell>
          <cell r="G269">
            <v>13.76</v>
          </cell>
          <cell r="H269" t="str">
            <v>DNER-ES-280/97</v>
          </cell>
        </row>
        <row r="270">
          <cell r="A270" t="str">
            <v>2 S 01 101 09</v>
          </cell>
          <cell r="B270" t="str">
            <v>-</v>
          </cell>
          <cell r="C270" t="str">
            <v>Esc. carga tr. mat 2ª c. DMT 50 a 200m c/carreg</v>
          </cell>
          <cell r="D270" t="str">
            <v>m³</v>
          </cell>
          <cell r="E270">
            <v>6.07</v>
          </cell>
          <cell r="F270">
            <v>1.45</v>
          </cell>
          <cell r="G270">
            <v>7.52</v>
          </cell>
          <cell r="H270" t="str">
            <v>DNER-ES-280/97</v>
          </cell>
        </row>
        <row r="271">
          <cell r="A271" t="str">
            <v>2 S 01 101 10</v>
          </cell>
          <cell r="B271" t="str">
            <v>-</v>
          </cell>
          <cell r="C271" t="str">
            <v>Esc. carga tr. mat 2ª c. DMT 200 a 400m c/carreg</v>
          </cell>
          <cell r="D271" t="str">
            <v>m³</v>
          </cell>
          <cell r="E271">
            <v>6.36</v>
          </cell>
          <cell r="F271">
            <v>1.52</v>
          </cell>
          <cell r="G271">
            <v>7.88</v>
          </cell>
          <cell r="H271" t="str">
            <v>DNER-ES-280/97</v>
          </cell>
        </row>
        <row r="272">
          <cell r="A272" t="str">
            <v>2 S 01 101 11</v>
          </cell>
          <cell r="B272" t="str">
            <v>-</v>
          </cell>
          <cell r="C272" t="str">
            <v>Esc. carga tr. mat 2a c. DMT 400 a 600m c/carreg</v>
          </cell>
          <cell r="D272" t="str">
            <v>m³</v>
          </cell>
          <cell r="E272">
            <v>6.72</v>
          </cell>
          <cell r="F272">
            <v>1.6</v>
          </cell>
          <cell r="G272">
            <v>8.33</v>
          </cell>
          <cell r="H272" t="str">
            <v>DNER-ES-280/97</v>
          </cell>
        </row>
        <row r="273">
          <cell r="A273" t="str">
            <v>2 S 01 101 12</v>
          </cell>
          <cell r="B273" t="str">
            <v>-</v>
          </cell>
          <cell r="C273" t="str">
            <v>Esc. carga tr. mat 2a c. DMT 600 a 800m c/carreg</v>
          </cell>
          <cell r="D273" t="str">
            <v>m³</v>
          </cell>
          <cell r="E273">
            <v>7.06</v>
          </cell>
          <cell r="F273">
            <v>1.68</v>
          </cell>
          <cell r="G273">
            <v>8.75</v>
          </cell>
          <cell r="H273" t="str">
            <v>DNER-ES-280/97</v>
          </cell>
        </row>
        <row r="274">
          <cell r="A274" t="str">
            <v>2 S 01 101 13</v>
          </cell>
          <cell r="B274" t="str">
            <v>-</v>
          </cell>
          <cell r="C274" t="str">
            <v>Esc. carga tr. mat 2a c. DMT 800 a 1000m c/carreg</v>
          </cell>
          <cell r="D274" t="str">
            <v>m³</v>
          </cell>
          <cell r="E274">
            <v>7.27</v>
          </cell>
          <cell r="F274">
            <v>1.73</v>
          </cell>
          <cell r="G274">
            <v>9.01</v>
          </cell>
          <cell r="H274" t="str">
            <v>DNER-ES-280/97</v>
          </cell>
        </row>
        <row r="275">
          <cell r="A275" t="str">
            <v>2 S 01 101 14</v>
          </cell>
          <cell r="B275" t="str">
            <v>-</v>
          </cell>
          <cell r="C275" t="str">
            <v>Esc. carga tr. mat 2a c. DMT 1000 a 1200m c/carreg</v>
          </cell>
          <cell r="D275" t="str">
            <v>m³</v>
          </cell>
          <cell r="E275">
            <v>7.66</v>
          </cell>
          <cell r="F275">
            <v>1.83</v>
          </cell>
          <cell r="G275">
            <v>9.49</v>
          </cell>
          <cell r="H275" t="str">
            <v>DNER-ES-280/97</v>
          </cell>
        </row>
        <row r="276">
          <cell r="A276" t="str">
            <v>2 S 01 101 15</v>
          </cell>
          <cell r="B276" t="str">
            <v>-</v>
          </cell>
          <cell r="C276" t="str">
            <v>Esc. carga tr. mat 2a c. DMT 1200 a 1400m c/carreg</v>
          </cell>
          <cell r="D276" t="str">
            <v>m³</v>
          </cell>
          <cell r="E276">
            <v>7.88</v>
          </cell>
          <cell r="F276">
            <v>1.88</v>
          </cell>
          <cell r="G276">
            <v>9.77</v>
          </cell>
          <cell r="H276" t="str">
            <v>DNER-ES-280/97</v>
          </cell>
        </row>
        <row r="277">
          <cell r="A277" t="str">
            <v>2 S 01 101 16</v>
          </cell>
          <cell r="B277" t="str">
            <v>-</v>
          </cell>
          <cell r="C277" t="str">
            <v>Esc. carga tr. mat 2a c. DMT 1400 a 1600m c/carreg</v>
          </cell>
          <cell r="D277" t="str">
            <v>m³</v>
          </cell>
          <cell r="E277">
            <v>8.1</v>
          </cell>
          <cell r="F277">
            <v>1.93</v>
          </cell>
          <cell r="G277">
            <v>10.029999999999999</v>
          </cell>
          <cell r="H277" t="str">
            <v>DNER-ES-280/97</v>
          </cell>
        </row>
        <row r="278">
          <cell r="A278" t="str">
            <v>2 S 01 101 17</v>
          </cell>
          <cell r="B278" t="str">
            <v>-</v>
          </cell>
          <cell r="C278" t="str">
            <v>Esc. carga tr. mat 2a c. DMT 1600 a 1800m c/carreg</v>
          </cell>
          <cell r="D278" t="str">
            <v>m³</v>
          </cell>
          <cell r="E278">
            <v>8.19</v>
          </cell>
          <cell r="F278">
            <v>1.95</v>
          </cell>
          <cell r="G278">
            <v>10.15</v>
          </cell>
          <cell r="H278" t="str">
            <v>DNER-ES-280/97</v>
          </cell>
        </row>
        <row r="279">
          <cell r="A279" t="str">
            <v>2 S 01 101 18</v>
          </cell>
          <cell r="B279" t="str">
            <v>-</v>
          </cell>
          <cell r="C279" t="str">
            <v>Esc. carga tr. mat 2a c. DMT 1800 a 2000m c/carreg</v>
          </cell>
          <cell r="D279" t="str">
            <v>m³</v>
          </cell>
          <cell r="E279">
            <v>8.59</v>
          </cell>
          <cell r="F279">
            <v>2.0499999999999998</v>
          </cell>
          <cell r="G279">
            <v>10.64</v>
          </cell>
          <cell r="H279" t="str">
            <v>DNER-ES-280/97</v>
          </cell>
        </row>
        <row r="280">
          <cell r="A280" t="str">
            <v>2 S 01 101 19</v>
          </cell>
          <cell r="B280" t="str">
            <v>-</v>
          </cell>
          <cell r="C280" t="str">
            <v>Esc. carga tr. mat 2a c. DMT 2000 a 3000m c/carreg</v>
          </cell>
          <cell r="D280" t="str">
            <v>m³</v>
          </cell>
          <cell r="E280">
            <v>9.36</v>
          </cell>
          <cell r="F280">
            <v>2.23</v>
          </cell>
          <cell r="G280">
            <v>11.6</v>
          </cell>
          <cell r="H280" t="str">
            <v>DNER-ES-280/97</v>
          </cell>
        </row>
        <row r="281">
          <cell r="A281" t="str">
            <v>2 S 01 101 20</v>
          </cell>
          <cell r="B281" t="str">
            <v>-</v>
          </cell>
          <cell r="C281" t="str">
            <v>Esc. carga tr. mat 2a c. DMT 3000 a 5000m c/carreg</v>
          </cell>
          <cell r="D281" t="str">
            <v>m³</v>
          </cell>
          <cell r="E281">
            <v>11.82</v>
          </cell>
          <cell r="F281">
            <v>2.82</v>
          </cell>
          <cell r="G281">
            <v>14.64</v>
          </cell>
          <cell r="H281" t="str">
            <v>DNER-ES-280/97</v>
          </cell>
        </row>
        <row r="282">
          <cell r="A282" t="str">
            <v>2 S 01 101 22</v>
          </cell>
          <cell r="B282" t="str">
            <v>-</v>
          </cell>
          <cell r="C282" t="str">
            <v>Esc. carga transp. mat 2a cat DMT 50 a 200m c/e</v>
          </cell>
          <cell r="D282" t="str">
            <v>m³</v>
          </cell>
          <cell r="E282">
            <v>4.6399999999999997</v>
          </cell>
          <cell r="F282">
            <v>1.1100000000000001</v>
          </cell>
          <cell r="G282">
            <v>5.75</v>
          </cell>
          <cell r="H282" t="str">
            <v>DNER-ES-280/97</v>
          </cell>
        </row>
        <row r="283">
          <cell r="A283" t="str">
            <v>2 S 01 101 23</v>
          </cell>
          <cell r="B283" t="str">
            <v>-</v>
          </cell>
          <cell r="C283" t="str">
            <v>Esc. carga transp. mat 2a cat DMT 200 a 400m c/e</v>
          </cell>
          <cell r="D283" t="str">
            <v>m³</v>
          </cell>
          <cell r="E283">
            <v>4.99</v>
          </cell>
          <cell r="F283">
            <v>1.19</v>
          </cell>
          <cell r="G283">
            <v>6.18</v>
          </cell>
          <cell r="H283" t="str">
            <v>DNER-ES-280/97</v>
          </cell>
        </row>
        <row r="284">
          <cell r="A284" t="str">
            <v>2 S 01 101 24</v>
          </cell>
          <cell r="B284" t="str">
            <v>-</v>
          </cell>
          <cell r="C284" t="str">
            <v>Esc. carga transp. mat 2a cat DMT 400 a 600m c/e</v>
          </cell>
          <cell r="D284" t="str">
            <v>m³</v>
          </cell>
          <cell r="E284">
            <v>5.25</v>
          </cell>
          <cell r="F284">
            <v>1.25</v>
          </cell>
          <cell r="G284">
            <v>6.5</v>
          </cell>
          <cell r="H284" t="str">
            <v>DNER-ES-280/97</v>
          </cell>
        </row>
        <row r="285">
          <cell r="A285" t="str">
            <v>2 S 01 101 25</v>
          </cell>
          <cell r="B285" t="str">
            <v>-</v>
          </cell>
          <cell r="C285" t="str">
            <v>Esc. carga transp. mat 2a cat DMT 600 a 800m c/e</v>
          </cell>
          <cell r="D285" t="str">
            <v>m³</v>
          </cell>
          <cell r="E285">
            <v>5.46</v>
          </cell>
          <cell r="F285">
            <v>1.3</v>
          </cell>
          <cell r="G285">
            <v>6.76</v>
          </cell>
          <cell r="H285" t="str">
            <v>DNER-ES-280/97</v>
          </cell>
        </row>
        <row r="286">
          <cell r="A286" t="str">
            <v>2 S 01 101 26</v>
          </cell>
          <cell r="B286" t="str">
            <v>-</v>
          </cell>
          <cell r="C286" t="str">
            <v>Esc. carga transp. mat 2a cat DMT 800 a 1000m c/e</v>
          </cell>
          <cell r="D286" t="str">
            <v>m³</v>
          </cell>
          <cell r="E286">
            <v>5.92</v>
          </cell>
          <cell r="F286">
            <v>1.41</v>
          </cell>
          <cell r="G286">
            <v>7.34</v>
          </cell>
          <cell r="H286" t="str">
            <v>DNER-ES-280/97</v>
          </cell>
        </row>
        <row r="287">
          <cell r="A287" t="str">
            <v>2 S 01 101 27</v>
          </cell>
          <cell r="B287" t="str">
            <v>-</v>
          </cell>
          <cell r="C287" t="str">
            <v>Esc. carga transp. mat 2a cat DMT 1000 a 1200m c/e</v>
          </cell>
          <cell r="D287" t="str">
            <v>m³</v>
          </cell>
          <cell r="E287">
            <v>6.23</v>
          </cell>
          <cell r="F287">
            <v>1.48</v>
          </cell>
          <cell r="G287">
            <v>7.72</v>
          </cell>
          <cell r="H287" t="str">
            <v>DNER-ES-280/97</v>
          </cell>
        </row>
        <row r="288">
          <cell r="A288" t="str">
            <v>2 S 01 101 28</v>
          </cell>
          <cell r="B288" t="str">
            <v>-</v>
          </cell>
          <cell r="C288" t="str">
            <v>Esc. carga transp. mat 2a cat DMT 1200 a 1400m c/e</v>
          </cell>
          <cell r="D288" t="str">
            <v>m³</v>
          </cell>
          <cell r="E288">
            <v>6.46</v>
          </cell>
          <cell r="F288">
            <v>1.54</v>
          </cell>
          <cell r="G288">
            <v>8.01</v>
          </cell>
          <cell r="H288" t="str">
            <v>DNER-ES-280/97</v>
          </cell>
        </row>
        <row r="289">
          <cell r="A289" t="str">
            <v>2 S 01 101 29</v>
          </cell>
          <cell r="B289" t="str">
            <v>-</v>
          </cell>
          <cell r="C289" t="str">
            <v>Esc. carga transp. mat 2a cat DMT 1400 a 1600m c/e</v>
          </cell>
          <cell r="D289" t="str">
            <v>m³</v>
          </cell>
          <cell r="E289">
            <v>6.64</v>
          </cell>
          <cell r="F289">
            <v>1.58</v>
          </cell>
          <cell r="G289">
            <v>8.23</v>
          </cell>
          <cell r="H289" t="str">
            <v>DNER-ES-280/97</v>
          </cell>
        </row>
        <row r="290">
          <cell r="A290" t="str">
            <v>2 S 01 101 30</v>
          </cell>
          <cell r="B290" t="str">
            <v>-</v>
          </cell>
          <cell r="C290" t="str">
            <v>Esc. carga transp. mat 2a cat DMT 1600 a 1800m c/e</v>
          </cell>
          <cell r="D290" t="str">
            <v>m³</v>
          </cell>
          <cell r="E290">
            <v>6.84</v>
          </cell>
          <cell r="F290">
            <v>1.63</v>
          </cell>
          <cell r="G290">
            <v>8.48</v>
          </cell>
          <cell r="H290" t="str">
            <v>DNER-ES-280/97</v>
          </cell>
        </row>
        <row r="291">
          <cell r="A291" t="str">
            <v>2 S 01 101 31</v>
          </cell>
          <cell r="B291" t="str">
            <v>-</v>
          </cell>
          <cell r="C291" t="str">
            <v>Esc. carga transp. mat 2a cat DMT 1800 a 2000m c/e</v>
          </cell>
          <cell r="D291" t="str">
            <v>m³</v>
          </cell>
          <cell r="E291">
            <v>7.17</v>
          </cell>
          <cell r="F291">
            <v>1.71</v>
          </cell>
          <cell r="G291">
            <v>8.8800000000000008</v>
          </cell>
          <cell r="H291" t="str">
            <v>DNER-ES-280/97</v>
          </cell>
        </row>
        <row r="292">
          <cell r="A292" t="str">
            <v>2 S 01 101 32</v>
          </cell>
          <cell r="B292" t="str">
            <v>-</v>
          </cell>
          <cell r="C292" t="str">
            <v>Esc. carga transp. mat 2a cat DMT 2000 a 3000m c/e</v>
          </cell>
          <cell r="D292" t="str">
            <v>m³</v>
          </cell>
          <cell r="E292">
            <v>7.84</v>
          </cell>
          <cell r="F292">
            <v>1.87</v>
          </cell>
          <cell r="G292">
            <v>9.7200000000000006</v>
          </cell>
          <cell r="H292" t="str">
            <v>DNER-ES-280/97</v>
          </cell>
        </row>
        <row r="293">
          <cell r="A293" t="str">
            <v>2 S 01 101 33</v>
          </cell>
          <cell r="B293" t="str">
            <v>-</v>
          </cell>
          <cell r="C293" t="str">
            <v>Esc. carga transp. mat 2a cat DMT 3000 a 5000m c/e</v>
          </cell>
          <cell r="D293" t="str">
            <v>m³</v>
          </cell>
          <cell r="E293">
            <v>10.199999999999999</v>
          </cell>
          <cell r="F293">
            <v>2.4300000000000002</v>
          </cell>
          <cell r="G293">
            <v>12.64</v>
          </cell>
          <cell r="H293" t="str">
            <v>DNER-ES-280/97</v>
          </cell>
        </row>
        <row r="294">
          <cell r="A294" t="str">
            <v>2 S 01 102 01</v>
          </cell>
          <cell r="B294" t="str">
            <v>-</v>
          </cell>
          <cell r="C294" t="str">
            <v>Esc. carga transp. mat 3a cat DMT até 50m</v>
          </cell>
          <cell r="D294" t="str">
            <v>m³</v>
          </cell>
          <cell r="E294">
            <v>15.07</v>
          </cell>
          <cell r="F294">
            <v>3.6</v>
          </cell>
          <cell r="G294">
            <v>18.670000000000002</v>
          </cell>
          <cell r="H294" t="str">
            <v>DNER-ES-280/97</v>
          </cell>
        </row>
        <row r="295">
          <cell r="A295" t="str">
            <v>2 S 01 102 02</v>
          </cell>
          <cell r="B295" t="str">
            <v>-</v>
          </cell>
          <cell r="C295" t="str">
            <v>Esc. carga transp. mat 3a cat DMT 50 a 200m</v>
          </cell>
          <cell r="D295" t="str">
            <v>m³</v>
          </cell>
          <cell r="E295">
            <v>17.62</v>
          </cell>
          <cell r="F295">
            <v>4.21</v>
          </cell>
          <cell r="G295">
            <v>21.83</v>
          </cell>
          <cell r="H295" t="str">
            <v>DNER-ES-280/97</v>
          </cell>
        </row>
        <row r="296">
          <cell r="A296" t="str">
            <v>2 S 01 102 03</v>
          </cell>
          <cell r="B296" t="str">
            <v>-</v>
          </cell>
          <cell r="C296" t="str">
            <v>Esc. carga transp. mat 3a cat DMT 200 a 400m</v>
          </cell>
          <cell r="D296" t="str">
            <v>m³</v>
          </cell>
          <cell r="E296">
            <v>18.14</v>
          </cell>
          <cell r="F296">
            <v>4.33</v>
          </cell>
          <cell r="G296">
            <v>22.48</v>
          </cell>
          <cell r="H296" t="str">
            <v>DNER-ES-280/97</v>
          </cell>
        </row>
        <row r="297">
          <cell r="A297" t="str">
            <v>2 S 01 102 04</v>
          </cell>
          <cell r="B297" t="str">
            <v>-</v>
          </cell>
          <cell r="C297" t="str">
            <v>Esc. carga transp. mat 3a cat DMT 400 a 600m</v>
          </cell>
          <cell r="D297" t="str">
            <v>m³</v>
          </cell>
          <cell r="E297">
            <v>18.87</v>
          </cell>
          <cell r="F297">
            <v>4.51</v>
          </cell>
          <cell r="G297">
            <v>23.38</v>
          </cell>
          <cell r="H297" t="str">
            <v>DNER-ES-280/97</v>
          </cell>
        </row>
        <row r="298">
          <cell r="A298" t="str">
            <v>2 S 01 102 05</v>
          </cell>
          <cell r="B298" t="str">
            <v>-</v>
          </cell>
          <cell r="C298" t="str">
            <v>Esc. carga transp. mat 3a cat DMT 600 a 800m</v>
          </cell>
          <cell r="D298" t="str">
            <v>m³</v>
          </cell>
          <cell r="E298">
            <v>19.39</v>
          </cell>
          <cell r="F298">
            <v>4.63</v>
          </cell>
          <cell r="G298">
            <v>24.03</v>
          </cell>
          <cell r="H298" t="str">
            <v>DNER-ES-280/97</v>
          </cell>
        </row>
        <row r="299">
          <cell r="A299" t="str">
            <v>2 S 01 102 06</v>
          </cell>
          <cell r="B299" t="str">
            <v>-</v>
          </cell>
          <cell r="C299" t="str">
            <v>Esc. carga transp. mat 3a cat DMT 800 a 1000m</v>
          </cell>
          <cell r="D299" t="str">
            <v>m³</v>
          </cell>
          <cell r="E299">
            <v>19.920000000000002</v>
          </cell>
          <cell r="F299">
            <v>4.76</v>
          </cell>
          <cell r="G299">
            <v>24.68</v>
          </cell>
          <cell r="H299" t="str">
            <v>DNER-ES-280/97</v>
          </cell>
        </row>
        <row r="300">
          <cell r="A300" t="str">
            <v>2 S 01 102 07</v>
          </cell>
          <cell r="B300" t="str">
            <v>-</v>
          </cell>
          <cell r="C300" t="str">
            <v>Esc. carga transp. mat 3a cat DMT 1000 a 1200m</v>
          </cell>
          <cell r="D300" t="str">
            <v>m³</v>
          </cell>
          <cell r="E300">
            <v>20.14</v>
          </cell>
          <cell r="F300">
            <v>4.8099999999999996</v>
          </cell>
          <cell r="G300">
            <v>24.96</v>
          </cell>
          <cell r="H300" t="str">
            <v>DNER-ES-280/97</v>
          </cell>
        </row>
        <row r="301">
          <cell r="A301" t="str">
            <v>2 S 01 102 08</v>
          </cell>
          <cell r="B301" t="str">
            <v>-</v>
          </cell>
          <cell r="C301" t="str">
            <v>Esc. carga transp. mat 3a cat DMT 1200 a 1400m</v>
          </cell>
          <cell r="D301" t="str">
            <v>m³</v>
          </cell>
          <cell r="E301">
            <v>20.14</v>
          </cell>
          <cell r="F301">
            <v>4.8099999999999996</v>
          </cell>
          <cell r="G301">
            <v>24.96</v>
          </cell>
          <cell r="H301" t="str">
            <v>DNER-ES-280/97</v>
          </cell>
        </row>
        <row r="302">
          <cell r="A302" t="str">
            <v>2 S 01 300 01</v>
          </cell>
          <cell r="B302" t="str">
            <v>-</v>
          </cell>
          <cell r="C302" t="str">
            <v>Esc. carga transp. solos moles DMT 0 a 200m</v>
          </cell>
          <cell r="D302" t="str">
            <v>m³</v>
          </cell>
          <cell r="E302">
            <v>9.0500000000000007</v>
          </cell>
          <cell r="F302">
            <v>2.16</v>
          </cell>
          <cell r="G302">
            <v>11.21</v>
          </cell>
          <cell r="H302" t="str">
            <v>DNER-ES-280/97</v>
          </cell>
        </row>
        <row r="303">
          <cell r="A303" t="str">
            <v>2 S 01 300 02</v>
          </cell>
          <cell r="B303" t="str">
            <v>-</v>
          </cell>
          <cell r="C303" t="str">
            <v>Esc. carga transp. solos moles DMT 200 a 400m</v>
          </cell>
          <cell r="D303" t="str">
            <v>m³</v>
          </cell>
          <cell r="E303">
            <v>9.6999999999999993</v>
          </cell>
          <cell r="F303">
            <v>2.3199999999999998</v>
          </cell>
          <cell r="G303">
            <v>12.02</v>
          </cell>
          <cell r="H303" t="str">
            <v>DNER-ES-280/97</v>
          </cell>
        </row>
        <row r="304">
          <cell r="A304" t="str">
            <v>2 S 01 300 03</v>
          </cell>
          <cell r="B304" t="str">
            <v>-</v>
          </cell>
          <cell r="C304" t="str">
            <v>Esc. carga transp. solos moles DMT 400 a 600m</v>
          </cell>
          <cell r="D304" t="str">
            <v>m³</v>
          </cell>
          <cell r="E304">
            <v>9.98</v>
          </cell>
          <cell r="F304">
            <v>2.38</v>
          </cell>
          <cell r="G304">
            <v>12.37</v>
          </cell>
          <cell r="H304" t="str">
            <v>DNER-ES-280/97</v>
          </cell>
        </row>
        <row r="305">
          <cell r="A305" t="str">
            <v>2 S 01 300 04</v>
          </cell>
          <cell r="B305" t="str">
            <v>-</v>
          </cell>
          <cell r="C305" t="str">
            <v>Esc. carga transp. solos moles DMT 600 a 800m</v>
          </cell>
          <cell r="D305" t="str">
            <v>m³</v>
          </cell>
          <cell r="E305">
            <v>10.31</v>
          </cell>
          <cell r="F305">
            <v>2.46</v>
          </cell>
          <cell r="G305">
            <v>12.77</v>
          </cell>
          <cell r="H305" t="str">
            <v>DNER-ES-280/97</v>
          </cell>
        </row>
        <row r="306">
          <cell r="A306" t="str">
            <v>2 S 01 300 05</v>
          </cell>
          <cell r="B306" t="str">
            <v>-</v>
          </cell>
          <cell r="C306" t="str">
            <v>Esc. carga transp. solos moles DMT 800 a 1000m</v>
          </cell>
          <cell r="D306" t="str">
            <v>m³</v>
          </cell>
          <cell r="E306">
            <v>10.96</v>
          </cell>
          <cell r="F306">
            <v>2.61</v>
          </cell>
          <cell r="G306">
            <v>13.58</v>
          </cell>
          <cell r="H306" t="str">
            <v>DNER-ES-280/97</v>
          </cell>
        </row>
        <row r="307">
          <cell r="A307" t="str">
            <v>2 S 01 510 00</v>
          </cell>
          <cell r="B307" t="str">
            <v>-</v>
          </cell>
          <cell r="C307" t="str">
            <v>Compactação de aterros a 95% proctor normal</v>
          </cell>
          <cell r="D307" t="str">
            <v>m³</v>
          </cell>
          <cell r="E307">
            <v>1.39</v>
          </cell>
          <cell r="F307">
            <v>0.33</v>
          </cell>
          <cell r="G307">
            <v>1.73</v>
          </cell>
          <cell r="H307" t="str">
            <v>DNER-ES-282/97</v>
          </cell>
        </row>
        <row r="308">
          <cell r="A308" t="str">
            <v>2 S 01 511 00</v>
          </cell>
          <cell r="B308" t="str">
            <v>-</v>
          </cell>
          <cell r="C308" t="str">
            <v>Compactação de aterros a 100% proctor normal</v>
          </cell>
          <cell r="D308" t="str">
            <v>m³</v>
          </cell>
          <cell r="E308">
            <v>1.63</v>
          </cell>
          <cell r="F308">
            <v>0.38</v>
          </cell>
          <cell r="G308">
            <v>2.0099999999999998</v>
          </cell>
          <cell r="H308" t="str">
            <v>DNER-ES-282/97</v>
          </cell>
        </row>
        <row r="309">
          <cell r="A309" t="str">
            <v>2 S 01 512 01</v>
          </cell>
          <cell r="B309" t="str">
            <v>-</v>
          </cell>
          <cell r="C309" t="str">
            <v>Construção de corpo de aterro em rocha</v>
          </cell>
          <cell r="D309" t="str">
            <v>m³</v>
          </cell>
          <cell r="E309">
            <v>4.71</v>
          </cell>
          <cell r="F309">
            <v>1.1200000000000001</v>
          </cell>
          <cell r="G309">
            <v>5.83</v>
          </cell>
          <cell r="H309" t="str">
            <v>DNER-ES-282/97</v>
          </cell>
        </row>
        <row r="310">
          <cell r="A310" t="str">
            <v>2 S 01 512 02</v>
          </cell>
          <cell r="B310" t="str">
            <v>-</v>
          </cell>
          <cell r="C310" t="str">
            <v>Compactação de camada final de aterro de rocha</v>
          </cell>
          <cell r="D310" t="str">
            <v>m³</v>
          </cell>
          <cell r="E310">
            <v>13.34</v>
          </cell>
          <cell r="F310">
            <v>3.18</v>
          </cell>
          <cell r="G310">
            <v>16.53</v>
          </cell>
          <cell r="H310" t="str">
            <v>DNER-ES-282/97</v>
          </cell>
        </row>
        <row r="311">
          <cell r="A311" t="str">
            <v>2 S 01 512 52</v>
          </cell>
          <cell r="B311" t="str">
            <v>-</v>
          </cell>
          <cell r="C311" t="str">
            <v>Compactação camada final de aterro de rocha BC</v>
          </cell>
          <cell r="D311" t="str">
            <v>m³</v>
          </cell>
          <cell r="E311">
            <v>12.66</v>
          </cell>
          <cell r="F311">
            <v>3.02</v>
          </cell>
          <cell r="G311">
            <v>15.68</v>
          </cell>
          <cell r="H311" t="str">
            <v>DNER-ES-282/97</v>
          </cell>
        </row>
        <row r="312">
          <cell r="A312" t="str">
            <v>2 S 01 513 01</v>
          </cell>
          <cell r="B312" t="str">
            <v>-</v>
          </cell>
          <cell r="C312" t="str">
            <v>Compactação de material de "bota-fora"</v>
          </cell>
          <cell r="D312" t="str">
            <v>m³</v>
          </cell>
          <cell r="E312">
            <v>1.0900000000000001</v>
          </cell>
          <cell r="F312">
            <v>0.26</v>
          </cell>
          <cell r="G312">
            <v>1.35</v>
          </cell>
          <cell r="H312" t="str">
            <v>DNER-ES-282/97</v>
          </cell>
        </row>
        <row r="313">
          <cell r="A313" t="str">
            <v>2 S 02 100 00</v>
          </cell>
          <cell r="B313" t="str">
            <v>-</v>
          </cell>
          <cell r="C313" t="str">
            <v>Reforço do subleito</v>
          </cell>
          <cell r="D313" t="str">
            <v>m³</v>
          </cell>
          <cell r="E313">
            <v>7.32</v>
          </cell>
          <cell r="F313">
            <v>1.75</v>
          </cell>
          <cell r="G313">
            <v>9.07</v>
          </cell>
          <cell r="H313" t="str">
            <v>DNER-ES-300/97</v>
          </cell>
        </row>
        <row r="314">
          <cell r="A314" t="str">
            <v>2 S 02 110 00</v>
          </cell>
          <cell r="B314" t="str">
            <v>-</v>
          </cell>
          <cell r="C314" t="str">
            <v>Regularização do subleito</v>
          </cell>
          <cell r="D314" t="str">
            <v>m²</v>
          </cell>
          <cell r="E314">
            <v>0.42</v>
          </cell>
          <cell r="F314">
            <v>0.1</v>
          </cell>
          <cell r="G314">
            <v>0.52</v>
          </cell>
          <cell r="H314" t="str">
            <v>DNER-ES-299/97</v>
          </cell>
        </row>
        <row r="315">
          <cell r="A315" t="str">
            <v>2 S 02 110 01</v>
          </cell>
          <cell r="B315" t="str">
            <v>-</v>
          </cell>
          <cell r="C315" t="str">
            <v>Regul. subleito c/ fres. corte contr.autom. greide</v>
          </cell>
          <cell r="D315" t="str">
            <v>m²</v>
          </cell>
          <cell r="E315">
            <v>0.57999999999999996</v>
          </cell>
          <cell r="F315">
            <v>0.14000000000000001</v>
          </cell>
          <cell r="G315">
            <v>0.72</v>
          </cell>
          <cell r="H315" t="str">
            <v>-</v>
          </cell>
        </row>
        <row r="316">
          <cell r="A316" t="str">
            <v>2 S 02 200 00</v>
          </cell>
          <cell r="B316" t="str">
            <v>-</v>
          </cell>
          <cell r="C316" t="str">
            <v>Sub-base solo estabilizado granul. s/ mistura</v>
          </cell>
          <cell r="D316" t="str">
            <v>m³</v>
          </cell>
          <cell r="E316">
            <v>7.32</v>
          </cell>
          <cell r="F316">
            <v>1.75</v>
          </cell>
          <cell r="G316">
            <v>9.07</v>
          </cell>
          <cell r="H316" t="str">
            <v>DNER-ES-301/97</v>
          </cell>
        </row>
        <row r="317">
          <cell r="A317" t="str">
            <v>2 S 02 200 01</v>
          </cell>
          <cell r="B317" t="str">
            <v>-</v>
          </cell>
          <cell r="C317" t="str">
            <v>Base solo estabilizado granul. s/ mistura</v>
          </cell>
          <cell r="D317" t="str">
            <v>m³</v>
          </cell>
          <cell r="E317">
            <v>7.32</v>
          </cell>
          <cell r="F317">
            <v>1.75</v>
          </cell>
          <cell r="G317">
            <v>9.07</v>
          </cell>
          <cell r="H317" t="str">
            <v>DNER-ES-303/97</v>
          </cell>
        </row>
        <row r="318">
          <cell r="A318" t="str">
            <v>2 S 02 210 00</v>
          </cell>
          <cell r="B318" t="str">
            <v>-</v>
          </cell>
          <cell r="C318" t="str">
            <v>Sub-base estab. granul. c/ mistura solo na pista</v>
          </cell>
          <cell r="D318" t="str">
            <v>m³</v>
          </cell>
          <cell r="E318">
            <v>7.88</v>
          </cell>
          <cell r="F318">
            <v>1.88</v>
          </cell>
          <cell r="G318">
            <v>9.77</v>
          </cell>
          <cell r="H318" t="str">
            <v>-</v>
          </cell>
        </row>
        <row r="319">
          <cell r="A319" t="str">
            <v>2 S 02 210 01</v>
          </cell>
          <cell r="B319" t="str">
            <v>-</v>
          </cell>
          <cell r="C319" t="str">
            <v>Sub-base estab. granul. c/ mist. solo-areia pista</v>
          </cell>
          <cell r="D319" t="str">
            <v>m³</v>
          </cell>
          <cell r="E319">
            <v>8.8000000000000007</v>
          </cell>
          <cell r="F319">
            <v>2.1</v>
          </cell>
          <cell r="G319">
            <v>10.91</v>
          </cell>
          <cell r="H319" t="str">
            <v>-</v>
          </cell>
        </row>
        <row r="320">
          <cell r="A320" t="str">
            <v>2 S 02 210 02</v>
          </cell>
          <cell r="B320" t="str">
            <v>-</v>
          </cell>
          <cell r="C320" t="str">
            <v>Base estab.granul.c/ mist.solo - areia na pista</v>
          </cell>
          <cell r="D320" t="str">
            <v>m³</v>
          </cell>
          <cell r="E320">
            <v>8.8000000000000007</v>
          </cell>
          <cell r="F320">
            <v>2.1</v>
          </cell>
          <cell r="G320">
            <v>10.91</v>
          </cell>
          <cell r="H320" t="str">
            <v>-</v>
          </cell>
        </row>
        <row r="321">
          <cell r="A321" t="str">
            <v>2 S 02 210 51</v>
          </cell>
          <cell r="B321" t="str">
            <v>-</v>
          </cell>
          <cell r="C321" t="str">
            <v>Sub-base estab.granul.c/mist.soloareia pista AC</v>
          </cell>
          <cell r="D321" t="str">
            <v>m³</v>
          </cell>
          <cell r="E321">
            <v>14.09</v>
          </cell>
          <cell r="F321">
            <v>3.36</v>
          </cell>
          <cell r="G321">
            <v>17.45</v>
          </cell>
          <cell r="H321" t="str">
            <v>-</v>
          </cell>
        </row>
        <row r="322">
          <cell r="A322" t="str">
            <v>2 S 02 210 52</v>
          </cell>
          <cell r="B322" t="str">
            <v>-</v>
          </cell>
          <cell r="C322" t="str">
            <v>Base estab.granul.c/mist.soloareia na pista AC</v>
          </cell>
          <cell r="D322" t="str">
            <v>m³</v>
          </cell>
          <cell r="E322">
            <v>14.09</v>
          </cell>
          <cell r="F322">
            <v>3.36</v>
          </cell>
          <cell r="G322">
            <v>17.45</v>
          </cell>
          <cell r="H322" t="str">
            <v>-</v>
          </cell>
        </row>
        <row r="323">
          <cell r="A323" t="str">
            <v>2 S 02 220 00</v>
          </cell>
          <cell r="B323" t="str">
            <v>-</v>
          </cell>
          <cell r="C323" t="str">
            <v>Base estab.granul.c/ mistura solo - brita</v>
          </cell>
          <cell r="D323" t="str">
            <v>m³</v>
          </cell>
          <cell r="E323">
            <v>25.35</v>
          </cell>
          <cell r="F323">
            <v>6.05</v>
          </cell>
          <cell r="G323">
            <v>31.41</v>
          </cell>
          <cell r="H323" t="str">
            <v>-</v>
          </cell>
        </row>
        <row r="324">
          <cell r="A324" t="str">
            <v>2 S 02 220 50</v>
          </cell>
          <cell r="B324" t="str">
            <v>-</v>
          </cell>
          <cell r="C324" t="str">
            <v>Base estab.granul.c/ mistura solo - brita BC</v>
          </cell>
          <cell r="D324" t="str">
            <v>m³</v>
          </cell>
          <cell r="E324">
            <v>25</v>
          </cell>
          <cell r="F324">
            <v>5.97</v>
          </cell>
          <cell r="G324">
            <v>30.98</v>
          </cell>
          <cell r="H324" t="str">
            <v>-</v>
          </cell>
        </row>
        <row r="325">
          <cell r="A325" t="str">
            <v>2 S 02 230 00</v>
          </cell>
          <cell r="B325" t="str">
            <v>-</v>
          </cell>
          <cell r="C325" t="str">
            <v>Base de brita graduada</v>
          </cell>
          <cell r="D325" t="str">
            <v>m³</v>
          </cell>
          <cell r="E325">
            <v>41.4</v>
          </cell>
          <cell r="F325">
            <v>9.89</v>
          </cell>
          <cell r="G325">
            <v>51.3</v>
          </cell>
          <cell r="H325" t="str">
            <v>EP-P-01</v>
          </cell>
        </row>
        <row r="326">
          <cell r="A326" t="str">
            <v>2 S 02 230 01</v>
          </cell>
          <cell r="B326" t="str">
            <v>-</v>
          </cell>
          <cell r="C326" t="str">
            <v>Base brita grad. c/ dist. agreg. contr. de greide</v>
          </cell>
          <cell r="D326" t="str">
            <v>m³</v>
          </cell>
          <cell r="E326">
            <v>41.92</v>
          </cell>
          <cell r="F326">
            <v>10.02</v>
          </cell>
          <cell r="G326">
            <v>51.94</v>
          </cell>
          <cell r="H326" t="str">
            <v>-</v>
          </cell>
        </row>
        <row r="327">
          <cell r="A327" t="str">
            <v>2 S 02 230 50</v>
          </cell>
          <cell r="B327" t="str">
            <v>-</v>
          </cell>
          <cell r="C327" t="str">
            <v>Base de brita graduada BC</v>
          </cell>
          <cell r="D327" t="str">
            <v>m³</v>
          </cell>
          <cell r="E327">
            <v>40.549999999999997</v>
          </cell>
          <cell r="F327">
            <v>9.69</v>
          </cell>
          <cell r="G327">
            <v>50.24</v>
          </cell>
          <cell r="H327" t="str">
            <v>-</v>
          </cell>
        </row>
        <row r="328">
          <cell r="A328" t="str">
            <v>2 S 02 230 51</v>
          </cell>
          <cell r="B328" t="str">
            <v>-</v>
          </cell>
          <cell r="C328" t="str">
            <v>Base brita grad.c/dist.agreg.contr.de greide BC</v>
          </cell>
          <cell r="D328" t="str">
            <v>m³</v>
          </cell>
          <cell r="E328">
            <v>41.06</v>
          </cell>
          <cell r="F328">
            <v>9.81</v>
          </cell>
          <cell r="G328">
            <v>50.88</v>
          </cell>
          <cell r="H328" t="str">
            <v>-</v>
          </cell>
        </row>
        <row r="329">
          <cell r="A329" t="str">
            <v>2 S 02 231 00</v>
          </cell>
          <cell r="B329" t="str">
            <v>-</v>
          </cell>
          <cell r="C329" t="str">
            <v>Base de macadame hidráulico</v>
          </cell>
          <cell r="D329" t="str">
            <v>m³</v>
          </cell>
          <cell r="E329">
            <v>36.39</v>
          </cell>
          <cell r="F329">
            <v>8.69</v>
          </cell>
          <cell r="G329">
            <v>45.09</v>
          </cell>
          <cell r="H329" t="str">
            <v>-</v>
          </cell>
        </row>
        <row r="330">
          <cell r="A330" t="str">
            <v>2 S 02 231 50</v>
          </cell>
          <cell r="B330" t="str">
            <v>-</v>
          </cell>
          <cell r="C330" t="str">
            <v>Base de macadame hidráulico BC</v>
          </cell>
          <cell r="D330" t="str">
            <v>m³</v>
          </cell>
          <cell r="E330">
            <v>35.590000000000003</v>
          </cell>
          <cell r="F330">
            <v>8.5</v>
          </cell>
          <cell r="G330">
            <v>44.1</v>
          </cell>
          <cell r="H330" t="str">
            <v>-</v>
          </cell>
        </row>
        <row r="331">
          <cell r="A331" t="str">
            <v>2 S 02 241 01</v>
          </cell>
          <cell r="B331" t="str">
            <v>-</v>
          </cell>
          <cell r="C331" t="str">
            <v>Base de solo cimento c/ mistura em usina</v>
          </cell>
          <cell r="D331" t="str">
            <v>m³</v>
          </cell>
          <cell r="E331">
            <v>72.59</v>
          </cell>
          <cell r="F331">
            <v>17.350000000000001</v>
          </cell>
          <cell r="G331">
            <v>89.94</v>
          </cell>
          <cell r="H331" t="str">
            <v>-</v>
          </cell>
        </row>
        <row r="332">
          <cell r="A332" t="str">
            <v>2 S 02 243 01</v>
          </cell>
          <cell r="B332" t="str">
            <v>-</v>
          </cell>
          <cell r="C332" t="str">
            <v>Sub-base de solo melhor. c/ cimento mist. em usina</v>
          </cell>
          <cell r="D332" t="str">
            <v>m³</v>
          </cell>
          <cell r="E332">
            <v>42.86</v>
          </cell>
          <cell r="F332">
            <v>10.24</v>
          </cell>
          <cell r="G332">
            <v>53.1</v>
          </cell>
          <cell r="H332" t="str">
            <v>-</v>
          </cell>
        </row>
        <row r="333">
          <cell r="A333" t="str">
            <v>2 S 02 300 00</v>
          </cell>
          <cell r="B333" t="str">
            <v>-</v>
          </cell>
          <cell r="C333" t="str">
            <v>Imprimação</v>
          </cell>
          <cell r="D333" t="str">
            <v>m²</v>
          </cell>
          <cell r="E333">
            <v>0.12</v>
          </cell>
          <cell r="F333">
            <v>0.03</v>
          </cell>
          <cell r="G333">
            <v>0.16</v>
          </cell>
          <cell r="H333" t="str">
            <v>DNER-ES-306/97</v>
          </cell>
        </row>
        <row r="334">
          <cell r="A334" t="str">
            <v>2 S 02 400 00</v>
          </cell>
          <cell r="B334" t="str">
            <v>-</v>
          </cell>
          <cell r="C334" t="str">
            <v>Pintura de ligação</v>
          </cell>
          <cell r="D334" t="str">
            <v>m²</v>
          </cell>
          <cell r="E334">
            <v>0.09</v>
          </cell>
          <cell r="F334">
            <v>0.02</v>
          </cell>
          <cell r="G334">
            <v>0.11</v>
          </cell>
          <cell r="H334" t="str">
            <v>DNER-ES-307/97</v>
          </cell>
        </row>
        <row r="335">
          <cell r="A335" t="str">
            <v>2 S 02 500 00</v>
          </cell>
          <cell r="B335" t="str">
            <v>-</v>
          </cell>
          <cell r="C335" t="str">
            <v>Tratamento superficial simples c/ cap</v>
          </cell>
          <cell r="D335" t="str">
            <v>m²</v>
          </cell>
          <cell r="E335">
            <v>0.46</v>
          </cell>
          <cell r="F335">
            <v>0.11</v>
          </cell>
          <cell r="G335">
            <v>0.56999999999999995</v>
          </cell>
          <cell r="H335" t="str">
            <v>DNER-ES-308/97</v>
          </cell>
        </row>
        <row r="336">
          <cell r="A336" t="str">
            <v>2 S 02 500 01</v>
          </cell>
          <cell r="B336" t="str">
            <v>-</v>
          </cell>
          <cell r="C336" t="str">
            <v>Tratamento superficial simples c/ emulsão</v>
          </cell>
          <cell r="D336" t="str">
            <v>m²</v>
          </cell>
          <cell r="E336">
            <v>0.43</v>
          </cell>
          <cell r="F336">
            <v>0.1</v>
          </cell>
          <cell r="G336">
            <v>0.53</v>
          </cell>
          <cell r="H336" t="str">
            <v>DNER-ES-308/97</v>
          </cell>
        </row>
        <row r="337">
          <cell r="A337" t="str">
            <v>2 S 02 500 02</v>
          </cell>
          <cell r="B337" t="str">
            <v>-</v>
          </cell>
          <cell r="C337" t="str">
            <v>Tratamento superficial simples c/ banho diluído</v>
          </cell>
          <cell r="D337" t="str">
            <v>m²</v>
          </cell>
          <cell r="E337">
            <v>0.5</v>
          </cell>
          <cell r="F337">
            <v>0.11</v>
          </cell>
          <cell r="G337">
            <v>0.62</v>
          </cell>
          <cell r="H337" t="str">
            <v>DNER-ES-308/97</v>
          </cell>
        </row>
        <row r="338">
          <cell r="A338" t="str">
            <v>2 S 02 500 50</v>
          </cell>
          <cell r="B338" t="str">
            <v>-</v>
          </cell>
          <cell r="C338" t="str">
            <v>Tratamento superficial simples c/cap BC</v>
          </cell>
          <cell r="D338" t="str">
            <v>m²</v>
          </cell>
          <cell r="E338">
            <v>0.46</v>
          </cell>
          <cell r="F338">
            <v>0.11</v>
          </cell>
          <cell r="G338">
            <v>0.56999999999999995</v>
          </cell>
          <cell r="H338" t="str">
            <v>DNER-ES-308/97</v>
          </cell>
        </row>
        <row r="339">
          <cell r="A339" t="str">
            <v>2 S 02 500 51</v>
          </cell>
          <cell r="B339" t="str">
            <v>-</v>
          </cell>
          <cell r="C339" t="str">
            <v>Tratamento superficial simples c/emulsão BC</v>
          </cell>
          <cell r="D339" t="str">
            <v>m²</v>
          </cell>
          <cell r="E339">
            <v>0.43</v>
          </cell>
          <cell r="F339">
            <v>0.1</v>
          </cell>
          <cell r="G339">
            <v>0.53</v>
          </cell>
          <cell r="H339" t="str">
            <v>DNER-ES-308/97</v>
          </cell>
        </row>
        <row r="340">
          <cell r="A340" t="str">
            <v>2 S 02 500 52</v>
          </cell>
          <cell r="B340" t="str">
            <v>-</v>
          </cell>
          <cell r="C340" t="str">
            <v>Tratamento superf.simples c/banho diluído BC</v>
          </cell>
          <cell r="D340" t="str">
            <v>m²</v>
          </cell>
          <cell r="E340">
            <v>0.49</v>
          </cell>
          <cell r="F340">
            <v>0.11</v>
          </cell>
          <cell r="G340">
            <v>0.61</v>
          </cell>
          <cell r="H340" t="str">
            <v>DNER-ES-308/97</v>
          </cell>
        </row>
        <row r="341">
          <cell r="A341" t="str">
            <v>2 S 02 501 00</v>
          </cell>
          <cell r="B341" t="str">
            <v>-</v>
          </cell>
          <cell r="C341" t="str">
            <v>Tratamento superficial duplo c/ cap</v>
          </cell>
          <cell r="D341" t="str">
            <v>m²</v>
          </cell>
          <cell r="E341">
            <v>1.35</v>
          </cell>
          <cell r="F341">
            <v>0.32</v>
          </cell>
          <cell r="G341">
            <v>1.68</v>
          </cell>
          <cell r="H341" t="str">
            <v>DNER-ES-309/97</v>
          </cell>
        </row>
        <row r="342">
          <cell r="A342" t="str">
            <v>2 S 02 501 01</v>
          </cell>
          <cell r="B342" t="str">
            <v>-</v>
          </cell>
          <cell r="C342" t="str">
            <v>Tratamento superficial duplo c/ emulsão</v>
          </cell>
          <cell r="D342" t="str">
            <v>m²</v>
          </cell>
          <cell r="E342">
            <v>1.34</v>
          </cell>
          <cell r="F342">
            <v>0.32</v>
          </cell>
          <cell r="G342">
            <v>1.66</v>
          </cell>
          <cell r="H342" t="str">
            <v>DNER-ES-309/97</v>
          </cell>
        </row>
        <row r="343">
          <cell r="A343" t="str">
            <v>2 S 02 501 02</v>
          </cell>
          <cell r="B343" t="str">
            <v>-</v>
          </cell>
          <cell r="C343" t="str">
            <v>Tratamento superficial duplo c/ banho diluído</v>
          </cell>
          <cell r="D343" t="str">
            <v>m²</v>
          </cell>
          <cell r="E343">
            <v>1.49</v>
          </cell>
          <cell r="F343">
            <v>0.35</v>
          </cell>
          <cell r="G343">
            <v>1.84</v>
          </cell>
          <cell r="H343" t="str">
            <v>DNER-ES-309/97</v>
          </cell>
        </row>
        <row r="344">
          <cell r="A344" t="str">
            <v>2 S 02 501 50</v>
          </cell>
          <cell r="B344" t="str">
            <v>-</v>
          </cell>
          <cell r="C344" t="str">
            <v>Tratamento superficial duplo c/cap BC</v>
          </cell>
          <cell r="D344" t="str">
            <v>m²</v>
          </cell>
          <cell r="E344">
            <v>1.34</v>
          </cell>
          <cell r="F344">
            <v>0.32</v>
          </cell>
          <cell r="G344">
            <v>1.66</v>
          </cell>
          <cell r="H344" t="str">
            <v>DNER-ES-309/97</v>
          </cell>
        </row>
        <row r="345">
          <cell r="A345" t="str">
            <v>2 S 02 501 51</v>
          </cell>
          <cell r="B345" t="str">
            <v>-</v>
          </cell>
          <cell r="C345" t="str">
            <v>Tratamento superficial duplo c/ emulsão BC</v>
          </cell>
          <cell r="D345" t="str">
            <v>m²</v>
          </cell>
          <cell r="E345">
            <v>1.33</v>
          </cell>
          <cell r="F345">
            <v>0.31</v>
          </cell>
          <cell r="G345">
            <v>1.65</v>
          </cell>
          <cell r="H345" t="str">
            <v>DNER-ES-309/97</v>
          </cell>
        </row>
        <row r="346">
          <cell r="A346" t="str">
            <v>2 S 02 501 52</v>
          </cell>
          <cell r="B346" t="str">
            <v>-</v>
          </cell>
          <cell r="C346" t="str">
            <v>Tratamento superficial duplo c/banho diluído BC</v>
          </cell>
          <cell r="D346" t="str">
            <v>m²</v>
          </cell>
          <cell r="E346">
            <v>1.47</v>
          </cell>
          <cell r="F346">
            <v>0.35</v>
          </cell>
          <cell r="G346">
            <v>1.83</v>
          </cell>
          <cell r="H346" t="str">
            <v>DNER-ES-309/97</v>
          </cell>
        </row>
        <row r="347">
          <cell r="A347" t="str">
            <v>2 S 02 502 00</v>
          </cell>
          <cell r="B347" t="str">
            <v>-</v>
          </cell>
          <cell r="C347" t="str">
            <v>Tratamento superficial triplo c/ cap</v>
          </cell>
          <cell r="D347" t="str">
            <v>m²</v>
          </cell>
          <cell r="E347">
            <v>1.91</v>
          </cell>
          <cell r="F347">
            <v>0.45</v>
          </cell>
          <cell r="G347">
            <v>2.37</v>
          </cell>
          <cell r="H347" t="str">
            <v>DNER-ES-310/97</v>
          </cell>
        </row>
        <row r="348">
          <cell r="A348" t="str">
            <v>2 S 02 502 01</v>
          </cell>
          <cell r="B348" t="str">
            <v>-</v>
          </cell>
          <cell r="C348" t="str">
            <v>Tratamento superficial triplo c/ emulsão</v>
          </cell>
          <cell r="D348" t="str">
            <v>m²</v>
          </cell>
          <cell r="E348">
            <v>1.94</v>
          </cell>
          <cell r="F348">
            <v>0.46</v>
          </cell>
          <cell r="G348">
            <v>2.4</v>
          </cell>
          <cell r="H348" t="str">
            <v>DNER-ES-310/97</v>
          </cell>
        </row>
        <row r="349">
          <cell r="A349" t="str">
            <v>2 S 02 502 02</v>
          </cell>
          <cell r="B349" t="str">
            <v>-</v>
          </cell>
          <cell r="C349" t="str">
            <v>Tratamento superficial triplo c/ banho diluído</v>
          </cell>
          <cell r="D349" t="str">
            <v>m²</v>
          </cell>
          <cell r="E349">
            <v>2.11</v>
          </cell>
          <cell r="F349">
            <v>0.5</v>
          </cell>
          <cell r="G349">
            <v>2.61</v>
          </cell>
          <cell r="H349" t="str">
            <v>DNER-ES-310/97</v>
          </cell>
        </row>
        <row r="350">
          <cell r="A350" t="str">
            <v>2 S 02 502 50</v>
          </cell>
          <cell r="B350" t="str">
            <v>-</v>
          </cell>
          <cell r="C350" t="str">
            <v>Tratamento superficial triplo c/ cap BC</v>
          </cell>
          <cell r="D350" t="str">
            <v>m²</v>
          </cell>
          <cell r="E350">
            <v>1.9</v>
          </cell>
          <cell r="F350">
            <v>0.45</v>
          </cell>
          <cell r="G350">
            <v>2.35</v>
          </cell>
          <cell r="H350" t="str">
            <v>DNER-ES-310/97</v>
          </cell>
        </row>
        <row r="351">
          <cell r="A351" t="str">
            <v>2 S 02 502 51</v>
          </cell>
          <cell r="B351" t="str">
            <v>-</v>
          </cell>
          <cell r="C351" t="str">
            <v>Tratamento superficial triplo c/ emulsão BC</v>
          </cell>
          <cell r="D351" t="str">
            <v>m²</v>
          </cell>
          <cell r="E351">
            <v>1.92</v>
          </cell>
          <cell r="F351">
            <v>0.46</v>
          </cell>
          <cell r="G351">
            <v>2.38</v>
          </cell>
          <cell r="H351" t="str">
            <v>DNER-ES-310/97</v>
          </cell>
        </row>
        <row r="352">
          <cell r="A352" t="str">
            <v>2 S 02 502 52</v>
          </cell>
          <cell r="B352" t="str">
            <v>-</v>
          </cell>
          <cell r="C352" t="str">
            <v>Tratamento superficial triplo c/banho diluído BC</v>
          </cell>
          <cell r="D352" t="str">
            <v>m²</v>
          </cell>
          <cell r="E352">
            <v>2.09</v>
          </cell>
          <cell r="F352">
            <v>0.5</v>
          </cell>
          <cell r="G352">
            <v>2.59</v>
          </cell>
          <cell r="H352" t="str">
            <v>DNER-ES-310/97</v>
          </cell>
        </row>
        <row r="353">
          <cell r="A353" t="str">
            <v>2 S 02 530 00</v>
          </cell>
          <cell r="B353" t="str">
            <v>-</v>
          </cell>
          <cell r="C353" t="str">
            <v>Pré-misturado a frio</v>
          </cell>
          <cell r="D353" t="str">
            <v>m³</v>
          </cell>
          <cell r="E353">
            <v>54.99</v>
          </cell>
          <cell r="F353">
            <v>13.14</v>
          </cell>
          <cell r="G353">
            <v>68.14</v>
          </cell>
          <cell r="H353" t="str">
            <v>DNER-ES-317/97</v>
          </cell>
        </row>
        <row r="354">
          <cell r="A354" t="str">
            <v>2 S 02 530 50</v>
          </cell>
          <cell r="B354" t="str">
            <v>-</v>
          </cell>
          <cell r="C354" t="str">
            <v>Pré-misturado a frio AC/BC</v>
          </cell>
          <cell r="D354" t="str">
            <v>m³</v>
          </cell>
          <cell r="E354">
            <v>57.04</v>
          </cell>
          <cell r="F354">
            <v>13.63</v>
          </cell>
          <cell r="G354">
            <v>70.67</v>
          </cell>
          <cell r="H354" t="str">
            <v>DNER-ES-317/97</v>
          </cell>
        </row>
        <row r="355">
          <cell r="A355" t="str">
            <v>2 S 02 531 00</v>
          </cell>
          <cell r="B355" t="str">
            <v>-</v>
          </cell>
          <cell r="C355" t="str">
            <v>Macadame betuminoso por penetração</v>
          </cell>
          <cell r="D355" t="str">
            <v>m³</v>
          </cell>
          <cell r="E355">
            <v>48.57</v>
          </cell>
          <cell r="F355">
            <v>11.61</v>
          </cell>
          <cell r="G355">
            <v>60.18</v>
          </cell>
          <cell r="H355" t="str">
            <v>DNER-ES-311/97</v>
          </cell>
        </row>
        <row r="356">
          <cell r="A356" t="str">
            <v>2 S 02 531 50</v>
          </cell>
          <cell r="B356" t="str">
            <v>-</v>
          </cell>
          <cell r="C356" t="str">
            <v>Macadame betuminoso por penetração BC</v>
          </cell>
          <cell r="D356" t="str">
            <v>m³</v>
          </cell>
          <cell r="E356">
            <v>47.83</v>
          </cell>
          <cell r="F356">
            <v>11.43</v>
          </cell>
          <cell r="G356">
            <v>59.26</v>
          </cell>
          <cell r="H356" t="str">
            <v>DNER-ES-311/97</v>
          </cell>
        </row>
        <row r="357">
          <cell r="A357" t="str">
            <v>2 S 02 532 00</v>
          </cell>
          <cell r="B357" t="str">
            <v>-</v>
          </cell>
          <cell r="C357" t="str">
            <v>Areia-asfalto a quente</v>
          </cell>
          <cell r="D357" t="str">
            <v>t</v>
          </cell>
          <cell r="E357">
            <v>34.79</v>
          </cell>
          <cell r="F357">
            <v>8.31</v>
          </cell>
          <cell r="G357">
            <v>43.11</v>
          </cell>
          <cell r="H357" t="str">
            <v>DNIT 032/2005-ES</v>
          </cell>
        </row>
        <row r="358">
          <cell r="A358" t="str">
            <v>2 S 02 532 50</v>
          </cell>
          <cell r="B358" t="str">
            <v>-</v>
          </cell>
          <cell r="C358" t="str">
            <v>Areia-asfalto a quente AC</v>
          </cell>
          <cell r="D358" t="str">
            <v>t</v>
          </cell>
          <cell r="E358">
            <v>45.66</v>
          </cell>
          <cell r="F358">
            <v>10.91</v>
          </cell>
          <cell r="G358">
            <v>56.57</v>
          </cell>
          <cell r="H358" t="str">
            <v>DNIT 032/2005-ES</v>
          </cell>
        </row>
        <row r="359">
          <cell r="A359" t="str">
            <v>2 S 02 540 01</v>
          </cell>
          <cell r="B359" t="str">
            <v>-</v>
          </cell>
          <cell r="C359" t="str">
            <v>Conc. betuminoso usinado a quente - capa rolamento</v>
          </cell>
          <cell r="D359" t="str">
            <v>t</v>
          </cell>
          <cell r="E359">
            <v>31.75</v>
          </cell>
          <cell r="F359">
            <v>7.58</v>
          </cell>
          <cell r="G359">
            <v>39.340000000000003</v>
          </cell>
          <cell r="H359" t="str">
            <v>DNIT 031/2004-ES</v>
          </cell>
        </row>
        <row r="360">
          <cell r="A360" t="str">
            <v>2 S 02 540 02</v>
          </cell>
          <cell r="B360" t="str">
            <v>-</v>
          </cell>
          <cell r="C360" t="str">
            <v>Concreto betuminoso usinado a quente - "blinder"</v>
          </cell>
          <cell r="D360" t="str">
            <v>t</v>
          </cell>
          <cell r="E360">
            <v>31.2</v>
          </cell>
          <cell r="F360">
            <v>7.45</v>
          </cell>
          <cell r="G360">
            <v>38.659999999999997</v>
          </cell>
          <cell r="H360" t="str">
            <v>DNIT 031/2004-ES</v>
          </cell>
        </row>
        <row r="361">
          <cell r="A361" t="str">
            <v>2 S 02 540 51</v>
          </cell>
          <cell r="B361" t="str">
            <v>-</v>
          </cell>
          <cell r="C361" t="str">
            <v>CBUQ - capa rolamento AC/BC</v>
          </cell>
          <cell r="D361" t="str">
            <v>t</v>
          </cell>
          <cell r="E361">
            <v>33.94</v>
          </cell>
          <cell r="F361">
            <v>8.11</v>
          </cell>
          <cell r="G361">
            <v>42.05</v>
          </cell>
          <cell r="H361" t="str">
            <v>DNIT 031/2004-ES</v>
          </cell>
        </row>
        <row r="362">
          <cell r="A362" t="str">
            <v>2 S 02 540 52</v>
          </cell>
          <cell r="B362" t="str">
            <v>-</v>
          </cell>
          <cell r="C362" t="str">
            <v>CBUQ - "binder" AC/BC</v>
          </cell>
          <cell r="D362" t="str">
            <v>t</v>
          </cell>
          <cell r="E362">
            <v>33.380000000000003</v>
          </cell>
          <cell r="F362">
            <v>7.97</v>
          </cell>
          <cell r="G362">
            <v>41.35</v>
          </cell>
          <cell r="H362" t="str">
            <v>DNIT 031/2004-ES</v>
          </cell>
        </row>
        <row r="363">
          <cell r="A363" t="str">
            <v>2 S 02 603 00</v>
          </cell>
          <cell r="B363" t="str">
            <v>-</v>
          </cell>
          <cell r="C363" t="str">
            <v>Sub-base de concreto rolado</v>
          </cell>
          <cell r="D363" t="str">
            <v>m³</v>
          </cell>
          <cell r="E363">
            <v>68.31</v>
          </cell>
          <cell r="F363">
            <v>16.32</v>
          </cell>
          <cell r="G363">
            <v>84.63</v>
          </cell>
        </row>
        <row r="364">
          <cell r="A364" t="str">
            <v>2 S 02 603 50</v>
          </cell>
          <cell r="B364" t="str">
            <v>-</v>
          </cell>
          <cell r="C364" t="str">
            <v>Sub-base de concreto rolado AC/BC</v>
          </cell>
          <cell r="D364" t="str">
            <v>m³</v>
          </cell>
          <cell r="E364">
            <v>67.45</v>
          </cell>
          <cell r="F364">
            <v>16.12</v>
          </cell>
          <cell r="G364">
            <v>83.57</v>
          </cell>
        </row>
        <row r="365">
          <cell r="A365" t="str">
            <v>2 S 02 604 00</v>
          </cell>
          <cell r="B365" t="str">
            <v>-</v>
          </cell>
          <cell r="C365" t="str">
            <v>Sub-base de concreto de cimento portland</v>
          </cell>
          <cell r="D365" t="str">
            <v>m³</v>
          </cell>
          <cell r="E365">
            <v>112.16</v>
          </cell>
          <cell r="F365">
            <v>26.8</v>
          </cell>
          <cell r="G365">
            <v>138.97</v>
          </cell>
        </row>
        <row r="366">
          <cell r="A366" t="str">
            <v>2 S 02 604 50</v>
          </cell>
          <cell r="B366" t="str">
            <v>-</v>
          </cell>
          <cell r="C366" t="str">
            <v>Sub-base de concreto de cimento portland AC/BC</v>
          </cell>
          <cell r="D366" t="str">
            <v>m³</v>
          </cell>
          <cell r="E366">
            <v>111.31</v>
          </cell>
          <cell r="F366">
            <v>26.6</v>
          </cell>
          <cell r="G366">
            <v>137.91</v>
          </cell>
        </row>
        <row r="367">
          <cell r="A367" t="str">
            <v>2 S 02 606 00</v>
          </cell>
          <cell r="B367" t="str">
            <v>-</v>
          </cell>
          <cell r="C367" t="str">
            <v>Concreto de cimento portland com fôrma deslizante</v>
          </cell>
          <cell r="D367" t="str">
            <v>m³</v>
          </cell>
          <cell r="E367">
            <v>146.22</v>
          </cell>
          <cell r="F367">
            <v>34.94</v>
          </cell>
          <cell r="G367">
            <v>181.17</v>
          </cell>
        </row>
        <row r="368">
          <cell r="A368" t="str">
            <v>2 S 02 606 50</v>
          </cell>
          <cell r="B368" t="str">
            <v>-</v>
          </cell>
          <cell r="C368" t="str">
            <v>Concr.de cimento portl.com fôrma deslizante AC/BC</v>
          </cell>
          <cell r="D368" t="str">
            <v>m³</v>
          </cell>
          <cell r="E368">
            <v>156.04</v>
          </cell>
          <cell r="F368">
            <v>37.29</v>
          </cell>
          <cell r="G368">
            <v>193.34</v>
          </cell>
        </row>
        <row r="369">
          <cell r="A369" t="str">
            <v>2 S 02 607 00</v>
          </cell>
          <cell r="B369" t="str">
            <v>-</v>
          </cell>
          <cell r="C369" t="str">
            <v>Concreto cimento portland c/ equip. pequeno porte</v>
          </cell>
          <cell r="D369" t="str">
            <v>m³</v>
          </cell>
          <cell r="E369">
            <v>221.2</v>
          </cell>
          <cell r="F369">
            <v>52.86</v>
          </cell>
          <cell r="G369">
            <v>274.07</v>
          </cell>
        </row>
        <row r="370">
          <cell r="A370" t="str">
            <v>2 S 02 607 50</v>
          </cell>
          <cell r="B370" t="str">
            <v>-</v>
          </cell>
          <cell r="C370" t="str">
            <v>Concr.cimento portl.c/equip.pequeno porte AC/BC</v>
          </cell>
          <cell r="D370" t="str">
            <v>m³</v>
          </cell>
          <cell r="E370">
            <v>229.32</v>
          </cell>
          <cell r="F370">
            <v>54.8</v>
          </cell>
          <cell r="G370">
            <v>284.13</v>
          </cell>
        </row>
        <row r="371">
          <cell r="A371" t="str">
            <v>2 S 02 700 01</v>
          </cell>
          <cell r="B371" t="str">
            <v>-</v>
          </cell>
          <cell r="C371" t="str">
            <v>Execução pavim. c/ peças pré-moldadas concr.</v>
          </cell>
          <cell r="D371" t="str">
            <v>m²</v>
          </cell>
          <cell r="E371">
            <v>34.06</v>
          </cell>
          <cell r="F371">
            <v>8.14</v>
          </cell>
          <cell r="G371">
            <v>42.2</v>
          </cell>
        </row>
        <row r="372">
          <cell r="A372" t="str">
            <v>2 S 02 700 51</v>
          </cell>
          <cell r="B372" t="str">
            <v>-</v>
          </cell>
          <cell r="C372" t="str">
            <v>Execução pavim.c/peças pré-moldadas concr. AC/BC</v>
          </cell>
          <cell r="D372" t="str">
            <v>m²</v>
          </cell>
          <cell r="E372">
            <v>35.43</v>
          </cell>
          <cell r="F372">
            <v>8.4600000000000009</v>
          </cell>
          <cell r="G372">
            <v>43.9</v>
          </cell>
        </row>
        <row r="373">
          <cell r="A373" t="str">
            <v>2 S 02 702 00</v>
          </cell>
          <cell r="B373" t="str">
            <v>-</v>
          </cell>
          <cell r="C373" t="str">
            <v>Limpeza e enchimento de junta de pavimento de conc</v>
          </cell>
          <cell r="D373" t="str">
            <v>m</v>
          </cell>
          <cell r="E373">
            <v>4.8</v>
          </cell>
          <cell r="F373">
            <v>1.1399999999999999</v>
          </cell>
          <cell r="G373">
            <v>5.94</v>
          </cell>
        </row>
        <row r="374">
          <cell r="A374" t="str">
            <v>2 S 03 000 02</v>
          </cell>
          <cell r="B374" t="str">
            <v>-</v>
          </cell>
          <cell r="C374" t="str">
            <v>Escavação manual de cavas em material 1a cat</v>
          </cell>
          <cell r="D374" t="str">
            <v>m³</v>
          </cell>
          <cell r="E374">
            <v>23.32</v>
          </cell>
          <cell r="F374">
            <v>5.57</v>
          </cell>
          <cell r="G374">
            <v>29.9</v>
          </cell>
        </row>
        <row r="375">
          <cell r="A375" t="str">
            <v>2 S 03 000 03</v>
          </cell>
          <cell r="B375" t="str">
            <v>-</v>
          </cell>
          <cell r="C375" t="str">
            <v>Escavação manual de cavas em material 2a cat</v>
          </cell>
          <cell r="D375" t="str">
            <v>m³</v>
          </cell>
          <cell r="E375">
            <v>31.1</v>
          </cell>
          <cell r="F375">
            <v>7.43</v>
          </cell>
          <cell r="G375">
            <v>38.54</v>
          </cell>
        </row>
        <row r="376">
          <cell r="A376" t="str">
            <v>2 S 03 010 01</v>
          </cell>
          <cell r="B376" t="str">
            <v>-</v>
          </cell>
          <cell r="C376" t="str">
            <v>Escavação em cavas de fundação com esgotamento</v>
          </cell>
          <cell r="D376" t="str">
            <v>m³</v>
          </cell>
          <cell r="E376">
            <v>26.55</v>
          </cell>
          <cell r="F376">
            <v>6.34</v>
          </cell>
          <cell r="G376">
            <v>32.89</v>
          </cell>
        </row>
        <row r="377">
          <cell r="A377" t="str">
            <v>2 S 03 119 01</v>
          </cell>
          <cell r="B377" t="str">
            <v>-</v>
          </cell>
          <cell r="C377" t="str">
            <v>Escoramento com madeira de OAE</v>
          </cell>
          <cell r="D377" t="str">
            <v>m³</v>
          </cell>
          <cell r="E377">
            <v>23.68</v>
          </cell>
          <cell r="F377">
            <v>5.66</v>
          </cell>
          <cell r="G377">
            <v>29.35</v>
          </cell>
        </row>
        <row r="378">
          <cell r="A378" t="str">
            <v>2 S 03 300 01</v>
          </cell>
          <cell r="B378" t="str">
            <v>-</v>
          </cell>
          <cell r="C378" t="str">
            <v>Confecção e lançamento concr. magro em betoneira</v>
          </cell>
          <cell r="D378" t="str">
            <v>m³</v>
          </cell>
          <cell r="E378">
            <v>136.08000000000001</v>
          </cell>
          <cell r="F378">
            <v>32.520000000000003</v>
          </cell>
          <cell r="G378">
            <v>168.61</v>
          </cell>
        </row>
        <row r="379">
          <cell r="A379" t="str">
            <v>2 S 03 300 51</v>
          </cell>
          <cell r="B379" t="str">
            <v>-</v>
          </cell>
          <cell r="C379" t="str">
            <v>Confecção e lanç.de concr.magro em betoneira AC/BC</v>
          </cell>
          <cell r="D379" t="str">
            <v>m³</v>
          </cell>
          <cell r="E379">
            <v>146.4</v>
          </cell>
          <cell r="F379">
            <v>34.99</v>
          </cell>
          <cell r="G379">
            <v>181.39</v>
          </cell>
        </row>
        <row r="380">
          <cell r="A380" t="str">
            <v>2 S 03 321 00</v>
          </cell>
          <cell r="B380" t="str">
            <v>-</v>
          </cell>
          <cell r="C380" t="str">
            <v>Conc.estr.fck=8 MPa-contr.raz.uso ger.conf. e lanç</v>
          </cell>
          <cell r="D380" t="str">
            <v>m³</v>
          </cell>
          <cell r="E380">
            <v>158.27000000000001</v>
          </cell>
          <cell r="F380">
            <v>37.82</v>
          </cell>
          <cell r="G380">
            <v>196.1</v>
          </cell>
          <cell r="H380" t="str">
            <v>DNER-ES-335/97</v>
          </cell>
        </row>
        <row r="381">
          <cell r="A381" t="str">
            <v>2 S 03 321 50</v>
          </cell>
          <cell r="B381" t="str">
            <v>-</v>
          </cell>
          <cell r="C381" t="str">
            <v>Concr.estr.fck=8 MPa-c.raz.uso ger.conf.lanç.AC/BC</v>
          </cell>
          <cell r="D381" t="str">
            <v>m³</v>
          </cell>
          <cell r="E381">
            <v>167.9</v>
          </cell>
          <cell r="F381">
            <v>40.119999999999997</v>
          </cell>
          <cell r="G381">
            <v>208.02</v>
          </cell>
          <cell r="H381" t="str">
            <v>DNER-ES-335/97</v>
          </cell>
        </row>
        <row r="382">
          <cell r="A382" t="str">
            <v>2 S 03 322 00</v>
          </cell>
          <cell r="B382" t="str">
            <v>-</v>
          </cell>
          <cell r="C382" t="str">
            <v>Conc.estr.fck=10 MPa-contr.raz.uso ger.conf.e lanç</v>
          </cell>
          <cell r="D382" t="str">
            <v>m³</v>
          </cell>
          <cell r="E382">
            <v>165.78</v>
          </cell>
          <cell r="F382">
            <v>39.619999999999997</v>
          </cell>
          <cell r="G382">
            <v>205.4</v>
          </cell>
          <cell r="H382" t="str">
            <v>DNER-ES-335/97</v>
          </cell>
        </row>
        <row r="383">
          <cell r="A383" t="str">
            <v>2 S 03 322 50</v>
          </cell>
          <cell r="B383" t="str">
            <v>-</v>
          </cell>
          <cell r="C383" t="str">
            <v>Concr.estr.fck=10MPa-c.raz.uso ger.conf.lanç.AC/BC</v>
          </cell>
          <cell r="D383" t="str">
            <v>m³</v>
          </cell>
          <cell r="E383">
            <v>175.16</v>
          </cell>
          <cell r="F383">
            <v>41.86</v>
          </cell>
          <cell r="G383">
            <v>217.03</v>
          </cell>
          <cell r="H383" t="str">
            <v>DNER-ES-335/97</v>
          </cell>
        </row>
        <row r="384">
          <cell r="A384" t="str">
            <v>2 S 03 323 00</v>
          </cell>
          <cell r="B384" t="str">
            <v>-</v>
          </cell>
          <cell r="C384" t="str">
            <v>Conc.estr.fck=12 MPa-contr.raz.uso ger.conf.e lanç</v>
          </cell>
          <cell r="D384" t="str">
            <v>m³</v>
          </cell>
          <cell r="E384">
            <v>173.94</v>
          </cell>
          <cell r="F384">
            <v>41.57</v>
          </cell>
          <cell r="G384">
            <v>215.51</v>
          </cell>
          <cell r="H384" t="str">
            <v>DNER-ES-335/97</v>
          </cell>
        </row>
        <row r="385">
          <cell r="A385" t="str">
            <v>2 S 03 323 50</v>
          </cell>
          <cell r="B385" t="str">
            <v>-</v>
          </cell>
          <cell r="C385" t="str">
            <v>Concr.estr.fck=12MPa-c.raz.uso ger.conf.lanç.AC/BC</v>
          </cell>
          <cell r="D385" t="str">
            <v>m³</v>
          </cell>
          <cell r="E385">
            <v>183.08</v>
          </cell>
          <cell r="F385">
            <v>43.75</v>
          </cell>
          <cell r="G385">
            <v>226.83</v>
          </cell>
          <cell r="H385" t="str">
            <v>DNER-ES-335/97</v>
          </cell>
        </row>
        <row r="386">
          <cell r="A386" t="str">
            <v>2 S 03 324 00</v>
          </cell>
          <cell r="B386" t="str">
            <v>-</v>
          </cell>
          <cell r="C386" t="str">
            <v>Conc.estr.fck=15 MPa-contr.raz.uso ger.conf.e lanç</v>
          </cell>
          <cell r="D386" t="str">
            <v>m³</v>
          </cell>
          <cell r="E386">
            <v>182.43</v>
          </cell>
          <cell r="F386">
            <v>43.6</v>
          </cell>
          <cell r="G386">
            <v>226.03</v>
          </cell>
          <cell r="H386" t="str">
            <v>DNER-ES-335/97</v>
          </cell>
        </row>
        <row r="387">
          <cell r="A387" t="str">
            <v>2 S 03 324 01</v>
          </cell>
          <cell r="B387" t="str">
            <v>-</v>
          </cell>
          <cell r="C387" t="str">
            <v>Conc.estr.fck=15 MPa-contr.raz.c/adit.conf. e lanç</v>
          </cell>
          <cell r="D387" t="str">
            <v>m³</v>
          </cell>
          <cell r="E387">
            <v>167.69</v>
          </cell>
          <cell r="F387">
            <v>40.08</v>
          </cell>
          <cell r="G387">
            <v>207.77</v>
          </cell>
          <cell r="H387" t="str">
            <v>DNER-ES-335/97</v>
          </cell>
        </row>
        <row r="388">
          <cell r="A388" t="str">
            <v>2 S 03 324 50</v>
          </cell>
          <cell r="B388" t="str">
            <v>-</v>
          </cell>
          <cell r="C388" t="str">
            <v>Concr.estr.fck=15MPa-c.raz.c/adit conf.lanç.AC/BC</v>
          </cell>
          <cell r="D388" t="str">
            <v>m³</v>
          </cell>
          <cell r="E388">
            <v>191.29</v>
          </cell>
          <cell r="F388">
            <v>45.72</v>
          </cell>
          <cell r="G388">
            <v>237.01</v>
          </cell>
          <cell r="H388" t="str">
            <v>DNER-ES-335/97</v>
          </cell>
        </row>
        <row r="389">
          <cell r="A389" t="str">
            <v>2 S 03 324 51</v>
          </cell>
          <cell r="B389" t="str">
            <v>-</v>
          </cell>
          <cell r="C389" t="str">
            <v>Concr.estr.fck=15MPa-c.raz.uso ger conf.lançAC/BC</v>
          </cell>
          <cell r="D389" t="str">
            <v>m³</v>
          </cell>
          <cell r="E389">
            <v>176.96</v>
          </cell>
          <cell r="F389">
            <v>42.29</v>
          </cell>
          <cell r="G389">
            <v>219.26</v>
          </cell>
          <cell r="H389" t="str">
            <v>DNER-ES-335/97</v>
          </cell>
        </row>
        <row r="390">
          <cell r="A390" t="str">
            <v>2 S 03 325 00</v>
          </cell>
          <cell r="B390" t="str">
            <v>-</v>
          </cell>
          <cell r="C390" t="str">
            <v>Conc.estr.fck=18 MPa-contr.raz.uso ger.conf.e lanç</v>
          </cell>
          <cell r="D390" t="str">
            <v>m³</v>
          </cell>
          <cell r="E390">
            <v>190.9</v>
          </cell>
          <cell r="F390">
            <v>45.62</v>
          </cell>
          <cell r="G390">
            <v>236.53</v>
          </cell>
          <cell r="H390" t="str">
            <v>DNER-ES-335/97</v>
          </cell>
        </row>
        <row r="391">
          <cell r="A391" t="str">
            <v>2 S 03 325 01</v>
          </cell>
          <cell r="B391" t="str">
            <v>-</v>
          </cell>
          <cell r="C391" t="str">
            <v>Conc.estr.fck=18 MPa-contr.raz.c/adit.conf. e lanç</v>
          </cell>
          <cell r="D391" t="str">
            <v>m³</v>
          </cell>
          <cell r="E391">
            <v>175.53</v>
          </cell>
          <cell r="F391">
            <v>41.95</v>
          </cell>
          <cell r="G391">
            <v>217.48</v>
          </cell>
          <cell r="H391" t="str">
            <v>DNER-ES-335/97</v>
          </cell>
        </row>
        <row r="392">
          <cell r="A392" t="str">
            <v>2 S 03 325 50</v>
          </cell>
          <cell r="B392" t="str">
            <v>-</v>
          </cell>
          <cell r="C392" t="str">
            <v>Concr.estr.fck=18MPa-c.raz.uso ger.conf.lanç.AC/BC</v>
          </cell>
          <cell r="D392" t="str">
            <v>m³</v>
          </cell>
          <cell r="E392">
            <v>199.5</v>
          </cell>
          <cell r="F392">
            <v>47.68</v>
          </cell>
          <cell r="G392">
            <v>247.18</v>
          </cell>
          <cell r="H392" t="str">
            <v>DNER-ES-335/97</v>
          </cell>
        </row>
        <row r="393">
          <cell r="A393" t="str">
            <v>2 S 03 325 51</v>
          </cell>
          <cell r="B393" t="str">
            <v>-</v>
          </cell>
          <cell r="C393" t="str">
            <v>Concr.estr.fck=18MPa-c.raz.c/adit conf. lanç.AC/BC</v>
          </cell>
          <cell r="D393" t="str">
            <v>m³</v>
          </cell>
          <cell r="E393">
            <v>184.54</v>
          </cell>
          <cell r="F393">
            <v>44.1</v>
          </cell>
          <cell r="G393">
            <v>228.65</v>
          </cell>
          <cell r="H393" t="str">
            <v>DNER-ES-335/97</v>
          </cell>
        </row>
        <row r="394">
          <cell r="A394" t="str">
            <v>2 S 03 326 00</v>
          </cell>
          <cell r="B394" t="str">
            <v>-</v>
          </cell>
          <cell r="C394" t="str">
            <v>Conc.estr.fck=20 MPa-contr.raz.uso ger.conf.e lanç</v>
          </cell>
          <cell r="D394" t="str">
            <v>m³</v>
          </cell>
          <cell r="E394">
            <v>197.76</v>
          </cell>
          <cell r="F394">
            <v>47.26</v>
          </cell>
          <cell r="G394">
            <v>245.03</v>
          </cell>
          <cell r="H394" t="str">
            <v>DNER-ES-335/97</v>
          </cell>
        </row>
        <row r="395">
          <cell r="A395" t="str">
            <v>2 S 03 326 01</v>
          </cell>
          <cell r="B395" t="str">
            <v>-</v>
          </cell>
          <cell r="C395" t="str">
            <v>Conc.estr.fck=20 MPa-contr.raz.c/adit.conf. e lanç</v>
          </cell>
          <cell r="D395" t="str">
            <v>m³</v>
          </cell>
          <cell r="E395">
            <v>182.52</v>
          </cell>
          <cell r="F395">
            <v>43.62</v>
          </cell>
          <cell r="G395">
            <v>226.14</v>
          </cell>
          <cell r="H395" t="str">
            <v>DNER-ES-335/97</v>
          </cell>
        </row>
        <row r="396">
          <cell r="A396" t="str">
            <v>2 S 03 326 50</v>
          </cell>
          <cell r="B396" t="str">
            <v>-</v>
          </cell>
          <cell r="C396" t="str">
            <v>Concr.estr.fck=20MPa-c.raz.uso ger.conf.lanç AC/BC</v>
          </cell>
          <cell r="D396" t="str">
            <v>m³</v>
          </cell>
          <cell r="E396">
            <v>206.14</v>
          </cell>
          <cell r="F396">
            <v>49.26</v>
          </cell>
          <cell r="G396">
            <v>255.41</v>
          </cell>
          <cell r="H396" t="str">
            <v>DNER-ES-335/97</v>
          </cell>
        </row>
        <row r="397">
          <cell r="A397" t="str">
            <v>2 S 03 326 51</v>
          </cell>
          <cell r="B397" t="str">
            <v>-</v>
          </cell>
          <cell r="C397" t="str">
            <v>Concr.estr.fck=20MPa-c.raz.c/adit conf.lanç.AC/BC</v>
          </cell>
          <cell r="D397" t="str">
            <v>m³</v>
          </cell>
          <cell r="E397">
            <v>191.32</v>
          </cell>
          <cell r="F397">
            <v>45.72</v>
          </cell>
          <cell r="G397">
            <v>237.05</v>
          </cell>
          <cell r="H397" t="str">
            <v>DNER-ES-335/97</v>
          </cell>
        </row>
        <row r="398">
          <cell r="A398" t="str">
            <v>2 S 03 327 00</v>
          </cell>
          <cell r="B398" t="str">
            <v>-</v>
          </cell>
          <cell r="C398" t="str">
            <v>Conc.estr.fck=22 MPa-contr.raz.uso ger.conf.e lanç</v>
          </cell>
          <cell r="D398" t="str">
            <v>m³</v>
          </cell>
          <cell r="E398">
            <v>205.91</v>
          </cell>
          <cell r="F398">
            <v>49.21</v>
          </cell>
          <cell r="G398">
            <v>255.13</v>
          </cell>
          <cell r="H398" t="str">
            <v>DNER-ES-335/97</v>
          </cell>
        </row>
        <row r="399">
          <cell r="A399" t="str">
            <v>2 S 03 327 50</v>
          </cell>
          <cell r="B399" t="str">
            <v>-</v>
          </cell>
          <cell r="C399" t="str">
            <v>Concr estr.fck=24MPa-c.raz.uso ger conf.lanç.AC/BC</v>
          </cell>
          <cell r="D399" t="str">
            <v>m³</v>
          </cell>
          <cell r="E399">
            <v>214.04</v>
          </cell>
          <cell r="F399">
            <v>51.15</v>
          </cell>
          <cell r="G399">
            <v>265.2</v>
          </cell>
          <cell r="H399" t="str">
            <v>DNER-ES-335/97</v>
          </cell>
        </row>
        <row r="400">
          <cell r="A400" t="str">
            <v>2 S 03 328 00</v>
          </cell>
          <cell r="B400" t="str">
            <v>-</v>
          </cell>
          <cell r="C400" t="str">
            <v>Conc.estr.fck=24 MPa-contr.raz.uso ger.conf.e lanç</v>
          </cell>
          <cell r="D400" t="str">
            <v>m³</v>
          </cell>
          <cell r="E400">
            <v>214.16</v>
          </cell>
          <cell r="F400">
            <v>51.18</v>
          </cell>
          <cell r="G400">
            <v>265.35000000000002</v>
          </cell>
          <cell r="H400" t="str">
            <v>DNER-ES-335/97</v>
          </cell>
        </row>
        <row r="401">
          <cell r="A401" t="str">
            <v>2 S 03 328 50</v>
          </cell>
          <cell r="B401" t="str">
            <v>-</v>
          </cell>
          <cell r="C401" t="str">
            <v>Concr.estr.fck=25MPa-c.raz.c/adit conf.lanç.AC/BC</v>
          </cell>
          <cell r="D401" t="str">
            <v>m³</v>
          </cell>
          <cell r="E401">
            <v>222.29</v>
          </cell>
          <cell r="F401">
            <v>53.12</v>
          </cell>
          <cell r="G401">
            <v>275.42</v>
          </cell>
          <cell r="H401" t="str">
            <v>DNER-ES-335/97</v>
          </cell>
        </row>
        <row r="402">
          <cell r="A402" t="str">
            <v>2 S 03 329 00</v>
          </cell>
          <cell r="B402" t="str">
            <v>-</v>
          </cell>
          <cell r="C402" t="str">
            <v>Conc.estr.fck=25 MPa-contr.raz.c/adit.conf. e lanç</v>
          </cell>
          <cell r="D402" t="str">
            <v>m³</v>
          </cell>
          <cell r="E402">
            <v>198.24</v>
          </cell>
          <cell r="F402">
            <v>47.37</v>
          </cell>
          <cell r="G402">
            <v>245.61</v>
          </cell>
          <cell r="H402" t="str">
            <v>DNER-ES-335/97</v>
          </cell>
        </row>
        <row r="403">
          <cell r="A403" t="str">
            <v>2 S 03 329 01</v>
          </cell>
          <cell r="B403" t="str">
            <v>-</v>
          </cell>
          <cell r="C403" t="str">
            <v>Conc.estr.fck=26 MPa-contr.raz.uso ger.conf.e lanç</v>
          </cell>
          <cell r="D403" t="str">
            <v>m³</v>
          </cell>
          <cell r="E403">
            <v>221.66</v>
          </cell>
          <cell r="F403">
            <v>52.97</v>
          </cell>
          <cell r="G403">
            <v>274.64</v>
          </cell>
          <cell r="H403" t="str">
            <v>DNER-ES-335/97</v>
          </cell>
        </row>
        <row r="404">
          <cell r="A404" t="str">
            <v>2 S 03 329 02</v>
          </cell>
          <cell r="B404" t="str">
            <v>-</v>
          </cell>
          <cell r="C404" t="str">
            <v>Conc.estr.fck=30 MPa-contr.raz.uso ger.conf.e lanç</v>
          </cell>
          <cell r="D404" t="str">
            <v>m³</v>
          </cell>
          <cell r="E404">
            <v>229.08</v>
          </cell>
          <cell r="F404">
            <v>54.75</v>
          </cell>
          <cell r="G404">
            <v>283.83</v>
          </cell>
          <cell r="H404" t="str">
            <v>DNER-ES-335/97</v>
          </cell>
        </row>
        <row r="405">
          <cell r="A405" t="str">
            <v>2 S 03 329 03</v>
          </cell>
          <cell r="B405" t="str">
            <v>-</v>
          </cell>
          <cell r="C405" t="str">
            <v>Conc.estr.fck=30 MPa-contr.raz. c/adit.conf.e lanç</v>
          </cell>
          <cell r="D405" t="str">
            <v>m³</v>
          </cell>
          <cell r="E405">
            <v>212.58</v>
          </cell>
          <cell r="F405">
            <v>50.8</v>
          </cell>
          <cell r="G405">
            <v>263.39</v>
          </cell>
          <cell r="H405" t="str">
            <v>DNER-ES-335/97</v>
          </cell>
        </row>
        <row r="406">
          <cell r="A406" t="str">
            <v>2 S 03 329 04</v>
          </cell>
          <cell r="B406" t="str">
            <v>-</v>
          </cell>
          <cell r="C406" t="str">
            <v>Conc.estr.fck=35 MPa-contr.raz.c/adit.conf. e lanç</v>
          </cell>
          <cell r="D406" t="str">
            <v>m³</v>
          </cell>
          <cell r="E406">
            <v>226.67</v>
          </cell>
          <cell r="F406">
            <v>54.17</v>
          </cell>
          <cell r="G406">
            <v>280.83999999999997</v>
          </cell>
          <cell r="H406" t="str">
            <v>DNER-ES-335/97</v>
          </cell>
        </row>
        <row r="407">
          <cell r="A407" t="str">
            <v>2 S 03 329 50</v>
          </cell>
          <cell r="B407" t="str">
            <v>-</v>
          </cell>
          <cell r="C407" t="str">
            <v>Concr.estr.fck=26MPa-c.raz.uso ger conf.lanc.AC/BC</v>
          </cell>
          <cell r="D407" t="str">
            <v>m³</v>
          </cell>
          <cell r="E407">
            <v>206.55</v>
          </cell>
          <cell r="F407">
            <v>49.36</v>
          </cell>
          <cell r="G407">
            <v>255.92</v>
          </cell>
          <cell r="H407" t="str">
            <v>DNER-ES-335/97</v>
          </cell>
        </row>
        <row r="408">
          <cell r="A408" t="str">
            <v>2 S 03 329 51</v>
          </cell>
          <cell r="B408" t="str">
            <v>-</v>
          </cell>
          <cell r="C408" t="str">
            <v>Concr.estr.fck=30MPa-c.raz.uso ger.conf.lanc.AC/BC</v>
          </cell>
          <cell r="D408" t="str">
            <v>m³</v>
          </cell>
          <cell r="E408">
            <v>229.52</v>
          </cell>
          <cell r="F408">
            <v>54.85</v>
          </cell>
          <cell r="G408">
            <v>284.37</v>
          </cell>
          <cell r="H408" t="str">
            <v>DNER-ES-335/97</v>
          </cell>
        </row>
        <row r="409">
          <cell r="A409" t="str">
            <v>2 S 03 329 52</v>
          </cell>
          <cell r="B409" t="str">
            <v>-</v>
          </cell>
          <cell r="C409" t="str">
            <v>Concr.estr.fck=30MPa-c.raz.c/adit.conf.lanc.AC/BC</v>
          </cell>
          <cell r="D409" t="str">
            <v>m³</v>
          </cell>
          <cell r="E409">
            <v>236.47</v>
          </cell>
          <cell r="F409">
            <v>56.51</v>
          </cell>
          <cell r="G409">
            <v>292.98</v>
          </cell>
          <cell r="H409" t="str">
            <v>DNER-ES-335/97</v>
          </cell>
        </row>
        <row r="410">
          <cell r="A410" t="str">
            <v>2 S 03 329 53</v>
          </cell>
          <cell r="B410" t="str">
            <v>-</v>
          </cell>
          <cell r="C410" t="str">
            <v>Concr.estr.fck=35MPa-c.raz.uso ger.conf.lanc.AC/BC</v>
          </cell>
          <cell r="D410" t="str">
            <v>m³</v>
          </cell>
          <cell r="E410">
            <v>220.48</v>
          </cell>
          <cell r="F410">
            <v>52.69</v>
          </cell>
          <cell r="G410">
            <v>273.17</v>
          </cell>
          <cell r="H410" t="str">
            <v>DNER-ES-335/97</v>
          </cell>
        </row>
        <row r="411">
          <cell r="A411" t="str">
            <v>2 S 03 329 54</v>
          </cell>
          <cell r="B411" t="str">
            <v>-</v>
          </cell>
          <cell r="C411" t="str">
            <v>Concr.estr.fck=35Mpa-c.raz c/adit.conf.lanc.AC/BC</v>
          </cell>
          <cell r="D411" t="str">
            <v>m³</v>
          </cell>
          <cell r="E411">
            <v>234.05</v>
          </cell>
          <cell r="F411">
            <v>55.93</v>
          </cell>
          <cell r="G411">
            <v>289.99</v>
          </cell>
          <cell r="H411" t="str">
            <v>DNER-ES-335/97</v>
          </cell>
        </row>
        <row r="412">
          <cell r="A412" t="str">
            <v>2 S 03 370 00</v>
          </cell>
          <cell r="B412" t="str">
            <v>-</v>
          </cell>
          <cell r="C412" t="str">
            <v>Forma comum de madeira</v>
          </cell>
          <cell r="D412" t="str">
            <v>m²</v>
          </cell>
          <cell r="E412">
            <v>30.39</v>
          </cell>
          <cell r="F412">
            <v>7.26</v>
          </cell>
          <cell r="G412">
            <v>37.659999999999997</v>
          </cell>
          <cell r="H412" t="str">
            <v>DNER-ES-333/97</v>
          </cell>
        </row>
        <row r="413">
          <cell r="A413" t="str">
            <v>2 S 03 371 01</v>
          </cell>
          <cell r="B413" t="str">
            <v>-</v>
          </cell>
          <cell r="C413" t="str">
            <v>Forma de placa compensada resinada</v>
          </cell>
          <cell r="D413" t="str">
            <v>m²</v>
          </cell>
          <cell r="E413">
            <v>21.9</v>
          </cell>
          <cell r="F413">
            <v>5.23</v>
          </cell>
          <cell r="G413">
            <v>27.13</v>
          </cell>
          <cell r="H413" t="str">
            <v>DNER-ES-333/97</v>
          </cell>
        </row>
        <row r="414">
          <cell r="A414" t="str">
            <v>2 S 03 371 02</v>
          </cell>
          <cell r="B414" t="str">
            <v>-</v>
          </cell>
          <cell r="C414" t="str">
            <v>Forma de placa compensada plastificada</v>
          </cell>
          <cell r="D414" t="str">
            <v>m²</v>
          </cell>
          <cell r="E414">
            <v>24.01</v>
          </cell>
          <cell r="F414">
            <v>5.74</v>
          </cell>
          <cell r="G414">
            <v>29.75</v>
          </cell>
          <cell r="H414" t="str">
            <v>DNER-ES-333/97</v>
          </cell>
        </row>
        <row r="415">
          <cell r="A415" t="str">
            <v>2 S 03 372 01</v>
          </cell>
          <cell r="B415" t="str">
            <v>-</v>
          </cell>
          <cell r="C415" t="str">
            <v>Formas para tubulão</v>
          </cell>
          <cell r="D415" t="str">
            <v>m²</v>
          </cell>
          <cell r="E415">
            <v>14.83</v>
          </cell>
          <cell r="F415">
            <v>3.54</v>
          </cell>
          <cell r="G415">
            <v>18.37</v>
          </cell>
          <cell r="H415" t="str">
            <v>DNER-ES-333/97</v>
          </cell>
        </row>
        <row r="416">
          <cell r="A416" t="str">
            <v>2 S 03 401 01</v>
          </cell>
          <cell r="B416" t="str">
            <v>-</v>
          </cell>
          <cell r="C416" t="str">
            <v>Estaca tipo Franki D=350 mm</v>
          </cell>
          <cell r="D416" t="str">
            <v>m</v>
          </cell>
          <cell r="E416">
            <v>110.41</v>
          </cell>
          <cell r="F416">
            <v>26.38</v>
          </cell>
          <cell r="G416">
            <v>136.80000000000001</v>
          </cell>
          <cell r="H416" t="str">
            <v>EC-OAE-22</v>
          </cell>
        </row>
        <row r="417">
          <cell r="A417" t="str">
            <v>2 S 03 401 02</v>
          </cell>
          <cell r="B417" t="str">
            <v>-</v>
          </cell>
          <cell r="C417" t="str">
            <v>Estaca tipo Franki D=400 mm</v>
          </cell>
          <cell r="D417" t="str">
            <v>m</v>
          </cell>
          <cell r="E417">
            <v>120.22</v>
          </cell>
          <cell r="F417">
            <v>28.73</v>
          </cell>
          <cell r="G417">
            <v>148.94999999999999</v>
          </cell>
          <cell r="H417" t="str">
            <v>EC-OAE-22</v>
          </cell>
        </row>
        <row r="418">
          <cell r="A418" t="str">
            <v>2 S 03 401 03</v>
          </cell>
          <cell r="B418" t="str">
            <v>-</v>
          </cell>
          <cell r="C418" t="str">
            <v>Estaca tipo Franki D=520 mm</v>
          </cell>
          <cell r="D418" t="str">
            <v>m</v>
          </cell>
          <cell r="E418">
            <v>166.79</v>
          </cell>
          <cell r="F418">
            <v>39.86</v>
          </cell>
          <cell r="G418">
            <v>206.66</v>
          </cell>
          <cell r="H418" t="str">
            <v>EC-OAE-22</v>
          </cell>
        </row>
        <row r="419">
          <cell r="A419" t="str">
            <v>2 S 03 401 04</v>
          </cell>
          <cell r="B419" t="str">
            <v>-</v>
          </cell>
          <cell r="C419" t="str">
            <v>Estaca tipo Franki D=600 mm</v>
          </cell>
          <cell r="D419" t="str">
            <v>m</v>
          </cell>
          <cell r="E419">
            <v>209.15</v>
          </cell>
          <cell r="F419">
            <v>49.98</v>
          </cell>
          <cell r="G419">
            <v>259.14</v>
          </cell>
          <cell r="H419" t="str">
            <v>EC-OAE-22</v>
          </cell>
        </row>
        <row r="420">
          <cell r="A420" t="str">
            <v>2 S 03 401 51</v>
          </cell>
          <cell r="B420" t="str">
            <v>-</v>
          </cell>
          <cell r="C420" t="str">
            <v>Estaca tipo Franki D=350 mm AC/BC</v>
          </cell>
          <cell r="D420" t="str">
            <v>m</v>
          </cell>
          <cell r="E420">
            <v>111.3</v>
          </cell>
          <cell r="F420">
            <v>26.6</v>
          </cell>
          <cell r="G420">
            <v>137.9</v>
          </cell>
          <cell r="H420" t="str">
            <v>EC-OAE-22</v>
          </cell>
        </row>
        <row r="421">
          <cell r="A421" t="str">
            <v>2 S 03 401 52</v>
          </cell>
          <cell r="B421" t="str">
            <v>-</v>
          </cell>
          <cell r="C421" t="str">
            <v>Estaca tipo Franki D=400 mm AC/BC</v>
          </cell>
          <cell r="D421" t="str">
            <v>m</v>
          </cell>
          <cell r="E421">
            <v>121.28</v>
          </cell>
          <cell r="F421">
            <v>28.98</v>
          </cell>
          <cell r="G421">
            <v>150.27000000000001</v>
          </cell>
          <cell r="H421" t="str">
            <v>EC-OAE-22</v>
          </cell>
        </row>
        <row r="422">
          <cell r="A422" t="str">
            <v>2 S 03 401 53</v>
          </cell>
          <cell r="B422" t="str">
            <v>-</v>
          </cell>
          <cell r="C422" t="str">
            <v>Estaca tipo Franki D=520 mm AC/BC</v>
          </cell>
          <cell r="D422" t="str">
            <v>m</v>
          </cell>
          <cell r="E422">
            <v>168.66</v>
          </cell>
          <cell r="F422">
            <v>40.299999999999997</v>
          </cell>
          <cell r="G422">
            <v>208.97</v>
          </cell>
          <cell r="H422" t="str">
            <v>EC-OAE-22</v>
          </cell>
        </row>
        <row r="423">
          <cell r="A423" t="str">
            <v>2 S 03 401 54</v>
          </cell>
          <cell r="B423" t="str">
            <v>-</v>
          </cell>
          <cell r="C423" t="str">
            <v>Estaca tipo Franki D=600 mm AC/BC</v>
          </cell>
          <cell r="D423" t="str">
            <v>m</v>
          </cell>
          <cell r="E423">
            <v>211.64</v>
          </cell>
          <cell r="F423">
            <v>50.58</v>
          </cell>
          <cell r="G423">
            <v>262.22000000000003</v>
          </cell>
          <cell r="H423" t="str">
            <v>EC-OAE-22</v>
          </cell>
        </row>
        <row r="424">
          <cell r="A424" t="str">
            <v>2 S 03 402 01</v>
          </cell>
          <cell r="B424" t="str">
            <v>-</v>
          </cell>
          <cell r="C424" t="str">
            <v>Cravação estacas pré-mold. de concreto 30 x 30 cm</v>
          </cell>
          <cell r="D424" t="str">
            <v>m</v>
          </cell>
          <cell r="E424">
            <v>114.46</v>
          </cell>
          <cell r="F424">
            <v>27.35</v>
          </cell>
          <cell r="G424">
            <v>141.81</v>
          </cell>
        </row>
        <row r="425">
          <cell r="A425" t="str">
            <v>2 S 03 402 51</v>
          </cell>
          <cell r="B425" t="str">
            <v>-</v>
          </cell>
          <cell r="C425" t="str">
            <v>Cravação estacas pré-mold. concreto 30x30 cm AC/BC</v>
          </cell>
          <cell r="D425" t="str">
            <v>m</v>
          </cell>
          <cell r="E425">
            <v>115.26</v>
          </cell>
          <cell r="F425">
            <v>27.54</v>
          </cell>
          <cell r="G425">
            <v>142.80000000000001</v>
          </cell>
        </row>
        <row r="426">
          <cell r="A426" t="str">
            <v>2 S 03 404 01</v>
          </cell>
          <cell r="B426" t="str">
            <v>-</v>
          </cell>
          <cell r="C426" t="str">
            <v>Forn. e crav. estacas perfil met. I de 10" simples</v>
          </cell>
          <cell r="D426" t="str">
            <v>m</v>
          </cell>
          <cell r="E426">
            <v>257.24</v>
          </cell>
          <cell r="F426">
            <v>61.48</v>
          </cell>
          <cell r="G426">
            <v>318.72000000000003</v>
          </cell>
        </row>
        <row r="427">
          <cell r="A427" t="str">
            <v>2 S 03 404 04</v>
          </cell>
          <cell r="B427" t="str">
            <v>-</v>
          </cell>
          <cell r="C427" t="str">
            <v>Forn. e crav. estacas perfil met. I de 10" duplo</v>
          </cell>
          <cell r="D427" t="str">
            <v>m</v>
          </cell>
          <cell r="E427">
            <v>416.51</v>
          </cell>
          <cell r="F427">
            <v>99.54</v>
          </cell>
          <cell r="G427">
            <v>516.05999999999995</v>
          </cell>
        </row>
        <row r="428">
          <cell r="A428" t="str">
            <v>2 S 03 404 11</v>
          </cell>
          <cell r="B428" t="str">
            <v>-</v>
          </cell>
          <cell r="C428" t="str">
            <v>Cravação estacas met. trilhos soldados - estrela</v>
          </cell>
          <cell r="D428" t="str">
            <v>m</v>
          </cell>
          <cell r="E428">
            <v>463.98</v>
          </cell>
          <cell r="F428">
            <v>110.89</v>
          </cell>
          <cell r="G428">
            <v>574.87</v>
          </cell>
        </row>
        <row r="429">
          <cell r="A429" t="str">
            <v>2 S 03 410 01</v>
          </cell>
          <cell r="B429" t="str">
            <v>-</v>
          </cell>
          <cell r="C429" t="str">
            <v>Tubulão a céu aberto diâmetro externo = 1,00 m</v>
          </cell>
          <cell r="D429" t="str">
            <v>m</v>
          </cell>
          <cell r="E429">
            <v>741.31</v>
          </cell>
          <cell r="F429">
            <v>177.17</v>
          </cell>
          <cell r="G429">
            <v>918.49</v>
          </cell>
          <cell r="H429" t="str">
            <v>DNER-ES-334/97</v>
          </cell>
        </row>
        <row r="430">
          <cell r="A430" t="str">
            <v>2 S 03 410 11</v>
          </cell>
          <cell r="B430" t="str">
            <v>-</v>
          </cell>
          <cell r="C430" t="str">
            <v>Tubulão a céu aberto diâmetro externo = 1,20 m</v>
          </cell>
          <cell r="D430" t="str">
            <v>m</v>
          </cell>
          <cell r="E430">
            <v>947.19</v>
          </cell>
          <cell r="F430">
            <v>226.37</v>
          </cell>
          <cell r="G430">
            <v>1173.57</v>
          </cell>
          <cell r="H430" t="str">
            <v>DNER-ES-334/97</v>
          </cell>
        </row>
        <row r="431">
          <cell r="A431" t="str">
            <v>2 S 03 410 21</v>
          </cell>
          <cell r="B431" t="str">
            <v>-</v>
          </cell>
          <cell r="C431" t="str">
            <v>Tubulão a céu aberto diâmetro externo = 1,40 m</v>
          </cell>
          <cell r="D431" t="str">
            <v>m</v>
          </cell>
          <cell r="E431">
            <v>1171</v>
          </cell>
          <cell r="F431">
            <v>279.86</v>
          </cell>
          <cell r="G431">
            <v>1450.87</v>
          </cell>
          <cell r="H431" t="str">
            <v>DNER-ES-334/97</v>
          </cell>
        </row>
        <row r="432">
          <cell r="A432" t="str">
            <v>2 S 03 410 31</v>
          </cell>
          <cell r="B432" t="str">
            <v>-</v>
          </cell>
          <cell r="C432" t="str">
            <v>Tubulão a céu aberto diâmetro externo = 1,60 m</v>
          </cell>
          <cell r="D432" t="str">
            <v>m</v>
          </cell>
          <cell r="E432">
            <v>1399.71</v>
          </cell>
          <cell r="F432">
            <v>334.53</v>
          </cell>
          <cell r="G432">
            <v>1734.24</v>
          </cell>
          <cell r="H432" t="str">
            <v>DNER-ES-334/97</v>
          </cell>
        </row>
        <row r="433">
          <cell r="A433" t="str">
            <v>2 S 03 410 41</v>
          </cell>
          <cell r="B433" t="str">
            <v>-</v>
          </cell>
          <cell r="C433" t="str">
            <v>Tubulão a céu aberto diâmetro externo = 1,80 m</v>
          </cell>
          <cell r="D433" t="str">
            <v>m</v>
          </cell>
          <cell r="E433">
            <v>1672.3</v>
          </cell>
          <cell r="F433">
            <v>399.68</v>
          </cell>
          <cell r="G433">
            <v>2071.98</v>
          </cell>
          <cell r="H433" t="str">
            <v>DNER-ES-334/97</v>
          </cell>
        </row>
        <row r="434">
          <cell r="A434" t="str">
            <v>2 S 03 410 51</v>
          </cell>
          <cell r="B434" t="str">
            <v>-</v>
          </cell>
          <cell r="C434" t="str">
            <v>Tubulão a céu aberto diâmetro externo = 2,00 m</v>
          </cell>
          <cell r="D434" t="str">
            <v>m</v>
          </cell>
          <cell r="E434">
            <v>1976.96</v>
          </cell>
          <cell r="F434">
            <v>472.49</v>
          </cell>
          <cell r="G434">
            <v>2449.46</v>
          </cell>
          <cell r="H434" t="str">
            <v>DNER-ES-334/97</v>
          </cell>
        </row>
        <row r="435">
          <cell r="A435" t="str">
            <v>2 S 03 410 61</v>
          </cell>
          <cell r="B435" t="str">
            <v>-</v>
          </cell>
          <cell r="C435" t="str">
            <v>Tubulão a céu aberto diâmetro externo = 2,20 m</v>
          </cell>
          <cell r="D435" t="str">
            <v>m</v>
          </cell>
          <cell r="E435">
            <v>2349.23</v>
          </cell>
          <cell r="F435">
            <v>561.46</v>
          </cell>
          <cell r="G435">
            <v>2910.69</v>
          </cell>
          <cell r="H435" t="str">
            <v>DNER-ES-334/97</v>
          </cell>
        </row>
        <row r="436">
          <cell r="A436" t="str">
            <v>2 S 03 411 11</v>
          </cell>
          <cell r="B436" t="str">
            <v>-</v>
          </cell>
          <cell r="C436" t="str">
            <v>Tub.ar comp.D=1,2 m prof.até 12 m lâmina d'água LF</v>
          </cell>
          <cell r="D436" t="str">
            <v>m</v>
          </cell>
          <cell r="E436">
            <v>1993.4</v>
          </cell>
          <cell r="F436">
            <v>476.42</v>
          </cell>
          <cell r="G436">
            <v>2469.8200000000002</v>
          </cell>
          <cell r="H436" t="str">
            <v>DNER-ES-334/97</v>
          </cell>
        </row>
        <row r="437">
          <cell r="A437" t="str">
            <v>2 S 03 411 12</v>
          </cell>
          <cell r="B437" t="str">
            <v>-</v>
          </cell>
          <cell r="C437" t="str">
            <v>Tub.ar comp.D=1,2 m prof. 12/18 m lâmina d'água LF</v>
          </cell>
          <cell r="D437" t="str">
            <v>m</v>
          </cell>
          <cell r="E437">
            <v>2202.86</v>
          </cell>
          <cell r="F437">
            <v>526.48</v>
          </cell>
          <cell r="G437">
            <v>2739.35</v>
          </cell>
          <cell r="H437" t="str">
            <v>DNER-ES-334/97</v>
          </cell>
        </row>
        <row r="438">
          <cell r="A438" t="str">
            <v>2 S 03 411 13</v>
          </cell>
          <cell r="B438" t="str">
            <v>-</v>
          </cell>
          <cell r="C438" t="str">
            <v>Tub.ar comp.D=1,2 m prof. 18/24 m lâmina d'água LF</v>
          </cell>
          <cell r="D438" t="str">
            <v>m</v>
          </cell>
          <cell r="E438">
            <v>2431.29</v>
          </cell>
          <cell r="F438">
            <v>581.08000000000004</v>
          </cell>
          <cell r="G438">
            <v>3012.37</v>
          </cell>
          <cell r="H438" t="str">
            <v>DNER-ES-334/97</v>
          </cell>
        </row>
        <row r="439">
          <cell r="A439" t="str">
            <v>2 S 03 411 14</v>
          </cell>
          <cell r="B439" t="str">
            <v>-</v>
          </cell>
          <cell r="C439" t="str">
            <v>Tub.ar comp.D=1,2 m prof. 24/27 m lâmina d'água LF</v>
          </cell>
          <cell r="D439" t="str">
            <v>m</v>
          </cell>
          <cell r="E439">
            <v>2767.64</v>
          </cell>
          <cell r="F439">
            <v>661.46</v>
          </cell>
          <cell r="G439">
            <v>3429.11</v>
          </cell>
          <cell r="H439" t="str">
            <v>DNER-ES-334/97</v>
          </cell>
        </row>
        <row r="440">
          <cell r="A440" t="str">
            <v>2 S 03 411 15</v>
          </cell>
          <cell r="B440" t="str">
            <v>-</v>
          </cell>
          <cell r="C440" t="str">
            <v>Tub.ar.comp.D=1,2 m prof. 27/31 m lâmina d'água LF</v>
          </cell>
          <cell r="D440" t="str">
            <v>m</v>
          </cell>
          <cell r="E440">
            <v>3253.02</v>
          </cell>
          <cell r="F440">
            <v>777.47</v>
          </cell>
          <cell r="G440">
            <v>4030.5</v>
          </cell>
          <cell r="H440" t="str">
            <v>DNER-ES-334/97</v>
          </cell>
        </row>
        <row r="441">
          <cell r="A441" t="str">
            <v>2 S 03 411 21</v>
          </cell>
          <cell r="B441" t="str">
            <v>-</v>
          </cell>
          <cell r="C441" t="str">
            <v>Tub.ar.comp.D=1,4 m prof.até 12 m lâmina d'água LF</v>
          </cell>
          <cell r="D441" t="str">
            <v>m</v>
          </cell>
          <cell r="E441">
            <v>2555.09</v>
          </cell>
          <cell r="F441">
            <v>610.66</v>
          </cell>
          <cell r="G441">
            <v>3165.76</v>
          </cell>
          <cell r="H441" t="str">
            <v>DNER-ES-334/97</v>
          </cell>
        </row>
        <row r="442">
          <cell r="A442" t="str">
            <v>2 S 03 411 22</v>
          </cell>
          <cell r="B442" t="str">
            <v>-</v>
          </cell>
          <cell r="C442" t="str">
            <v>Tub.ar comp.D=1,4 m prof. 12/18 m lâmina d'água LF</v>
          </cell>
          <cell r="D442" t="str">
            <v>m</v>
          </cell>
          <cell r="E442">
            <v>2836.51</v>
          </cell>
          <cell r="F442">
            <v>677.92</v>
          </cell>
          <cell r="G442">
            <v>3514.44</v>
          </cell>
          <cell r="H442" t="str">
            <v>DNER-ES-334/97</v>
          </cell>
        </row>
        <row r="443">
          <cell r="A443" t="str">
            <v>2 S 03 411 23</v>
          </cell>
          <cell r="B443" t="str">
            <v>-</v>
          </cell>
          <cell r="C443" t="str">
            <v>Tub.ar comp.D=1,4 m prof. 18/24 m lâmina d'água LF</v>
          </cell>
          <cell r="D443" t="str">
            <v>m</v>
          </cell>
          <cell r="E443">
            <v>3142.81</v>
          </cell>
          <cell r="F443">
            <v>751.13</v>
          </cell>
          <cell r="G443">
            <v>3893.94</v>
          </cell>
          <cell r="H443" t="str">
            <v>DNER-ES-334/97</v>
          </cell>
        </row>
        <row r="444">
          <cell r="A444" t="str">
            <v>2 S 03 411 24</v>
          </cell>
          <cell r="B444" t="str">
            <v>-</v>
          </cell>
          <cell r="C444" t="str">
            <v>Tub.ar comp.D=1,4 m prof. 24/27 m lâmina d'água LF</v>
          </cell>
          <cell r="D444" t="str">
            <v>m</v>
          </cell>
          <cell r="E444">
            <v>3594.12</v>
          </cell>
          <cell r="F444">
            <v>858.99</v>
          </cell>
          <cell r="G444">
            <v>4453.1099999999997</v>
          </cell>
          <cell r="H444" t="str">
            <v>DNER-ES-334/97</v>
          </cell>
        </row>
        <row r="445">
          <cell r="A445" t="str">
            <v>2 S 03 411 25</v>
          </cell>
          <cell r="B445" t="str">
            <v>-</v>
          </cell>
          <cell r="C445" t="str">
            <v>Tub.ar comp.D=1,4 m prof. 27/31 m lâmina d'água LF</v>
          </cell>
          <cell r="D445" t="str">
            <v>m</v>
          </cell>
          <cell r="E445">
            <v>4360.33</v>
          </cell>
          <cell r="F445">
            <v>1042.1199999999999</v>
          </cell>
          <cell r="G445">
            <v>5402.45</v>
          </cell>
          <cell r="H445" t="str">
            <v>DNER-ES-334/97</v>
          </cell>
        </row>
        <row r="446">
          <cell r="A446" t="str">
            <v>2 S 03 411 31</v>
          </cell>
          <cell r="B446" t="str">
            <v>-</v>
          </cell>
          <cell r="C446" t="str">
            <v>Tub.ar comp.D=1,6 m prof.até 12 m lâmina d'água LF</v>
          </cell>
          <cell r="D446" t="str">
            <v>m</v>
          </cell>
          <cell r="E446">
            <v>3218.92</v>
          </cell>
          <cell r="F446">
            <v>769.32</v>
          </cell>
          <cell r="G446">
            <v>3988.25</v>
          </cell>
          <cell r="H446" t="str">
            <v>DNER-ES-334/97</v>
          </cell>
        </row>
        <row r="447">
          <cell r="A447" t="str">
            <v>2 S 03 411 32</v>
          </cell>
          <cell r="B447" t="str">
            <v>-</v>
          </cell>
          <cell r="C447" t="str">
            <v>Tub.ar comp.D=1,6 m prof. 12/18 m lâmina d'água LF</v>
          </cell>
          <cell r="D447" t="str">
            <v>m</v>
          </cell>
          <cell r="E447">
            <v>3590.53</v>
          </cell>
          <cell r="F447">
            <v>858.13</v>
          </cell>
          <cell r="G447">
            <v>4448.67</v>
          </cell>
          <cell r="H447" t="str">
            <v>DNER-ES-334/97</v>
          </cell>
        </row>
        <row r="448">
          <cell r="A448" t="str">
            <v>2 S 03 411 33</v>
          </cell>
          <cell r="B448" t="str">
            <v>-</v>
          </cell>
          <cell r="C448" t="str">
            <v>Tub.ar comp.D=1,6 m prof. 18/24 m lâmina d'água LF</v>
          </cell>
          <cell r="D448" t="str">
            <v>m</v>
          </cell>
          <cell r="E448">
            <v>3995.32</v>
          </cell>
          <cell r="F448">
            <v>954.88</v>
          </cell>
          <cell r="G448">
            <v>4950.2</v>
          </cell>
          <cell r="H448" t="str">
            <v>DNER-ES-334/97</v>
          </cell>
        </row>
        <row r="449">
          <cell r="A449" t="str">
            <v>2 S 03 411 34</v>
          </cell>
          <cell r="B449" t="str">
            <v>-</v>
          </cell>
          <cell r="C449" t="str">
            <v>Tub.ar comp.D=1,6 m prof. 24/27 m lâmina d'água LF</v>
          </cell>
          <cell r="D449" t="str">
            <v>m</v>
          </cell>
          <cell r="E449">
            <v>4591.9799999999996</v>
          </cell>
          <cell r="F449">
            <v>1097.48</v>
          </cell>
          <cell r="G449">
            <v>5689.47</v>
          </cell>
          <cell r="H449" t="str">
            <v>DNER-ES-334/97</v>
          </cell>
        </row>
        <row r="450">
          <cell r="A450" t="str">
            <v>2 S 03 411 35</v>
          </cell>
          <cell r="B450" t="str">
            <v>-</v>
          </cell>
          <cell r="C450" t="str">
            <v>Tub.ar comp.D=1,6 m prof. 27/31 m lâmina d'água LF</v>
          </cell>
          <cell r="D450" t="str">
            <v>m</v>
          </cell>
          <cell r="E450">
            <v>5604.28</v>
          </cell>
          <cell r="F450">
            <v>1339.42</v>
          </cell>
          <cell r="G450">
            <v>6943.7</v>
          </cell>
          <cell r="H450" t="str">
            <v>DNER-ES-334/97</v>
          </cell>
        </row>
        <row r="451">
          <cell r="A451" t="str">
            <v>2 S 03 411 41</v>
          </cell>
          <cell r="B451" t="str">
            <v>-</v>
          </cell>
          <cell r="C451" t="str">
            <v>Tub.ar comp.D=1,8 m prof.até 12 m lâmina d'água LF</v>
          </cell>
          <cell r="D451" t="str">
            <v>m</v>
          </cell>
          <cell r="E451">
            <v>4011.6</v>
          </cell>
          <cell r="F451">
            <v>958.77</v>
          </cell>
          <cell r="G451">
            <v>4970.38</v>
          </cell>
          <cell r="H451" t="str">
            <v>DNER-ES-334/97</v>
          </cell>
        </row>
        <row r="452">
          <cell r="A452" t="str">
            <v>2 S 03 411 42</v>
          </cell>
          <cell r="B452" t="str">
            <v>-</v>
          </cell>
          <cell r="C452" t="str">
            <v>Tub.ar comp.D=1,8 m prof. 12/18 m lâmina d'água LF</v>
          </cell>
          <cell r="D452" t="str">
            <v>m</v>
          </cell>
          <cell r="E452">
            <v>4488.34</v>
          </cell>
          <cell r="F452">
            <v>1072.71</v>
          </cell>
          <cell r="G452">
            <v>5561.06</v>
          </cell>
          <cell r="H452" t="str">
            <v>DNER-ES-334/97</v>
          </cell>
        </row>
        <row r="453">
          <cell r="A453" t="str">
            <v>2 S 03 411 43</v>
          </cell>
          <cell r="B453" t="str">
            <v>-</v>
          </cell>
          <cell r="C453" t="str">
            <v>Tub.ar comp.D=1,8 m prof. 18/24 m lâmina d'água LF</v>
          </cell>
          <cell r="D453" t="str">
            <v>m</v>
          </cell>
          <cell r="E453">
            <v>5011.3999999999996</v>
          </cell>
          <cell r="F453">
            <v>1197.72</v>
          </cell>
          <cell r="G453">
            <v>6219.13</v>
          </cell>
          <cell r="H453" t="str">
            <v>DNER-ES-334/97</v>
          </cell>
        </row>
        <row r="454">
          <cell r="A454" t="str">
            <v>2 S 03 411 44</v>
          </cell>
          <cell r="B454" t="str">
            <v>-</v>
          </cell>
          <cell r="C454" t="str">
            <v>Tub.ar comp.D=1,8 m prof. 24/27 m lâmina d'água LF</v>
          </cell>
          <cell r="D454" t="str">
            <v>m</v>
          </cell>
          <cell r="E454">
            <v>5785.53</v>
          </cell>
          <cell r="F454">
            <v>1382.74</v>
          </cell>
          <cell r="G454">
            <v>7168.28</v>
          </cell>
          <cell r="H454" t="str">
            <v>DNER-ES-334/97</v>
          </cell>
        </row>
        <row r="455">
          <cell r="A455" t="str">
            <v>2 S 03 411 45</v>
          </cell>
          <cell r="B455" t="str">
            <v>-</v>
          </cell>
          <cell r="C455" t="str">
            <v>Tub.ar comp.D=1,8 m prof. 27/31 m lâmina d'água LF</v>
          </cell>
          <cell r="D455" t="str">
            <v>m</v>
          </cell>
          <cell r="E455">
            <v>7093.4</v>
          </cell>
          <cell r="F455">
            <v>1695.32</v>
          </cell>
          <cell r="G455">
            <v>8788.7199999999993</v>
          </cell>
          <cell r="H455" t="str">
            <v>DNER-ES-334/97</v>
          </cell>
        </row>
        <row r="456">
          <cell r="A456" t="str">
            <v>2 S 03 411 51</v>
          </cell>
          <cell r="B456" t="str">
            <v>-</v>
          </cell>
          <cell r="C456" t="str">
            <v>Tub.ar comp.D=2,0 m até 12 m lâmina d'água LF</v>
          </cell>
          <cell r="D456" t="str">
            <v>m</v>
          </cell>
          <cell r="E456">
            <v>4766.1899999999996</v>
          </cell>
          <cell r="F456">
            <v>1139.1199999999999</v>
          </cell>
          <cell r="G456">
            <v>5905.32</v>
          </cell>
          <cell r="H456" t="str">
            <v>DNER-ES-334/97</v>
          </cell>
        </row>
        <row r="457">
          <cell r="A457" t="str">
            <v>2 S 03 411 52</v>
          </cell>
          <cell r="B457" t="str">
            <v>-</v>
          </cell>
          <cell r="C457" t="str">
            <v>Tub.ar comp.D=2,0 m prof. 12/18 m lâmina d'água LF</v>
          </cell>
          <cell r="D457" t="str">
            <v>m</v>
          </cell>
          <cell r="E457">
            <v>5342</v>
          </cell>
          <cell r="F457">
            <v>1276.73</v>
          </cell>
          <cell r="G457">
            <v>6618.74</v>
          </cell>
          <cell r="H457" t="str">
            <v>DNER-ES-334/97</v>
          </cell>
        </row>
        <row r="458">
          <cell r="A458" t="str">
            <v>2 S 03 411 53</v>
          </cell>
          <cell r="B458" t="str">
            <v>-</v>
          </cell>
          <cell r="C458" t="str">
            <v>Tub.ar comp.D=2,0 m prof.18/24 m lâmina d'água LF</v>
          </cell>
          <cell r="D458" t="str">
            <v>m</v>
          </cell>
          <cell r="E458">
            <v>5991.78</v>
          </cell>
          <cell r="F458">
            <v>1432.03</v>
          </cell>
          <cell r="G458">
            <v>7423.81</v>
          </cell>
          <cell r="H458" t="str">
            <v>DNER-ES-334/97</v>
          </cell>
        </row>
        <row r="459">
          <cell r="A459" t="str">
            <v>2 S 03 411 54</v>
          </cell>
          <cell r="B459" t="str">
            <v>-</v>
          </cell>
          <cell r="C459" t="str">
            <v>Tub.ar comp.D=2,0 m prof.24/27 m lâmina d'água LF</v>
          </cell>
          <cell r="D459" t="str">
            <v>m</v>
          </cell>
          <cell r="E459">
            <v>6894.5</v>
          </cell>
          <cell r="F459">
            <v>1647.78</v>
          </cell>
          <cell r="G459">
            <v>8542.2800000000007</v>
          </cell>
          <cell r="H459" t="str">
            <v>DNER-ES-334/97</v>
          </cell>
        </row>
        <row r="460">
          <cell r="A460" t="str">
            <v>2 S 03 411 55</v>
          </cell>
          <cell r="B460" t="str">
            <v>-</v>
          </cell>
          <cell r="C460" t="str">
            <v>Tub.ar comp.D=2,0 m prof.27/31 m lâmina d'água LF</v>
          </cell>
          <cell r="D460" t="str">
            <v>m</v>
          </cell>
          <cell r="E460">
            <v>8463.9500000000007</v>
          </cell>
          <cell r="F460">
            <v>2022.88</v>
          </cell>
          <cell r="G460">
            <v>10486.84</v>
          </cell>
          <cell r="H460" t="str">
            <v>DNER-ES-334/97</v>
          </cell>
        </row>
        <row r="461">
          <cell r="A461" t="str">
            <v>2 S 03 411 61</v>
          </cell>
          <cell r="B461" t="str">
            <v>-</v>
          </cell>
          <cell r="C461" t="str">
            <v>Tub.ar comp.D=2,2 m prof.até 12 m lâmina d'água LF</v>
          </cell>
          <cell r="D461" t="str">
            <v>m</v>
          </cell>
          <cell r="E461">
            <v>5836.08</v>
          </cell>
          <cell r="F461">
            <v>1394.82</v>
          </cell>
          <cell r="G461">
            <v>7230.9</v>
          </cell>
          <cell r="H461" t="str">
            <v>DNER-ES-334/97</v>
          </cell>
        </row>
        <row r="462">
          <cell r="A462" t="str">
            <v>2 S 03 411 62</v>
          </cell>
          <cell r="B462" t="str">
            <v>-</v>
          </cell>
          <cell r="C462" t="str">
            <v>Tub.ar comp.D=2,2 m prof.12/18 m lâmina d'água LF</v>
          </cell>
          <cell r="D462" t="str">
            <v>m</v>
          </cell>
          <cell r="E462">
            <v>6555.67</v>
          </cell>
          <cell r="F462">
            <v>1566.8</v>
          </cell>
          <cell r="G462">
            <v>8122.48</v>
          </cell>
          <cell r="H462" t="str">
            <v>DNER-ES-334/97</v>
          </cell>
        </row>
        <row r="463">
          <cell r="A463" t="str">
            <v>2 S 03 411 63</v>
          </cell>
          <cell r="B463" t="str">
            <v>-</v>
          </cell>
          <cell r="C463" t="str">
            <v>Tub.ar comp.D=2,2 m prof.18/24 m lâmina d'água LF</v>
          </cell>
          <cell r="D463" t="str">
            <v>m</v>
          </cell>
          <cell r="E463">
            <v>7341.13</v>
          </cell>
          <cell r="F463">
            <v>1754.53</v>
          </cell>
          <cell r="G463">
            <v>9095.66</v>
          </cell>
          <cell r="H463" t="str">
            <v>DNER-ES-334/97</v>
          </cell>
        </row>
        <row r="464">
          <cell r="A464" t="str">
            <v>2 S 03 411 64</v>
          </cell>
          <cell r="B464" t="str">
            <v>-</v>
          </cell>
          <cell r="C464" t="str">
            <v>Tub.ar comp.D=2,2 m prof.24/27 m lâmina d'água LF</v>
          </cell>
          <cell r="D464" t="str">
            <v>m</v>
          </cell>
          <cell r="E464">
            <v>8496.82</v>
          </cell>
          <cell r="F464">
            <v>2030.74</v>
          </cell>
          <cell r="G464">
            <v>10527.56</v>
          </cell>
          <cell r="H464" t="str">
            <v>DNER-ES-334/97</v>
          </cell>
        </row>
        <row r="465">
          <cell r="A465" t="str">
            <v>2 S 03 411 65</v>
          </cell>
          <cell r="B465" t="str">
            <v>-</v>
          </cell>
          <cell r="C465" t="str">
            <v>Tub.ar comp.D=2,2 m prof.27/31m lâmina d'água LF</v>
          </cell>
          <cell r="D465" t="str">
            <v>m</v>
          </cell>
          <cell r="E465">
            <v>10119.93</v>
          </cell>
          <cell r="F465">
            <v>2418.66</v>
          </cell>
          <cell r="G465">
            <v>12538.6</v>
          </cell>
          <cell r="H465" t="str">
            <v>DNER-ES-334/97</v>
          </cell>
        </row>
        <row r="466">
          <cell r="A466" t="str">
            <v>2 S 03 412 01</v>
          </cell>
          <cell r="B466" t="str">
            <v>-</v>
          </cell>
          <cell r="C466" t="str">
            <v>Esc.p/alarg. base tub.ar comp.prof. até 12 m LF</v>
          </cell>
          <cell r="D466" t="str">
            <v>m³</v>
          </cell>
          <cell r="E466">
            <v>1048.28</v>
          </cell>
          <cell r="F466">
            <v>250.54</v>
          </cell>
          <cell r="G466">
            <v>1298.82</v>
          </cell>
        </row>
        <row r="467">
          <cell r="A467" t="str">
            <v>2 S 03 412 02</v>
          </cell>
          <cell r="B467" t="str">
            <v>-</v>
          </cell>
          <cell r="C467" t="str">
            <v>Esc.p/alarg. base tub.ar comp.prof.12/18 m LF</v>
          </cell>
          <cell r="D467" t="str">
            <v>m³</v>
          </cell>
          <cell r="E467">
            <v>1230.58</v>
          </cell>
          <cell r="F467">
            <v>294.11</v>
          </cell>
          <cell r="G467">
            <v>1524.7</v>
          </cell>
        </row>
        <row r="468">
          <cell r="A468" t="str">
            <v>2 S 03 412 03</v>
          </cell>
          <cell r="B468" t="str">
            <v>-</v>
          </cell>
          <cell r="C468" t="str">
            <v>Esc.p/alarg. base tub.ar comp.prof.18/24 m LF</v>
          </cell>
          <cell r="D468" t="str">
            <v>m³</v>
          </cell>
          <cell r="E468">
            <v>1429.1</v>
          </cell>
          <cell r="F468">
            <v>341.55</v>
          </cell>
          <cell r="G468">
            <v>1770.66</v>
          </cell>
        </row>
        <row r="469">
          <cell r="A469" t="str">
            <v>2 S 03 411 04</v>
          </cell>
          <cell r="B469" t="str">
            <v>-</v>
          </cell>
          <cell r="C469" t="str">
            <v>Esc.p/alarg. base tub.ar comp.prof.24/27 m LF</v>
          </cell>
          <cell r="D469" t="str">
            <v>m³</v>
          </cell>
          <cell r="E469">
            <v>1721.3</v>
          </cell>
          <cell r="F469">
            <v>411.39</v>
          </cell>
          <cell r="G469">
            <v>2132.69</v>
          </cell>
        </row>
        <row r="470">
          <cell r="A470" t="str">
            <v>2 S 03 411 05</v>
          </cell>
          <cell r="B470" t="str">
            <v>-</v>
          </cell>
          <cell r="C470" t="str">
            <v>Esc.p/alarg. base tub.ar comp.prof.27/31m LF</v>
          </cell>
          <cell r="D470" t="str">
            <v>m³</v>
          </cell>
          <cell r="E470">
            <v>2118.37</v>
          </cell>
          <cell r="F470">
            <v>530.19000000000005</v>
          </cell>
          <cell r="G470">
            <v>2648.56</v>
          </cell>
        </row>
        <row r="471">
          <cell r="A471" t="str">
            <v>2 S 03 411 11</v>
          </cell>
          <cell r="B471" t="str">
            <v>-</v>
          </cell>
          <cell r="C471" t="str">
            <v>Forn.lanç.conc. base tub.ar comp.até 12m LF</v>
          </cell>
          <cell r="D471" t="str">
            <v>m³</v>
          </cell>
          <cell r="E471">
            <v>219.67</v>
          </cell>
          <cell r="F471">
            <v>52.5</v>
          </cell>
          <cell r="G471">
            <v>272.17</v>
          </cell>
          <cell r="H471" t="str">
            <v>DNER-ES-335/97</v>
          </cell>
        </row>
        <row r="472">
          <cell r="A472" t="str">
            <v>2 S 03 411 12</v>
          </cell>
          <cell r="B472" t="str">
            <v>-</v>
          </cell>
          <cell r="C472" t="str">
            <v>Forn.lanc.conc.base tub.ar comp.prof.12/18m LF</v>
          </cell>
          <cell r="D472" t="str">
            <v>m³</v>
          </cell>
          <cell r="E472">
            <v>235.26</v>
          </cell>
          <cell r="F472">
            <v>56.22</v>
          </cell>
          <cell r="G472">
            <v>291.49</v>
          </cell>
          <cell r="H472" t="str">
            <v>DNER-ES-335/97</v>
          </cell>
        </row>
        <row r="473">
          <cell r="A473" t="str">
            <v>2 S 03 411 13</v>
          </cell>
          <cell r="B473" t="str">
            <v>-</v>
          </cell>
          <cell r="C473" t="str">
            <v>Forn.lanç.conc.base tub.ar comp.prof.18/24m LF</v>
          </cell>
          <cell r="D473" t="str">
            <v>m³</v>
          </cell>
          <cell r="E473">
            <v>252.27</v>
          </cell>
          <cell r="F473">
            <v>60.29</v>
          </cell>
          <cell r="G473">
            <v>312.57</v>
          </cell>
          <cell r="H473" t="str">
            <v>DNER-ES-335/97</v>
          </cell>
        </row>
        <row r="474">
          <cell r="A474" t="str">
            <v>2 S 03 411 14</v>
          </cell>
          <cell r="B474" t="str">
            <v>-</v>
          </cell>
          <cell r="C474" t="str">
            <v>Forn.lanç.conc.base tub.ar comp.prof.24/27m LF</v>
          </cell>
          <cell r="D474" t="str">
            <v>m³</v>
          </cell>
          <cell r="E474">
            <v>276.95999999999998</v>
          </cell>
          <cell r="F474">
            <v>66.19</v>
          </cell>
          <cell r="G474">
            <v>343.15</v>
          </cell>
          <cell r="H474" t="str">
            <v>DNER-ES-335/97</v>
          </cell>
        </row>
        <row r="475">
          <cell r="A475" t="str">
            <v>2 S 03 411 15</v>
          </cell>
          <cell r="B475" t="str">
            <v>-</v>
          </cell>
          <cell r="C475" t="str">
            <v>Forn.lanç.conc.base tub.ar comp.prof. 27/31m LF</v>
          </cell>
          <cell r="D475" t="str">
            <v>m³</v>
          </cell>
          <cell r="E475">
            <v>318.41000000000003</v>
          </cell>
          <cell r="F475">
            <v>76.099999999999994</v>
          </cell>
          <cell r="G475">
            <v>394.51</v>
          </cell>
          <cell r="H475" t="str">
            <v>DNER-ES-335/97</v>
          </cell>
        </row>
        <row r="476">
          <cell r="A476" t="str">
            <v>2 S 03 411 61</v>
          </cell>
          <cell r="B476" t="str">
            <v>-</v>
          </cell>
          <cell r="C476" t="str">
            <v>Forn.lanç.c. base tub.ar comp.até 12m LF/AC/BC/PC</v>
          </cell>
          <cell r="D476" t="str">
            <v>m³</v>
          </cell>
          <cell r="E476">
            <v>227.12</v>
          </cell>
          <cell r="F476">
            <v>54.28</v>
          </cell>
          <cell r="G476">
            <v>281.39999999999998</v>
          </cell>
          <cell r="H476" t="str">
            <v>DNER-ES-335/97</v>
          </cell>
        </row>
        <row r="477">
          <cell r="A477" t="str">
            <v>2 S 03 411 62</v>
          </cell>
          <cell r="B477" t="str">
            <v>-</v>
          </cell>
          <cell r="C477" t="str">
            <v>Forn.lanc.c.base tub.ar comp.pr.12/18m LF/AC/BC/PC</v>
          </cell>
          <cell r="D477" t="str">
            <v>m³</v>
          </cell>
          <cell r="E477">
            <v>263.70999999999998</v>
          </cell>
          <cell r="F477">
            <v>63.02</v>
          </cell>
          <cell r="G477">
            <v>326.74</v>
          </cell>
          <cell r="H477" t="str">
            <v>DNER-ES-335/97</v>
          </cell>
        </row>
        <row r="478">
          <cell r="A478" t="str">
            <v>2 S 03 411 63</v>
          </cell>
          <cell r="B478" t="str">
            <v>-</v>
          </cell>
          <cell r="C478" t="str">
            <v>Forn.lanç.c.base tub.ar comp.pr.18/24m LF/AC/BC/PC</v>
          </cell>
          <cell r="D478" t="str">
            <v>m³</v>
          </cell>
          <cell r="E478">
            <v>259.72000000000003</v>
          </cell>
          <cell r="F478">
            <v>62.07</v>
          </cell>
          <cell r="G478">
            <v>321.8</v>
          </cell>
          <cell r="H478" t="str">
            <v>DNER-ES-335/97</v>
          </cell>
        </row>
        <row r="479">
          <cell r="A479" t="str">
            <v>2 S 03 411 64</v>
          </cell>
          <cell r="B479" t="str">
            <v>-</v>
          </cell>
          <cell r="C479" t="str">
            <v>Forn.lanç.c.base tub.ar comp.pr.24/27m LF/AC/BC/PC</v>
          </cell>
          <cell r="D479" t="str">
            <v>m³</v>
          </cell>
          <cell r="E479">
            <v>284.41000000000003</v>
          </cell>
          <cell r="F479">
            <v>67.97</v>
          </cell>
          <cell r="G479">
            <v>352.38</v>
          </cell>
          <cell r="H479" t="str">
            <v>DNER-ES-335/97</v>
          </cell>
        </row>
        <row r="480">
          <cell r="A480" t="str">
            <v>2 S 03 411 65</v>
          </cell>
          <cell r="B480" t="str">
            <v>-</v>
          </cell>
          <cell r="C480" t="str">
            <v>Forn.lanç.c.base tub.ar comp.pr.27/31m LF/AC/BC/PC</v>
          </cell>
          <cell r="D480" t="str">
            <v>m³</v>
          </cell>
          <cell r="E480">
            <v>325.86</v>
          </cell>
          <cell r="F480">
            <v>77.88</v>
          </cell>
          <cell r="G480">
            <v>403.74</v>
          </cell>
          <cell r="H480" t="str">
            <v>DNER-ES-335/97</v>
          </cell>
        </row>
        <row r="481">
          <cell r="A481" t="str">
            <v>2 S 03 415 01</v>
          </cell>
          <cell r="B481" t="str">
            <v>-</v>
          </cell>
          <cell r="C481" t="str">
            <v>Tub.céu aberto diâmetro externo=1,00 m c/AC/BC/PC</v>
          </cell>
          <cell r="D481" t="str">
            <v>m</v>
          </cell>
          <cell r="E481">
            <v>747.73</v>
          </cell>
          <cell r="F481">
            <v>178.7</v>
          </cell>
          <cell r="G481">
            <v>926.44</v>
          </cell>
        </row>
        <row r="482">
          <cell r="A482" t="str">
            <v>2 S 03 415 11</v>
          </cell>
          <cell r="B482" t="str">
            <v>-</v>
          </cell>
          <cell r="C482" t="str">
            <v>Tub.céu aberto diâmetro externo =1,20 m c/AC/BC/PC</v>
          </cell>
          <cell r="D482" t="str">
            <v>m</v>
          </cell>
          <cell r="E482">
            <v>956.5</v>
          </cell>
          <cell r="F482">
            <v>228.6</v>
          </cell>
          <cell r="G482">
            <v>1185.0999999999999</v>
          </cell>
        </row>
        <row r="483">
          <cell r="A483" t="str">
            <v>2 S03 415 21</v>
          </cell>
          <cell r="B483" t="str">
            <v>-</v>
          </cell>
          <cell r="C483" t="str">
            <v>Tub.céu aberto diâmetro externo=1,40 m c/AC/BC/PC</v>
          </cell>
          <cell r="D483" t="str">
            <v>m</v>
          </cell>
          <cell r="E483">
            <v>1183.53</v>
          </cell>
          <cell r="F483">
            <v>282.86</v>
          </cell>
          <cell r="G483">
            <v>1466.4</v>
          </cell>
        </row>
        <row r="484">
          <cell r="A484" t="str">
            <v>2 S 03 415 31</v>
          </cell>
          <cell r="B484" t="str">
            <v>-</v>
          </cell>
          <cell r="C484" t="str">
            <v>Tub.céu aberto diâmetro externo=1,60 m c/AC/BC/PC</v>
          </cell>
          <cell r="D484" t="str">
            <v>m</v>
          </cell>
          <cell r="E484">
            <v>1415.92</v>
          </cell>
          <cell r="F484">
            <v>338.4</v>
          </cell>
          <cell r="G484">
            <v>1754.33</v>
          </cell>
        </row>
        <row r="485">
          <cell r="A485" t="str">
            <v>2 S 03 415 41</v>
          </cell>
          <cell r="B485" t="str">
            <v>-</v>
          </cell>
          <cell r="C485" t="str">
            <v>Tub.céu aberto diâmetro externo=1,80 m c/AC/BC/PC</v>
          </cell>
          <cell r="D485" t="str">
            <v>m</v>
          </cell>
          <cell r="E485">
            <v>1692.98</v>
          </cell>
          <cell r="F485">
            <v>404.62</v>
          </cell>
          <cell r="G485">
            <v>2097.6</v>
          </cell>
        </row>
        <row r="486">
          <cell r="A486" t="str">
            <v>2 S 03 415 51</v>
          </cell>
          <cell r="B486" t="str">
            <v>-</v>
          </cell>
          <cell r="C486" t="str">
            <v>Tub.céu aberto diâmetro externo=2,00 m c/AC/BC/PC</v>
          </cell>
          <cell r="D486" t="str">
            <v>m</v>
          </cell>
          <cell r="E486">
            <v>2002.62</v>
          </cell>
          <cell r="F486">
            <v>478.62</v>
          </cell>
          <cell r="G486">
            <v>2481.25</v>
          </cell>
        </row>
        <row r="487">
          <cell r="A487" t="str">
            <v>2 S 03 415 61</v>
          </cell>
          <cell r="B487" t="str">
            <v>-</v>
          </cell>
          <cell r="C487" t="str">
            <v>Tub.céu aberto diâmetro externo=2,20 m c/AC/BC/PC</v>
          </cell>
          <cell r="D487" t="str">
            <v>m</v>
          </cell>
          <cell r="E487">
            <v>2380.08</v>
          </cell>
          <cell r="F487">
            <v>568.83000000000004</v>
          </cell>
          <cell r="G487">
            <v>2948.92</v>
          </cell>
        </row>
        <row r="488">
          <cell r="A488" t="str">
            <v>2 S 03 416 11</v>
          </cell>
          <cell r="B488" t="str">
            <v>-</v>
          </cell>
          <cell r="C488" t="str">
            <v>Tub.ar comp.D=1,2m prof.12m lâm.d'água LF/AC/BC/PC</v>
          </cell>
          <cell r="D488" t="str">
            <v>m</v>
          </cell>
          <cell r="E488">
            <v>2002.71</v>
          </cell>
          <cell r="F488">
            <v>478.64</v>
          </cell>
          <cell r="G488">
            <v>2481.36</v>
          </cell>
        </row>
        <row r="489">
          <cell r="A489" t="str">
            <v>2 S 03 416 12</v>
          </cell>
          <cell r="B489" t="str">
            <v>-</v>
          </cell>
          <cell r="C489" t="str">
            <v>Tub.ar c.D=1,2m prof.12/18m lâm.d'água LF/AC/BC/PC</v>
          </cell>
          <cell r="D489" t="str">
            <v>m</v>
          </cell>
          <cell r="E489">
            <v>2212.17</v>
          </cell>
          <cell r="F489">
            <v>528.71</v>
          </cell>
          <cell r="G489">
            <v>2740.88</v>
          </cell>
        </row>
        <row r="490">
          <cell r="A490" t="str">
            <v>2 S 03 416 13</v>
          </cell>
          <cell r="B490" t="str">
            <v>-</v>
          </cell>
          <cell r="C490" t="str">
            <v>Tub.ar c.D=1,2m prof.18/24m lâm.d'água LF/AC/BC/PC</v>
          </cell>
          <cell r="D490" t="str">
            <v>m</v>
          </cell>
          <cell r="E490">
            <v>2440.6</v>
          </cell>
          <cell r="F490">
            <v>583.29999999999995</v>
          </cell>
          <cell r="G490">
            <v>3023.91</v>
          </cell>
        </row>
        <row r="491">
          <cell r="A491" t="str">
            <v>2 S 03 416 14</v>
          </cell>
          <cell r="B491" t="str">
            <v>-</v>
          </cell>
          <cell r="C491" t="str">
            <v>Tub.ar c.D=1,2m prof.24/27m lâm.d'água LF/AC/BC/PC</v>
          </cell>
          <cell r="D491" t="str">
            <v>m</v>
          </cell>
          <cell r="E491">
            <v>2776.95</v>
          </cell>
          <cell r="F491">
            <v>663.69</v>
          </cell>
          <cell r="G491">
            <v>3440.65</v>
          </cell>
        </row>
        <row r="492">
          <cell r="A492" t="str">
            <v>2 S 03 416 15</v>
          </cell>
          <cell r="B492" t="str">
            <v>-</v>
          </cell>
          <cell r="C492" t="str">
            <v>Tub.ar.c.D=1,2m prof.27/31m lâm.d'água LF/AC/BC/PC</v>
          </cell>
          <cell r="D492" t="str">
            <v>m</v>
          </cell>
          <cell r="E492">
            <v>3262.33</v>
          </cell>
          <cell r="F492">
            <v>779.69</v>
          </cell>
          <cell r="G492">
            <v>4042.03</v>
          </cell>
        </row>
        <row r="493">
          <cell r="A493" t="str">
            <v>2 S 03 416 21</v>
          </cell>
          <cell r="B493" t="str">
            <v>-</v>
          </cell>
          <cell r="C493" t="str">
            <v>Tub.ar c.D=1,4m prof.até12m lâm.d'água LF/AC/BC/PC</v>
          </cell>
          <cell r="D493" t="str">
            <v>m</v>
          </cell>
          <cell r="E493">
            <v>2567.62</v>
          </cell>
          <cell r="F493">
            <v>613.66</v>
          </cell>
          <cell r="G493">
            <v>3181.29</v>
          </cell>
        </row>
        <row r="494">
          <cell r="A494" t="str">
            <v>2 S 03 416 22</v>
          </cell>
          <cell r="B494" t="str">
            <v>-</v>
          </cell>
          <cell r="C494" t="str">
            <v>Tub.ar c.D=1,4m prof.12/18m lâm.d'água LF/AC/BC/PC</v>
          </cell>
          <cell r="D494" t="str">
            <v>m</v>
          </cell>
          <cell r="E494">
            <v>2849.05</v>
          </cell>
          <cell r="F494">
            <v>680.92</v>
          </cell>
          <cell r="G494">
            <v>3529.97</v>
          </cell>
        </row>
        <row r="495">
          <cell r="A495" t="str">
            <v>2 S 03 416 23</v>
          </cell>
          <cell r="B495" t="str">
            <v>-</v>
          </cell>
          <cell r="C495" t="str">
            <v>Tub.ar c.D=1,4m prof.18/24m lâm.d'água LF/AC/BC/PC</v>
          </cell>
          <cell r="D495" t="str">
            <v>m</v>
          </cell>
          <cell r="E495">
            <v>3155.34</v>
          </cell>
          <cell r="F495">
            <v>754.12</v>
          </cell>
          <cell r="G495">
            <v>3909.47</v>
          </cell>
        </row>
        <row r="496">
          <cell r="A496" t="str">
            <v>2 S 03 416 24</v>
          </cell>
          <cell r="B496" t="str">
            <v>-</v>
          </cell>
          <cell r="C496" t="str">
            <v>Tub.ar c.D=1,4m prof.24/27m lâm.d'água LF/AC/BC/PC</v>
          </cell>
          <cell r="D496" t="str">
            <v>m</v>
          </cell>
          <cell r="E496">
            <v>3606.65</v>
          </cell>
          <cell r="F496">
            <v>861.99</v>
          </cell>
          <cell r="G496">
            <v>4468.6400000000003</v>
          </cell>
        </row>
        <row r="497">
          <cell r="A497" t="str">
            <v>2 S 03 416 25</v>
          </cell>
          <cell r="B497" t="str">
            <v>-</v>
          </cell>
          <cell r="C497" t="str">
            <v>Tub.ar c.D=1,4m prof.27/31m lâm.d'água LF/AC/BC/PC</v>
          </cell>
          <cell r="D497" t="str">
            <v>m</v>
          </cell>
          <cell r="E497">
            <v>4372.87</v>
          </cell>
          <cell r="F497">
            <v>1045.1099999999999</v>
          </cell>
          <cell r="G497">
            <v>5417.98</v>
          </cell>
        </row>
        <row r="498">
          <cell r="A498" t="str">
            <v>2 S 03 416 31</v>
          </cell>
          <cell r="B498" t="str">
            <v>-</v>
          </cell>
          <cell r="C498" t="str">
            <v>Tub.ar c.D=1,6m prof.até12m lâm.d'água LF/AC/BC/PC</v>
          </cell>
          <cell r="D498" t="str">
            <v>m</v>
          </cell>
          <cell r="E498">
            <v>3235.14</v>
          </cell>
          <cell r="F498">
            <v>773.19</v>
          </cell>
          <cell r="G498">
            <v>4008.34</v>
          </cell>
        </row>
        <row r="499">
          <cell r="A499" t="str">
            <v>2 S 03 416 32</v>
          </cell>
          <cell r="B499" t="str">
            <v>-</v>
          </cell>
          <cell r="C499" t="str">
            <v>Tub.ar c.D=1,6m prof.12/18m lâm.d'água LF/AC/BC/PC</v>
          </cell>
          <cell r="D499" t="str">
            <v>m</v>
          </cell>
          <cell r="E499">
            <v>3606.75</v>
          </cell>
          <cell r="F499">
            <v>862.01</v>
          </cell>
          <cell r="G499">
            <v>4468.76</v>
          </cell>
        </row>
        <row r="500">
          <cell r="A500" t="str">
            <v>2 S 03 416 33</v>
          </cell>
          <cell r="B500" t="str">
            <v>-</v>
          </cell>
          <cell r="C500" t="str">
            <v>Tub.ar c.D=1,6m prof.18/24m lâm.d'água LF/AC/BC/PC</v>
          </cell>
          <cell r="D500" t="str">
            <v>m</v>
          </cell>
          <cell r="E500">
            <v>4011.53</v>
          </cell>
          <cell r="F500">
            <v>958.75</v>
          </cell>
          <cell r="G500">
            <v>4970.29</v>
          </cell>
        </row>
        <row r="501">
          <cell r="A501" t="str">
            <v>2 S 03 416 34</v>
          </cell>
          <cell r="B501" t="str">
            <v>-</v>
          </cell>
          <cell r="C501" t="str">
            <v>Tub.ar c.D=1,6m prof.24/27m lâm.d'água LF/AC/BC/PC</v>
          </cell>
          <cell r="D501" t="str">
            <v>m</v>
          </cell>
          <cell r="E501">
            <v>4608.2</v>
          </cell>
          <cell r="F501">
            <v>1101.3599999999999</v>
          </cell>
          <cell r="G501">
            <v>5709.56</v>
          </cell>
        </row>
        <row r="502">
          <cell r="A502" t="str">
            <v>2 S 03 416 35</v>
          </cell>
          <cell r="B502" t="str">
            <v>-</v>
          </cell>
          <cell r="C502" t="str">
            <v>Tub.ar c.D=1,6m prof.27/31m lâm.d'água LF/AC/BC/PC</v>
          </cell>
          <cell r="D502" t="str">
            <v>m</v>
          </cell>
          <cell r="E502">
            <v>5620.49</v>
          </cell>
          <cell r="F502">
            <v>1343.29</v>
          </cell>
          <cell r="G502">
            <v>6963.79</v>
          </cell>
        </row>
        <row r="503">
          <cell r="A503" t="str">
            <v>2 S 03 416 41</v>
          </cell>
          <cell r="B503" t="str">
            <v>-</v>
          </cell>
          <cell r="C503" t="str">
            <v>Tub.ar c.D=1,8m prof.até12m lâm.d'água LF/AC/BC/PC</v>
          </cell>
          <cell r="D503" t="str">
            <v>m</v>
          </cell>
        </row>
        <row r="504">
          <cell r="A504" t="str">
            <v>2 S 03 416 42</v>
          </cell>
          <cell r="B504" t="str">
            <v>-</v>
          </cell>
          <cell r="C504" t="str">
            <v>Tub.ar c.D=1,8m prof.12/18m lâm.d'água LF AC/BC/PC</v>
          </cell>
          <cell r="D504" t="str">
            <v>m</v>
          </cell>
        </row>
        <row r="505">
          <cell r="A505" t="str">
            <v>2 S 03 416 43</v>
          </cell>
          <cell r="B505" t="str">
            <v>-</v>
          </cell>
          <cell r="C505" t="str">
            <v>Tub.ar c.D=1,8m prof.18/24m lâm.d'água LF/AC/BC/PC</v>
          </cell>
          <cell r="D505" t="str">
            <v>m</v>
          </cell>
        </row>
        <row r="506">
          <cell r="A506" t="str">
            <v>2 S 03 416 44</v>
          </cell>
          <cell r="B506" t="str">
            <v>-</v>
          </cell>
          <cell r="C506" t="str">
            <v>Tub.ar c.D=1,8m prof.24/27m lâm.d'água LF/AC/BC/PC</v>
          </cell>
          <cell r="D506" t="str">
            <v>m</v>
          </cell>
        </row>
        <row r="507">
          <cell r="A507" t="str">
            <v>2 S 03 416 45</v>
          </cell>
          <cell r="B507" t="str">
            <v>-</v>
          </cell>
          <cell r="C507" t="str">
            <v>Tub.ar c.D=1,8m prof.27/31m lâm.d'água LF/AC/BC/PC</v>
          </cell>
          <cell r="D507" t="str">
            <v>m</v>
          </cell>
        </row>
        <row r="508">
          <cell r="A508" t="str">
            <v>2 S 03 416 51</v>
          </cell>
          <cell r="B508" t="str">
            <v>-</v>
          </cell>
          <cell r="C508" t="str">
            <v>Tub.ar c.D=2,0m prof.até12m lâm.d'água LF/AC/BC/PC</v>
          </cell>
          <cell r="D508" t="str">
            <v>m</v>
          </cell>
        </row>
        <row r="509">
          <cell r="A509" t="str">
            <v>2 S 03 416 52</v>
          </cell>
          <cell r="B509" t="str">
            <v>-</v>
          </cell>
          <cell r="C509" t="str">
            <v>Tub.ar c.D=2,0m prof.12/18m lâm.d'água LF/AC/BC/PC</v>
          </cell>
          <cell r="D509" t="str">
            <v>m</v>
          </cell>
        </row>
        <row r="510">
          <cell r="A510" t="str">
            <v>2 S 03 416 53</v>
          </cell>
          <cell r="B510" t="str">
            <v>-</v>
          </cell>
          <cell r="C510" t="str">
            <v>Tub.ar c.D=2,0m prof.18/24m lâm.d'água LF/AC/BC/PC</v>
          </cell>
          <cell r="D510" t="str">
            <v>m</v>
          </cell>
        </row>
        <row r="511">
          <cell r="A511" t="str">
            <v>2 S 03 416 54</v>
          </cell>
          <cell r="B511" t="str">
            <v>-</v>
          </cell>
          <cell r="C511" t="str">
            <v>Tub.ar c.D=2,0m prof.24/27m lâm.d'água LF/AC/BC/PC</v>
          </cell>
          <cell r="D511" t="str">
            <v>m</v>
          </cell>
        </row>
        <row r="512">
          <cell r="A512" t="str">
            <v>2 S 03 416 55</v>
          </cell>
          <cell r="B512" t="str">
            <v>-</v>
          </cell>
          <cell r="C512" t="str">
            <v>Tub.ar c.D=2,0m prof.27/31m lâm.d'água LF/AC/BC/PC</v>
          </cell>
          <cell r="D512" t="str">
            <v>m</v>
          </cell>
        </row>
        <row r="513">
          <cell r="A513" t="str">
            <v>2 S 03 416 61</v>
          </cell>
          <cell r="B513" t="str">
            <v>-</v>
          </cell>
          <cell r="C513" t="str">
            <v>Tub.ar c.D=2,2m prof.até12m lâm.d'água LF/AC/BC/PC</v>
          </cell>
          <cell r="D513" t="str">
            <v>m</v>
          </cell>
        </row>
        <row r="514">
          <cell r="A514" t="str">
            <v>2 S 03 416 62</v>
          </cell>
          <cell r="B514" t="str">
            <v>-</v>
          </cell>
          <cell r="C514" t="str">
            <v>Tub.ar c.D=2,2m prof.12/18m lâm.d'água LF/AC/BC/PC</v>
          </cell>
          <cell r="D514" t="str">
            <v>m</v>
          </cell>
        </row>
        <row r="515">
          <cell r="A515" t="str">
            <v>2 S 03 416 63</v>
          </cell>
          <cell r="B515" t="str">
            <v>-</v>
          </cell>
          <cell r="C515" t="str">
            <v>Tub.ar c.D=2,2m prof.18/24m lâm.d'água LF/AC/BC/PC</v>
          </cell>
          <cell r="D515" t="str">
            <v>m</v>
          </cell>
        </row>
        <row r="516">
          <cell r="A516" t="str">
            <v>2 S 03 416 64</v>
          </cell>
          <cell r="B516" t="str">
            <v>-</v>
          </cell>
          <cell r="C516" t="str">
            <v>Tub.ar c.D=2,2m prof.24/27m lâm.d'água LF/AC/BC/PC</v>
          </cell>
          <cell r="D516" t="str">
            <v>m</v>
          </cell>
        </row>
        <row r="517">
          <cell r="A517" t="str">
            <v>2 S 03 416 65</v>
          </cell>
          <cell r="B517" t="str">
            <v>-</v>
          </cell>
          <cell r="C517" t="str">
            <v>Tub.ar c.D=2,2m prof.27/31m lâm.d'água LF/AC/BC/PC</v>
          </cell>
          <cell r="D517" t="str">
            <v>m</v>
          </cell>
        </row>
        <row r="518">
          <cell r="A518" t="str">
            <v>2 S 03 510 00</v>
          </cell>
          <cell r="B518" t="str">
            <v>-</v>
          </cell>
          <cell r="C518" t="str">
            <v>Aparelho Apoio em Neoperene Fretado - forn. e aplic.</v>
          </cell>
          <cell r="D518" t="str">
            <v>kg</v>
          </cell>
          <cell r="H518" t="str">
            <v>EC-OAE-03</v>
          </cell>
        </row>
        <row r="519">
          <cell r="A519" t="str">
            <v>2 S 03 510 50</v>
          </cell>
          <cell r="B519" t="str">
            <v>-</v>
          </cell>
          <cell r="C519" t="str">
            <v>Fabric.guarda-corpo tipo GM,moldado no local AC/BC</v>
          </cell>
          <cell r="D519" t="str">
            <v>kg</v>
          </cell>
        </row>
        <row r="520">
          <cell r="A520" t="str">
            <v>2 S 03 580 01</v>
          </cell>
          <cell r="B520" t="str">
            <v>-</v>
          </cell>
          <cell r="C520" t="str">
            <v>Fornecimento, preparo e colocação formas aço CA 60</v>
          </cell>
          <cell r="D520" t="str">
            <v>kg</v>
          </cell>
          <cell r="H520" t="str">
            <v>DNER-ES-331/97</v>
          </cell>
        </row>
        <row r="521">
          <cell r="A521" t="str">
            <v>2 S 03 580 02</v>
          </cell>
          <cell r="B521" t="str">
            <v>-</v>
          </cell>
          <cell r="C521" t="str">
            <v>Fornecimento, preparo e colocação formas aço CA 50</v>
          </cell>
          <cell r="D521" t="str">
            <v>kg</v>
          </cell>
          <cell r="H521" t="str">
            <v>DNER-ES-331/97</v>
          </cell>
        </row>
        <row r="522">
          <cell r="A522" t="str">
            <v>2 S 03 580 03</v>
          </cell>
          <cell r="B522" t="str">
            <v>-</v>
          </cell>
          <cell r="C522" t="str">
            <v>Fornecimento, preparo e colocação formas aço CA 25</v>
          </cell>
          <cell r="D522" t="str">
            <v>kg</v>
          </cell>
          <cell r="H522" t="str">
            <v>DNER-ES-331/97</v>
          </cell>
        </row>
        <row r="523">
          <cell r="A523" t="str">
            <v>2 S 03 700 01</v>
          </cell>
          <cell r="B523" t="str">
            <v>-</v>
          </cell>
          <cell r="C523" t="str">
            <v>Fabricação guarda-corpo tipo GM, moldado no local</v>
          </cell>
          <cell r="D523" t="str">
            <v>m</v>
          </cell>
        </row>
        <row r="524">
          <cell r="A524" t="str">
            <v>2 S 03 700 51</v>
          </cell>
          <cell r="B524" t="str">
            <v>-</v>
          </cell>
          <cell r="C524" t="str">
            <v>Abertura concretag.bases tubulões céu aberto AC/BC</v>
          </cell>
          <cell r="D524" t="str">
            <v>m</v>
          </cell>
        </row>
        <row r="525">
          <cell r="A525" t="str">
            <v>2 S 03 920 01</v>
          </cell>
          <cell r="B525" t="str">
            <v>-</v>
          </cell>
          <cell r="C525" t="str">
            <v>Abertura concretagem bases tubulões céu aberto</v>
          </cell>
          <cell r="D525" t="str">
            <v>m³</v>
          </cell>
        </row>
        <row r="526">
          <cell r="A526" t="str">
            <v>2 S 03 930 00</v>
          </cell>
          <cell r="B526" t="str">
            <v>-</v>
          </cell>
          <cell r="C526" t="str">
            <v>Junta de cantoneira</v>
          </cell>
          <cell r="D526" t="str">
            <v>m</v>
          </cell>
        </row>
        <row r="527">
          <cell r="A527" t="str">
            <v>2 S 03 940 00</v>
          </cell>
          <cell r="B527" t="str">
            <v>-</v>
          </cell>
          <cell r="C527" t="str">
            <v>Compactação manual</v>
          </cell>
          <cell r="D527" t="str">
            <v>m³</v>
          </cell>
        </row>
        <row r="528">
          <cell r="A528" t="str">
            <v>2 S 03 940 01</v>
          </cell>
          <cell r="B528" t="str">
            <v>-</v>
          </cell>
          <cell r="C528" t="str">
            <v>Reaterro e compactação</v>
          </cell>
          <cell r="D528" t="str">
            <v>m³</v>
          </cell>
          <cell r="H528" t="str">
            <v>EC-D-01</v>
          </cell>
        </row>
        <row r="529">
          <cell r="A529" t="str">
            <v>2 S 03 951 01</v>
          </cell>
          <cell r="B529" t="str">
            <v>-</v>
          </cell>
          <cell r="C529" t="str">
            <v>Pintura com nata de cimento</v>
          </cell>
          <cell r="D529" t="str">
            <v>m²</v>
          </cell>
          <cell r="H529" t="str">
            <v>DNER-ES-330/97</v>
          </cell>
        </row>
        <row r="530">
          <cell r="A530" t="str">
            <v>2 S 03 990 01</v>
          </cell>
          <cell r="B530" t="str">
            <v>-</v>
          </cell>
          <cell r="C530" t="str">
            <v>Confecção e colocação cabo 4 cord de 12,7 mm - MAC</v>
          </cell>
          <cell r="D530" t="str">
            <v>kg</v>
          </cell>
        </row>
        <row r="531">
          <cell r="A531" t="str">
            <v>2 S 03 990 02</v>
          </cell>
          <cell r="B531" t="str">
            <v>-</v>
          </cell>
          <cell r="C531" t="str">
            <v>Confecção e colocação cabo 6 cord de 12,7 mm - MAC</v>
          </cell>
          <cell r="D531" t="str">
            <v>kg</v>
          </cell>
        </row>
        <row r="532">
          <cell r="A532" t="str">
            <v>2 S 03 990 03</v>
          </cell>
          <cell r="B532" t="str">
            <v>-</v>
          </cell>
          <cell r="C532" t="str">
            <v>Confecção e colocação cabo 7 cord de 12,7 mm - MAC</v>
          </cell>
          <cell r="D532" t="str">
            <v>kg</v>
          </cell>
        </row>
        <row r="533">
          <cell r="A533" t="str">
            <v>2 S 03 990 04</v>
          </cell>
          <cell r="B533" t="str">
            <v>-</v>
          </cell>
          <cell r="C533" t="str">
            <v>Confecção e colocação cabo 12 cord de 12,7 mm -MAC</v>
          </cell>
          <cell r="D533" t="str">
            <v>kg</v>
          </cell>
        </row>
        <row r="534">
          <cell r="A534" t="str">
            <v>2 S 03 990 05</v>
          </cell>
          <cell r="B534" t="str">
            <v>-</v>
          </cell>
          <cell r="C534" t="str">
            <v>Confecção e colocação cabo 4 cord. D=12,7mm FREYSS</v>
          </cell>
          <cell r="D534" t="str">
            <v>kg</v>
          </cell>
        </row>
        <row r="535">
          <cell r="A535" t="str">
            <v>2 S 03 990 06</v>
          </cell>
          <cell r="B535" t="str">
            <v>-</v>
          </cell>
          <cell r="C535" t="str">
            <v>Confecção e colocação cabo 6 cord. D=12,7mm FREYSS</v>
          </cell>
          <cell r="D535" t="str">
            <v>kg</v>
          </cell>
        </row>
        <row r="536">
          <cell r="A536" t="str">
            <v>2 S 03 990 07</v>
          </cell>
          <cell r="B536" t="str">
            <v>-</v>
          </cell>
          <cell r="C536" t="str">
            <v>Confecção e colocação cabo 7 cord. D=12,7mm FREYSS</v>
          </cell>
          <cell r="D536" t="str">
            <v>kg</v>
          </cell>
        </row>
        <row r="537">
          <cell r="A537" t="str">
            <v>2 S 03 990 08</v>
          </cell>
          <cell r="B537" t="str">
            <v>-</v>
          </cell>
          <cell r="C537" t="str">
            <v>Confecção e colocação cabo 12cord. D=12,7mm FREYSS</v>
          </cell>
          <cell r="D537" t="str">
            <v>kg</v>
          </cell>
        </row>
        <row r="538">
          <cell r="A538" t="str">
            <v>2 S 03 991 01</v>
          </cell>
          <cell r="B538" t="str">
            <v>-</v>
          </cell>
          <cell r="C538" t="str">
            <v>Dreno de PVC D=75 mm</v>
          </cell>
          <cell r="D538" t="str">
            <v>und</v>
          </cell>
          <cell r="H538" t="str">
            <v>DNIT 015-204-ES</v>
          </cell>
        </row>
        <row r="539">
          <cell r="A539" t="str">
            <v>2 S 03 991 02</v>
          </cell>
          <cell r="B539" t="str">
            <v>-</v>
          </cell>
          <cell r="C539" t="str">
            <v>Dreno de PVC D=100 mm</v>
          </cell>
          <cell r="D539" t="str">
            <v>und</v>
          </cell>
          <cell r="H539" t="str">
            <v>DNIT 015-204-ES</v>
          </cell>
        </row>
        <row r="540">
          <cell r="A540" t="str">
            <v>2 S 03 999 01</v>
          </cell>
          <cell r="B540" t="str">
            <v>-</v>
          </cell>
          <cell r="C540" t="str">
            <v>Protensão e injeção cabo 4 cord. D=12,7 mm - MAC</v>
          </cell>
          <cell r="D540" t="str">
            <v>und</v>
          </cell>
        </row>
        <row r="541">
          <cell r="A541" t="str">
            <v>2 S 03 999 02</v>
          </cell>
          <cell r="B541" t="str">
            <v>-</v>
          </cell>
          <cell r="C541" t="str">
            <v>Protensão e injeção cabo 6 cord. D=12,7 mm - MAC</v>
          </cell>
          <cell r="D541" t="str">
            <v>und</v>
          </cell>
        </row>
        <row r="542">
          <cell r="A542" t="str">
            <v>2 S 03 999 03</v>
          </cell>
          <cell r="B542" t="str">
            <v>-</v>
          </cell>
          <cell r="C542" t="str">
            <v>Protensão e injeção cabo 7 cord. D=12,7 mm - MAC</v>
          </cell>
          <cell r="D542" t="str">
            <v>und</v>
          </cell>
        </row>
        <row r="543">
          <cell r="A543" t="str">
            <v>2 S 03 999 04</v>
          </cell>
          <cell r="B543" t="str">
            <v>-</v>
          </cell>
          <cell r="C543" t="str">
            <v>Protensão e injeção cabo 12 cord. D=12,7 mm - MAC</v>
          </cell>
          <cell r="D543" t="str">
            <v>und</v>
          </cell>
        </row>
        <row r="544">
          <cell r="A544" t="str">
            <v>2 S 03 999 05</v>
          </cell>
          <cell r="B544" t="str">
            <v>-</v>
          </cell>
          <cell r="C544" t="str">
            <v>Protensão e injeção cabo 4 cord. D=12,7mm - FREYSS</v>
          </cell>
          <cell r="D544" t="str">
            <v>und</v>
          </cell>
        </row>
        <row r="545">
          <cell r="A545" t="str">
            <v>2 S 03 999 06</v>
          </cell>
          <cell r="B545" t="str">
            <v>-</v>
          </cell>
          <cell r="C545" t="str">
            <v>Protensão e injeção cabo 6 cord. D=12,7mm - FREYSS</v>
          </cell>
          <cell r="D545" t="str">
            <v>und</v>
          </cell>
        </row>
        <row r="546">
          <cell r="A546" t="str">
            <v>2 S 03 999 07</v>
          </cell>
          <cell r="B546" t="str">
            <v>-</v>
          </cell>
          <cell r="C546" t="str">
            <v>Protensão e injeção cabo 7 cord. D=12,7mm - FREYSS</v>
          </cell>
          <cell r="D546" t="str">
            <v>und</v>
          </cell>
        </row>
        <row r="547">
          <cell r="A547" t="str">
            <v>2 S 03 999 08</v>
          </cell>
          <cell r="B547" t="str">
            <v>-</v>
          </cell>
          <cell r="C547" t="str">
            <v>Protensão e injeção cabo 12 cord. D=12,7mm FREYSS</v>
          </cell>
          <cell r="D547" t="str">
            <v>und</v>
          </cell>
        </row>
        <row r="548">
          <cell r="A548" t="str">
            <v>2 S 04 000 00</v>
          </cell>
          <cell r="B548" t="str">
            <v>-</v>
          </cell>
          <cell r="C548" t="str">
            <v>Escavação manual em material de 1a cat</v>
          </cell>
          <cell r="D548" t="str">
            <v>m³</v>
          </cell>
          <cell r="H548" t="str">
            <v>EC-D-02</v>
          </cell>
        </row>
        <row r="549">
          <cell r="A549" t="str">
            <v>2 S 04 000 01</v>
          </cell>
          <cell r="B549" t="str">
            <v>-</v>
          </cell>
          <cell r="C549" t="str">
            <v>Escavação manual reat.compact.mat.1a cat.</v>
          </cell>
          <cell r="D549" t="str">
            <v>m³</v>
          </cell>
          <cell r="H549" t="str">
            <v>EC-D-02</v>
          </cell>
        </row>
        <row r="550">
          <cell r="A550" t="str">
            <v>2 S 04 001 00</v>
          </cell>
          <cell r="B550" t="str">
            <v>-</v>
          </cell>
          <cell r="C550" t="str">
            <v>Escavação mecânica de vala em mat.1a cat.</v>
          </cell>
          <cell r="D550" t="str">
            <v>m³</v>
          </cell>
          <cell r="H550" t="str">
            <v>EC-D-01</v>
          </cell>
        </row>
        <row r="551">
          <cell r="A551" t="str">
            <v>2 S 04 001 01</v>
          </cell>
          <cell r="B551" t="str">
            <v>-</v>
          </cell>
          <cell r="C551" t="str">
            <v>Escavação mecânica reat. e comp. vala mat.1a cat.</v>
          </cell>
          <cell r="D551" t="str">
            <v>m³</v>
          </cell>
          <cell r="H551" t="str">
            <v>EC-D-03</v>
          </cell>
        </row>
        <row r="552">
          <cell r="A552" t="str">
            <v>2 S 04 002 01</v>
          </cell>
          <cell r="B552" t="str">
            <v>-</v>
          </cell>
          <cell r="C552" t="str">
            <v>Perfuração para dreno sub-horizontal mat. 1a cat.</v>
          </cell>
          <cell r="D552" t="str">
            <v>m</v>
          </cell>
        </row>
        <row r="553">
          <cell r="A553" t="str">
            <v>2 S 04 010 00</v>
          </cell>
          <cell r="B553" t="str">
            <v>-</v>
          </cell>
          <cell r="C553" t="str">
            <v>Escavação manual material 2a categoria</v>
          </cell>
          <cell r="D553" t="str">
            <v>m³</v>
          </cell>
          <cell r="H553" t="str">
            <v>EC-D-02</v>
          </cell>
        </row>
        <row r="554">
          <cell r="A554" t="str">
            <v>2 S 04 010 01</v>
          </cell>
          <cell r="B554" t="str">
            <v>-</v>
          </cell>
          <cell r="C554" t="str">
            <v>Escavação manual reat.compactação em mat.2a cat.</v>
          </cell>
          <cell r="D554" t="str">
            <v>m³</v>
          </cell>
          <cell r="H554" t="str">
            <v>EC-D-02</v>
          </cell>
        </row>
        <row r="555">
          <cell r="A555" t="str">
            <v>2 S 04 011 00</v>
          </cell>
          <cell r="B555" t="str">
            <v>-</v>
          </cell>
          <cell r="C555" t="str">
            <v>Escavação mecânica de vala em mat. 2a categoria</v>
          </cell>
          <cell r="D555" t="str">
            <v>m³</v>
          </cell>
          <cell r="H555" t="str">
            <v>EC-D-01</v>
          </cell>
        </row>
        <row r="556">
          <cell r="A556" t="str">
            <v>2 S 04 011 01</v>
          </cell>
          <cell r="B556" t="str">
            <v>-</v>
          </cell>
          <cell r="C556" t="str">
            <v>Escavação mecânica reat.compact. vala mat.2a cat.</v>
          </cell>
          <cell r="D556" t="str">
            <v>m³</v>
          </cell>
          <cell r="H556" t="str">
            <v>EC-D-03</v>
          </cell>
        </row>
        <row r="557">
          <cell r="A557" t="str">
            <v>2 S 04 012 01</v>
          </cell>
          <cell r="B557" t="str">
            <v>-</v>
          </cell>
          <cell r="C557" t="str">
            <v>Perfuração para dreno sub-horizontal mat 2a cat.</v>
          </cell>
          <cell r="D557" t="str">
            <v>m</v>
          </cell>
        </row>
        <row r="558">
          <cell r="A558" t="str">
            <v>2 S 04 020 00</v>
          </cell>
          <cell r="B558" t="str">
            <v>-</v>
          </cell>
          <cell r="C558" t="str">
            <v>Escavação em vala material de 3a categoria</v>
          </cell>
          <cell r="D558" t="str">
            <v>m³</v>
          </cell>
          <cell r="H558" t="str">
            <v>EC-D-02</v>
          </cell>
        </row>
        <row r="559">
          <cell r="A559" t="str">
            <v>2 S 04 100 01</v>
          </cell>
          <cell r="B559" t="str">
            <v>-</v>
          </cell>
          <cell r="C559" t="str">
            <v>Corpo BSTC D=0,60m</v>
          </cell>
          <cell r="D559" t="str">
            <v>m</v>
          </cell>
          <cell r="H559" t="str">
            <v>DNIT 023/2004-ES</v>
          </cell>
        </row>
        <row r="560">
          <cell r="A560" t="str">
            <v>2 S 04 100 02</v>
          </cell>
          <cell r="B560" t="str">
            <v>-</v>
          </cell>
          <cell r="C560" t="str">
            <v>Corpo BSTC D=0,80m</v>
          </cell>
          <cell r="D560" t="str">
            <v>m</v>
          </cell>
          <cell r="H560" t="str">
            <v>DNIT 023/2004-ES</v>
          </cell>
        </row>
        <row r="561">
          <cell r="A561" t="str">
            <v>2 S 04 100 03</v>
          </cell>
          <cell r="B561" t="str">
            <v>-</v>
          </cell>
          <cell r="C561" t="str">
            <v>Corpo BSTC D=1,00m</v>
          </cell>
          <cell r="D561" t="str">
            <v>m</v>
          </cell>
          <cell r="H561" t="str">
            <v>DNIT 023/2004-ES</v>
          </cell>
        </row>
        <row r="562">
          <cell r="A562" t="str">
            <v>2 S 04 100 04</v>
          </cell>
          <cell r="B562" t="str">
            <v>-</v>
          </cell>
          <cell r="C562" t="str">
            <v>Corpo BSTC D=1,20m</v>
          </cell>
          <cell r="D562" t="str">
            <v>m</v>
          </cell>
          <cell r="H562" t="str">
            <v>DNIT 023/2004-ES</v>
          </cell>
        </row>
        <row r="563">
          <cell r="A563" t="str">
            <v>2 S 04 100 05</v>
          </cell>
          <cell r="B563" t="str">
            <v>-</v>
          </cell>
          <cell r="C563" t="str">
            <v>Corpo BSTC D=1,50m</v>
          </cell>
          <cell r="D563" t="str">
            <v>m</v>
          </cell>
          <cell r="H563" t="str">
            <v>DNIT 023/2004-ES</v>
          </cell>
        </row>
        <row r="564">
          <cell r="A564" t="str">
            <v>2 S 04 100 51</v>
          </cell>
          <cell r="B564" t="str">
            <v>-</v>
          </cell>
          <cell r="C564" t="str">
            <v>Corpo BSTC D=0,60 m AC/BC/PC</v>
          </cell>
          <cell r="D564" t="str">
            <v>m</v>
          </cell>
          <cell r="H564" t="str">
            <v>DNIT 023/2004-ES</v>
          </cell>
        </row>
        <row r="565">
          <cell r="A565" t="str">
            <v>2 S 04 100 52</v>
          </cell>
          <cell r="B565" t="str">
            <v>-</v>
          </cell>
          <cell r="C565" t="str">
            <v>Corpo BSTC D=0,80 m AC/BC/PC</v>
          </cell>
          <cell r="D565" t="str">
            <v>m</v>
          </cell>
          <cell r="H565" t="str">
            <v>DNIT 023/2004-ES</v>
          </cell>
        </row>
        <row r="566">
          <cell r="A566" t="str">
            <v>2 S 04 100 53</v>
          </cell>
          <cell r="B566" t="str">
            <v>-</v>
          </cell>
          <cell r="C566" t="str">
            <v>Corpo BSTC D=1,00 m AC/BC/PC</v>
          </cell>
          <cell r="D566" t="str">
            <v>m</v>
          </cell>
          <cell r="H566" t="str">
            <v>DNIT 023/2004-ES</v>
          </cell>
        </row>
        <row r="567">
          <cell r="A567" t="str">
            <v>2 S 04 100 54</v>
          </cell>
          <cell r="B567" t="str">
            <v>-</v>
          </cell>
          <cell r="C567" t="str">
            <v>Corpo BSTC D=1,20 m AC/BC/PC</v>
          </cell>
          <cell r="D567" t="str">
            <v>m</v>
          </cell>
          <cell r="H567" t="str">
            <v>DNIT 023/2004-ES</v>
          </cell>
        </row>
        <row r="568">
          <cell r="A568" t="str">
            <v>2 S 04 100 55</v>
          </cell>
          <cell r="B568" t="str">
            <v>-</v>
          </cell>
          <cell r="C568" t="str">
            <v>Corpo BSTC D=1,50 m AC/BC/PC</v>
          </cell>
          <cell r="D568" t="str">
            <v>m</v>
          </cell>
          <cell r="H568" t="str">
            <v>DNIT 023/2004-ES</v>
          </cell>
        </row>
        <row r="569">
          <cell r="A569" t="str">
            <v>2 S 04 101 01</v>
          </cell>
          <cell r="B569" t="str">
            <v>-</v>
          </cell>
          <cell r="C569" t="str">
            <v>Boca BSTC D=0,60 m normal</v>
          </cell>
          <cell r="D569" t="str">
            <v>und</v>
          </cell>
          <cell r="H569" t="str">
            <v>DNIT 023/2004-ES</v>
          </cell>
        </row>
        <row r="570">
          <cell r="A570" t="str">
            <v>2 S 04 101 02</v>
          </cell>
          <cell r="B570" t="str">
            <v>-</v>
          </cell>
          <cell r="C570" t="str">
            <v>Boca BSTC D=0,80m normal</v>
          </cell>
          <cell r="D570" t="str">
            <v>und</v>
          </cell>
          <cell r="H570" t="str">
            <v>DNIT 023/2004-ES</v>
          </cell>
        </row>
        <row r="571">
          <cell r="A571" t="str">
            <v>2 S 04 101 03</v>
          </cell>
          <cell r="B571" t="str">
            <v>-</v>
          </cell>
          <cell r="C571" t="str">
            <v>Boca BSTC D=1,00m normal</v>
          </cell>
          <cell r="D571" t="str">
            <v>und</v>
          </cell>
          <cell r="H571" t="str">
            <v>DNIT 023/2004-ES</v>
          </cell>
        </row>
        <row r="572">
          <cell r="A572" t="str">
            <v>2 S 04 101 04</v>
          </cell>
          <cell r="B572" t="str">
            <v>-</v>
          </cell>
          <cell r="C572" t="str">
            <v>Boca BSTC D=1,20m normal</v>
          </cell>
          <cell r="D572" t="str">
            <v>und</v>
          </cell>
          <cell r="H572" t="str">
            <v>DNIT 023/2004-ES</v>
          </cell>
        </row>
        <row r="573">
          <cell r="A573" t="str">
            <v>2 S 04 101 05</v>
          </cell>
          <cell r="B573" t="str">
            <v>-</v>
          </cell>
          <cell r="C573" t="str">
            <v>Boca BSTC D=1,50m normal</v>
          </cell>
          <cell r="D573" t="str">
            <v>und</v>
          </cell>
          <cell r="H573" t="str">
            <v>DNIT 023/2004-ES</v>
          </cell>
        </row>
        <row r="574">
          <cell r="A574" t="str">
            <v>2 S 04 101 06</v>
          </cell>
          <cell r="B574" t="str">
            <v>-</v>
          </cell>
          <cell r="C574" t="str">
            <v>Boca BSTC D=0,60m - esc.=15</v>
          </cell>
          <cell r="D574" t="str">
            <v>und</v>
          </cell>
          <cell r="H574" t="str">
            <v>DNIT 023/2004-ES</v>
          </cell>
        </row>
        <row r="575">
          <cell r="A575" t="str">
            <v>2 S 04 101 07</v>
          </cell>
          <cell r="B575" t="str">
            <v>-</v>
          </cell>
          <cell r="C575" t="str">
            <v>Boca BSTC D=0,80 m - esc.=15</v>
          </cell>
          <cell r="D575" t="str">
            <v>und</v>
          </cell>
          <cell r="H575" t="str">
            <v>DNIT 023/2004-ES</v>
          </cell>
        </row>
        <row r="576">
          <cell r="A576" t="str">
            <v>2 S 04 101 08</v>
          </cell>
          <cell r="B576" t="str">
            <v>-</v>
          </cell>
          <cell r="C576" t="str">
            <v>Boca BSTC D=1,00 m - esc.=15</v>
          </cell>
          <cell r="D576" t="str">
            <v>und</v>
          </cell>
          <cell r="H576" t="str">
            <v>DNIT 023/2004-ES</v>
          </cell>
        </row>
        <row r="577">
          <cell r="A577" t="str">
            <v>2 S 04 101 09</v>
          </cell>
          <cell r="B577" t="str">
            <v>-</v>
          </cell>
          <cell r="C577" t="str">
            <v>Boca BSTC D=1,20 m - esc.=15</v>
          </cell>
          <cell r="D577" t="str">
            <v>und</v>
          </cell>
          <cell r="H577" t="str">
            <v>DNIT 023/2004-ES</v>
          </cell>
        </row>
        <row r="578">
          <cell r="A578" t="str">
            <v>2 S 04 101 10</v>
          </cell>
          <cell r="B578" t="str">
            <v>-</v>
          </cell>
          <cell r="C578" t="str">
            <v>Boca BSTC D=1,50 m - esc.=15</v>
          </cell>
          <cell r="D578" t="str">
            <v>und</v>
          </cell>
          <cell r="H578" t="str">
            <v>DNIT 023/2004-ES</v>
          </cell>
        </row>
        <row r="579">
          <cell r="A579" t="str">
            <v>2 S 04 101 11</v>
          </cell>
          <cell r="B579" t="str">
            <v>-</v>
          </cell>
          <cell r="C579" t="str">
            <v>Boca BSTC D=0,60 m - esc.=30</v>
          </cell>
          <cell r="D579" t="str">
            <v>und</v>
          </cell>
          <cell r="H579" t="str">
            <v>DNIT 023/2004-ES</v>
          </cell>
        </row>
        <row r="580">
          <cell r="A580" t="str">
            <v>2 S 04 101 12</v>
          </cell>
          <cell r="B580" t="str">
            <v>-</v>
          </cell>
          <cell r="C580" t="str">
            <v>Boca BSTC D=0,80 m - esc.=30</v>
          </cell>
          <cell r="D580" t="str">
            <v>und</v>
          </cell>
          <cell r="H580" t="str">
            <v>DNIT 023/2004-ES</v>
          </cell>
        </row>
        <row r="581">
          <cell r="A581" t="str">
            <v>2 S 04 101 13</v>
          </cell>
          <cell r="B581" t="str">
            <v>-</v>
          </cell>
          <cell r="C581" t="str">
            <v>Boca BSTC D=1,00 m - esc.=30</v>
          </cell>
          <cell r="D581" t="str">
            <v>und</v>
          </cell>
          <cell r="H581" t="str">
            <v>DNIT 023/2004-ES</v>
          </cell>
        </row>
        <row r="582">
          <cell r="A582" t="str">
            <v>2 S 04 101 14</v>
          </cell>
          <cell r="B582" t="str">
            <v>-</v>
          </cell>
          <cell r="C582" t="str">
            <v>Boca BSTC D=1,20 m - esc.=30</v>
          </cell>
          <cell r="D582" t="str">
            <v>und</v>
          </cell>
          <cell r="H582" t="str">
            <v>DNIT 023/2004-ES</v>
          </cell>
        </row>
        <row r="583">
          <cell r="A583" t="str">
            <v>2 S 04 101 15</v>
          </cell>
          <cell r="B583" t="str">
            <v>-</v>
          </cell>
          <cell r="C583" t="str">
            <v>Boca BSTC D=1,50 m - esc.=30</v>
          </cell>
          <cell r="D583" t="str">
            <v>und</v>
          </cell>
          <cell r="H583" t="str">
            <v>DNIT 023/2004-ES</v>
          </cell>
        </row>
        <row r="584">
          <cell r="A584" t="str">
            <v>2 S 04 101 16</v>
          </cell>
          <cell r="B584" t="str">
            <v>-</v>
          </cell>
          <cell r="C584" t="str">
            <v>Boca BSTC D=0,60 m - esc.=45</v>
          </cell>
          <cell r="D584" t="str">
            <v>und</v>
          </cell>
          <cell r="H584" t="str">
            <v>DNIT 023/2004-ES</v>
          </cell>
        </row>
        <row r="585">
          <cell r="A585" t="str">
            <v>2 S 04 101 17</v>
          </cell>
          <cell r="B585" t="str">
            <v>-</v>
          </cell>
          <cell r="C585" t="str">
            <v>Boca BSTC D=0,80 m - esc.=45</v>
          </cell>
          <cell r="D585" t="str">
            <v>und</v>
          </cell>
          <cell r="H585" t="str">
            <v>DNIT 023/2004-ES</v>
          </cell>
        </row>
        <row r="586">
          <cell r="A586" t="str">
            <v>2 S 04 101 18</v>
          </cell>
          <cell r="B586" t="str">
            <v>-</v>
          </cell>
          <cell r="C586" t="str">
            <v>Boca BSTC D=1,00 m - esc.=45</v>
          </cell>
          <cell r="D586" t="str">
            <v>und</v>
          </cell>
          <cell r="H586" t="str">
            <v>DNIT 023/2004-ES</v>
          </cell>
        </row>
        <row r="587">
          <cell r="A587" t="str">
            <v>2 S 04 101 19</v>
          </cell>
          <cell r="B587" t="str">
            <v>-</v>
          </cell>
          <cell r="C587" t="str">
            <v>Boca BSTC D=1,20 m - esc.=45</v>
          </cell>
          <cell r="D587" t="str">
            <v>und</v>
          </cell>
          <cell r="H587" t="str">
            <v>DNIT 023/2004-ES</v>
          </cell>
        </row>
        <row r="588">
          <cell r="A588" t="str">
            <v>2 S 04 101 20</v>
          </cell>
          <cell r="B588" t="str">
            <v>-</v>
          </cell>
          <cell r="C588" t="str">
            <v>Boca BSTC D=1,50 m - esc.=45</v>
          </cell>
          <cell r="D588" t="str">
            <v>und</v>
          </cell>
          <cell r="H588" t="str">
            <v>DNIT 023/2004-ES</v>
          </cell>
        </row>
        <row r="589">
          <cell r="A589" t="str">
            <v>2 S 04 101 51</v>
          </cell>
          <cell r="B589" t="str">
            <v>-</v>
          </cell>
          <cell r="C589" t="str">
            <v>Boca BSTC D=0,60 m normal AC/BC/PC</v>
          </cell>
          <cell r="D589" t="str">
            <v>und</v>
          </cell>
          <cell r="H589" t="str">
            <v>DNIT 023/2004-ES</v>
          </cell>
        </row>
        <row r="590">
          <cell r="A590" t="str">
            <v>2 S 04 101 52</v>
          </cell>
          <cell r="B590" t="str">
            <v>-</v>
          </cell>
          <cell r="C590" t="str">
            <v>Boca BSTC D=0,80 m normal AC/BC/PC</v>
          </cell>
          <cell r="D590" t="str">
            <v>und</v>
          </cell>
          <cell r="H590" t="str">
            <v>DNIT 023/2004-ES</v>
          </cell>
        </row>
        <row r="591">
          <cell r="A591" t="str">
            <v>2 S 04 101 53</v>
          </cell>
          <cell r="B591" t="str">
            <v>-</v>
          </cell>
          <cell r="C591" t="str">
            <v>Boca BSTC D=1,00 m normal AC/BC/PC</v>
          </cell>
          <cell r="D591" t="str">
            <v>und</v>
          </cell>
          <cell r="H591" t="str">
            <v>DNIT 023/2004-ES</v>
          </cell>
        </row>
        <row r="592">
          <cell r="A592" t="str">
            <v>2 S 04 101 54</v>
          </cell>
          <cell r="B592" t="str">
            <v>-</v>
          </cell>
          <cell r="C592" t="str">
            <v>Boca BSTC D=1,20 m normal AC/BC/PC</v>
          </cell>
          <cell r="D592" t="str">
            <v>und</v>
          </cell>
          <cell r="H592" t="str">
            <v>DNIT 023/2004-ES</v>
          </cell>
        </row>
        <row r="593">
          <cell r="A593" t="str">
            <v>2 S 04 101 55</v>
          </cell>
          <cell r="B593" t="str">
            <v>-</v>
          </cell>
          <cell r="C593" t="str">
            <v>Boca BSTC D=1,50 m normal AC/BC/PC</v>
          </cell>
          <cell r="D593" t="str">
            <v>und</v>
          </cell>
          <cell r="H593" t="str">
            <v>DNIT 023/2004-ES</v>
          </cell>
        </row>
        <row r="594">
          <cell r="A594" t="str">
            <v>2 S 04 101 56</v>
          </cell>
          <cell r="B594" t="str">
            <v>-</v>
          </cell>
          <cell r="C594" t="str">
            <v>Boca BSTC D=0,60 m - esc=15 AC/BC/PC</v>
          </cell>
          <cell r="D594" t="str">
            <v>und</v>
          </cell>
          <cell r="H594" t="str">
            <v>DNIT 023/2004-ES</v>
          </cell>
        </row>
        <row r="595">
          <cell r="A595" t="str">
            <v>2 S 04 101 57</v>
          </cell>
          <cell r="B595" t="str">
            <v>-</v>
          </cell>
          <cell r="C595" t="str">
            <v>Boca BSTC D=0,80 m - esc=15 AC/BC/PC</v>
          </cell>
          <cell r="D595" t="str">
            <v>und</v>
          </cell>
          <cell r="H595" t="str">
            <v>DNIT 023/2004-ES</v>
          </cell>
        </row>
        <row r="596">
          <cell r="A596" t="str">
            <v>2 S 04 101 58</v>
          </cell>
          <cell r="B596" t="str">
            <v>-</v>
          </cell>
          <cell r="C596" t="str">
            <v>Boca BSTC D=1,00 m - esc=15 AC/BC/PC</v>
          </cell>
          <cell r="D596" t="str">
            <v>und</v>
          </cell>
          <cell r="H596" t="str">
            <v>DNIT 023/2004-ES</v>
          </cell>
        </row>
        <row r="597">
          <cell r="A597" t="str">
            <v>2 S 04 101 59</v>
          </cell>
          <cell r="B597" t="str">
            <v>-</v>
          </cell>
          <cell r="C597" t="str">
            <v>Boca BSTC D=1,20 m - esc=15 AC/BC/PC</v>
          </cell>
          <cell r="D597" t="str">
            <v>und</v>
          </cell>
          <cell r="H597" t="str">
            <v>DNIT 023/2004-ES</v>
          </cell>
        </row>
        <row r="598">
          <cell r="A598" t="str">
            <v>2 S 04 101 60</v>
          </cell>
          <cell r="B598" t="str">
            <v>-</v>
          </cell>
          <cell r="C598" t="str">
            <v>Boca BSTC D=1,50 m - esc=15 AC/BC/PC</v>
          </cell>
          <cell r="D598" t="str">
            <v>und</v>
          </cell>
          <cell r="H598" t="str">
            <v>DNIT 023/2004-ES</v>
          </cell>
        </row>
        <row r="599">
          <cell r="A599" t="str">
            <v>2 S 04 101 61</v>
          </cell>
          <cell r="B599" t="str">
            <v>-</v>
          </cell>
          <cell r="C599" t="str">
            <v>Boca BSTC D=0,60 m - esc=30 AC/BC/PC</v>
          </cell>
          <cell r="D599" t="str">
            <v>und</v>
          </cell>
          <cell r="H599" t="str">
            <v>DNIT 023/2004-ES</v>
          </cell>
        </row>
        <row r="600">
          <cell r="A600" t="str">
            <v>2 S 04 101 62</v>
          </cell>
          <cell r="B600" t="str">
            <v>-</v>
          </cell>
          <cell r="C600" t="str">
            <v>Boca BSTC D=0,80 m - esc=30 AC/BC/PC</v>
          </cell>
          <cell r="D600" t="str">
            <v>und</v>
          </cell>
          <cell r="H600" t="str">
            <v>DNIT 023/2004-ES</v>
          </cell>
        </row>
        <row r="601">
          <cell r="A601" t="str">
            <v>2 S 04 101 63</v>
          </cell>
          <cell r="B601" t="str">
            <v>-</v>
          </cell>
          <cell r="C601" t="str">
            <v>Boca BSTC D=1,00 m - esc=30 AC/BC/PC</v>
          </cell>
          <cell r="D601" t="str">
            <v>und</v>
          </cell>
          <cell r="H601" t="str">
            <v>DNIT 023/2004-ES</v>
          </cell>
        </row>
        <row r="602">
          <cell r="A602" t="str">
            <v>2 S 04 101 64</v>
          </cell>
          <cell r="B602" t="str">
            <v>-</v>
          </cell>
          <cell r="C602" t="str">
            <v>Boca BSTC D=1,20 m - esc=30 AC/BC/PC</v>
          </cell>
          <cell r="D602" t="str">
            <v>und</v>
          </cell>
          <cell r="H602" t="str">
            <v>DNIT 023/2004-ES</v>
          </cell>
        </row>
        <row r="603">
          <cell r="A603" t="str">
            <v>2 S 04 101 65</v>
          </cell>
          <cell r="B603" t="str">
            <v>-</v>
          </cell>
          <cell r="C603" t="str">
            <v>Boca BSTC D=1,50 m - esc=30 AC/BC/PC</v>
          </cell>
          <cell r="D603" t="str">
            <v>und</v>
          </cell>
          <cell r="H603" t="str">
            <v>DNIT 023/2004-ES</v>
          </cell>
        </row>
        <row r="604">
          <cell r="A604" t="str">
            <v>2 S 04 101 66</v>
          </cell>
          <cell r="B604" t="str">
            <v>-</v>
          </cell>
          <cell r="C604" t="str">
            <v>Boca BSTC D=0,60 m - esc=45 AC/BC/PC</v>
          </cell>
          <cell r="D604" t="str">
            <v>und</v>
          </cell>
          <cell r="H604" t="str">
            <v>DNIT 023/2004-ES</v>
          </cell>
        </row>
        <row r="605">
          <cell r="A605" t="str">
            <v>2 S 04 101 67</v>
          </cell>
          <cell r="B605" t="str">
            <v>-</v>
          </cell>
          <cell r="C605" t="str">
            <v>Boca BSTC D=0,80 m - esc=45 AC/BC/PC</v>
          </cell>
          <cell r="D605" t="str">
            <v>und</v>
          </cell>
          <cell r="H605" t="str">
            <v>DNIT 023/2004-ES</v>
          </cell>
        </row>
        <row r="606">
          <cell r="A606" t="str">
            <v>2 S 04 101 68</v>
          </cell>
          <cell r="B606" t="str">
            <v>-</v>
          </cell>
          <cell r="C606" t="str">
            <v>Boca BSTC D=1,00 m - esc=45 AC/BC/PC</v>
          </cell>
          <cell r="D606" t="str">
            <v>und</v>
          </cell>
          <cell r="H606" t="str">
            <v>DNIT 023/2004-ES</v>
          </cell>
        </row>
        <row r="607">
          <cell r="A607" t="str">
            <v>2 S 04 101 69</v>
          </cell>
          <cell r="B607" t="str">
            <v>-</v>
          </cell>
          <cell r="C607" t="str">
            <v>Boca BSTC D=1,20 m - esc=45 AC/BC/PC</v>
          </cell>
          <cell r="D607" t="str">
            <v>und</v>
          </cell>
          <cell r="H607" t="str">
            <v>DNIT 023/2004-ES</v>
          </cell>
        </row>
        <row r="608">
          <cell r="A608" t="str">
            <v>2 S 04 101 70</v>
          </cell>
          <cell r="B608" t="str">
            <v>-</v>
          </cell>
          <cell r="C608" t="str">
            <v>Boca BSTC D=1,50 m - esc=45 AC/BC/PC</v>
          </cell>
          <cell r="D608" t="str">
            <v>und</v>
          </cell>
          <cell r="H608" t="str">
            <v>DNIT 023/2004-ES</v>
          </cell>
        </row>
        <row r="609">
          <cell r="A609" t="str">
            <v>2 S 04 110 01</v>
          </cell>
          <cell r="B609" t="str">
            <v>-</v>
          </cell>
          <cell r="C609" t="str">
            <v>Corpo BDTC D=1,00m</v>
          </cell>
          <cell r="D609" t="str">
            <v>m</v>
          </cell>
          <cell r="H609" t="str">
            <v>DNIT 023/2004-ES</v>
          </cell>
        </row>
        <row r="610">
          <cell r="A610" t="str">
            <v>2 S 04 110 02</v>
          </cell>
          <cell r="B610" t="str">
            <v>-</v>
          </cell>
          <cell r="C610" t="str">
            <v>Corpo BDTC D=1,20m</v>
          </cell>
          <cell r="D610" t="str">
            <v>m</v>
          </cell>
          <cell r="H610" t="str">
            <v>DNIT 023/2004-ES</v>
          </cell>
        </row>
        <row r="611">
          <cell r="A611" t="str">
            <v>2 S 04 110 03</v>
          </cell>
          <cell r="B611" t="str">
            <v>-</v>
          </cell>
          <cell r="C611" t="str">
            <v>Corpo BDTC D=1,50m</v>
          </cell>
          <cell r="D611" t="str">
            <v>m</v>
          </cell>
          <cell r="H611" t="str">
            <v>DNIT 023/2004-ES</v>
          </cell>
        </row>
        <row r="612">
          <cell r="A612" t="str">
            <v>2 S 04 110 51</v>
          </cell>
          <cell r="B612" t="str">
            <v>-</v>
          </cell>
          <cell r="C612" t="str">
            <v>Corpo BDTC D=1,00 m AC/BC/PC</v>
          </cell>
          <cell r="D612" t="str">
            <v>m</v>
          </cell>
          <cell r="H612" t="str">
            <v>DNIT 023/2004-ES</v>
          </cell>
        </row>
        <row r="613">
          <cell r="A613" t="str">
            <v>2 S 04 110 52</v>
          </cell>
          <cell r="B613" t="str">
            <v>-</v>
          </cell>
          <cell r="C613" t="str">
            <v>Corpo BDTC D=1,20 m AC/BC/PC</v>
          </cell>
          <cell r="D613" t="str">
            <v>m</v>
          </cell>
          <cell r="H613" t="str">
            <v>DNIT 023/2004-ES</v>
          </cell>
        </row>
        <row r="614">
          <cell r="A614" t="str">
            <v>2 S 04 110 53</v>
          </cell>
          <cell r="B614" t="str">
            <v>-</v>
          </cell>
          <cell r="C614" t="str">
            <v>Corpo BDTC D=1,50 m AC/BC/PC</v>
          </cell>
          <cell r="D614" t="str">
            <v>m</v>
          </cell>
          <cell r="H614" t="str">
            <v>DNIT 023/2004-ES</v>
          </cell>
        </row>
        <row r="615">
          <cell r="A615" t="str">
            <v>2 S 04 111 01</v>
          </cell>
          <cell r="B615" t="str">
            <v>-</v>
          </cell>
          <cell r="C615" t="str">
            <v>Boca BDTC D=1,00m normal</v>
          </cell>
          <cell r="D615" t="str">
            <v>und</v>
          </cell>
          <cell r="H615" t="str">
            <v>DNIT 023/2004-ES</v>
          </cell>
        </row>
        <row r="616">
          <cell r="A616" t="str">
            <v>2 S 04 111 02</v>
          </cell>
          <cell r="B616" t="str">
            <v>-</v>
          </cell>
          <cell r="C616" t="str">
            <v>Boca BDTC D=1,20m normal</v>
          </cell>
          <cell r="D616" t="str">
            <v>und</v>
          </cell>
          <cell r="H616" t="str">
            <v>DNIT 023/2004-ES</v>
          </cell>
        </row>
        <row r="617">
          <cell r="A617" t="str">
            <v>2 S 04 111 03</v>
          </cell>
          <cell r="B617" t="str">
            <v>-</v>
          </cell>
          <cell r="C617" t="str">
            <v>Boca BDTC D=1,50m normal</v>
          </cell>
          <cell r="D617" t="str">
            <v>und</v>
          </cell>
          <cell r="H617" t="str">
            <v>DNIT 023/2004-ES</v>
          </cell>
        </row>
        <row r="618">
          <cell r="A618" t="str">
            <v>2 S 04 111 05</v>
          </cell>
          <cell r="B618" t="str">
            <v>-</v>
          </cell>
          <cell r="C618" t="str">
            <v>Boca BDTC D=1,00 m - esc.=15</v>
          </cell>
          <cell r="D618" t="str">
            <v>und</v>
          </cell>
          <cell r="H618" t="str">
            <v>DNIT 023/2004-ES</v>
          </cell>
        </row>
        <row r="619">
          <cell r="A619" t="str">
            <v>2 S 04 111 06</v>
          </cell>
          <cell r="B619" t="str">
            <v>-</v>
          </cell>
          <cell r="C619" t="str">
            <v>Boca BDTC D=1,20 m - esc.=15</v>
          </cell>
          <cell r="D619" t="str">
            <v>und</v>
          </cell>
          <cell r="H619" t="str">
            <v>DNIT 023/2004-ES</v>
          </cell>
        </row>
        <row r="620">
          <cell r="A620" t="str">
            <v>2 S 04 111 07</v>
          </cell>
          <cell r="B620" t="str">
            <v>-</v>
          </cell>
          <cell r="C620" t="str">
            <v>Boca BDTC D=1,50 m - esc.=15</v>
          </cell>
          <cell r="D620" t="str">
            <v>und</v>
          </cell>
          <cell r="H620" t="str">
            <v>DNIT 023/2004-ES</v>
          </cell>
        </row>
        <row r="621">
          <cell r="A621" t="str">
            <v>2 S 04 111 08</v>
          </cell>
          <cell r="B621" t="str">
            <v>-</v>
          </cell>
          <cell r="C621" t="str">
            <v>Boca BDTC D=1,00 - esc.=30</v>
          </cell>
          <cell r="D621" t="str">
            <v>und</v>
          </cell>
          <cell r="H621" t="str">
            <v>DNIT 023/2004-ES</v>
          </cell>
        </row>
        <row r="622">
          <cell r="A622" t="str">
            <v>2 S 04 111 09</v>
          </cell>
          <cell r="B622" t="str">
            <v>-</v>
          </cell>
          <cell r="C622" t="str">
            <v>Boca BDTC D=1,20 m - esc.=30</v>
          </cell>
          <cell r="D622" t="str">
            <v>und</v>
          </cell>
          <cell r="H622" t="str">
            <v>DNIT 023/2004-ES</v>
          </cell>
        </row>
        <row r="623">
          <cell r="A623" t="str">
            <v>2 S 04 111 10</v>
          </cell>
          <cell r="B623" t="str">
            <v>-</v>
          </cell>
          <cell r="C623" t="str">
            <v>Boca BDTC D=1,50 m - esc.=30</v>
          </cell>
          <cell r="D623" t="str">
            <v>und</v>
          </cell>
          <cell r="H623" t="str">
            <v>DNIT 023/2004-ES</v>
          </cell>
        </row>
        <row r="624">
          <cell r="A624" t="str">
            <v>2 S 04 111 11</v>
          </cell>
          <cell r="B624" t="str">
            <v>-</v>
          </cell>
          <cell r="C624" t="str">
            <v>Boca BDTC D=1,00 m - esc.=45</v>
          </cell>
          <cell r="D624" t="str">
            <v>und</v>
          </cell>
          <cell r="H624" t="str">
            <v>DNIT 023/2004-ES</v>
          </cell>
        </row>
        <row r="625">
          <cell r="A625" t="str">
            <v>2 S 04 111 12</v>
          </cell>
          <cell r="B625" t="str">
            <v>-</v>
          </cell>
          <cell r="C625" t="str">
            <v>Boca BDTC D=1,20 m - esc.=45</v>
          </cell>
          <cell r="D625" t="str">
            <v>und</v>
          </cell>
          <cell r="H625" t="str">
            <v>DNIT 023/2004-ES</v>
          </cell>
        </row>
        <row r="626">
          <cell r="A626" t="str">
            <v>2 S 04 111 13</v>
          </cell>
          <cell r="B626" t="str">
            <v>-</v>
          </cell>
          <cell r="C626" t="str">
            <v>Boca BDTC D=1,50 m - esc.=45</v>
          </cell>
          <cell r="D626" t="str">
            <v>und</v>
          </cell>
          <cell r="H626" t="str">
            <v>DNIT 023/2004-ES</v>
          </cell>
        </row>
        <row r="627">
          <cell r="A627" t="str">
            <v>2 S 04 111 51</v>
          </cell>
          <cell r="B627" t="str">
            <v>-</v>
          </cell>
          <cell r="C627" t="str">
            <v>Boca BDTC D=1,00 m normal AC/BC/PC</v>
          </cell>
          <cell r="D627" t="str">
            <v>und</v>
          </cell>
          <cell r="H627" t="str">
            <v>DNIT 023/2004-ES</v>
          </cell>
        </row>
        <row r="628">
          <cell r="A628" t="str">
            <v>2 S 04 111 52</v>
          </cell>
          <cell r="B628" t="str">
            <v>-</v>
          </cell>
          <cell r="C628" t="str">
            <v>Boca BDTC D=1,20 m normal AC/BC/PC</v>
          </cell>
          <cell r="D628" t="str">
            <v>und</v>
          </cell>
          <cell r="H628" t="str">
            <v>DNIT 023/2004-ES</v>
          </cell>
        </row>
        <row r="629">
          <cell r="A629" t="str">
            <v>2 S 04 111 53</v>
          </cell>
          <cell r="B629" t="str">
            <v>-</v>
          </cell>
          <cell r="C629" t="str">
            <v>Boca BDTC D=1,50 m normal AC/BC/PC</v>
          </cell>
          <cell r="D629" t="str">
            <v>und</v>
          </cell>
          <cell r="H629" t="str">
            <v>DNIT 023/2004-ES</v>
          </cell>
        </row>
        <row r="630">
          <cell r="A630" t="str">
            <v>2 S 04 111 55</v>
          </cell>
          <cell r="B630" t="str">
            <v>-</v>
          </cell>
          <cell r="C630" t="str">
            <v>Boca BDTC D=1,00 m - esc=15 AC/BC/PC</v>
          </cell>
          <cell r="D630" t="str">
            <v>und</v>
          </cell>
          <cell r="H630" t="str">
            <v>DNIT 023/2004-ES</v>
          </cell>
        </row>
        <row r="631">
          <cell r="A631" t="str">
            <v>2 S 04 111 56</v>
          </cell>
          <cell r="B631" t="str">
            <v>-</v>
          </cell>
          <cell r="C631" t="str">
            <v>Boca BDTC D=1,20 m - esc=15 AC/BC/PC</v>
          </cell>
          <cell r="D631" t="str">
            <v>und</v>
          </cell>
          <cell r="H631" t="str">
            <v>DNIT 023/2004-ES</v>
          </cell>
        </row>
        <row r="632">
          <cell r="A632" t="str">
            <v>2 S 04 111 57</v>
          </cell>
          <cell r="B632" t="str">
            <v>-</v>
          </cell>
          <cell r="C632" t="str">
            <v>Boca BDTC D=1,50 m - esc=15 AC/BC/PC</v>
          </cell>
          <cell r="D632" t="str">
            <v>und</v>
          </cell>
          <cell r="H632" t="str">
            <v>DNIT 023/2004-ES</v>
          </cell>
        </row>
        <row r="633">
          <cell r="A633" t="str">
            <v>2 S 04 111 58</v>
          </cell>
          <cell r="B633" t="str">
            <v>-</v>
          </cell>
          <cell r="C633" t="str">
            <v>Boca BDTC D=1,00 m - esc=30 AC/BC/PC</v>
          </cell>
          <cell r="D633" t="str">
            <v>und</v>
          </cell>
          <cell r="H633" t="str">
            <v>DNIT 023/2004-ES</v>
          </cell>
        </row>
        <row r="634">
          <cell r="A634" t="str">
            <v>2 S 04 111 59</v>
          </cell>
          <cell r="B634" t="str">
            <v>-</v>
          </cell>
          <cell r="C634" t="str">
            <v>Boca BDTC D=1,20 m - esc=30 AC/BC/PC</v>
          </cell>
          <cell r="D634" t="str">
            <v>und</v>
          </cell>
          <cell r="H634" t="str">
            <v>DNIT 023/2004-ES</v>
          </cell>
        </row>
        <row r="635">
          <cell r="A635" t="str">
            <v>2 S 04 111 60</v>
          </cell>
          <cell r="B635" t="str">
            <v>-</v>
          </cell>
          <cell r="C635" t="str">
            <v>Boca BDTC D=1,50 m - esc=30 AC/BC/PC</v>
          </cell>
          <cell r="D635" t="str">
            <v>und</v>
          </cell>
          <cell r="H635" t="str">
            <v>DNIT 023/2004-ES</v>
          </cell>
        </row>
        <row r="636">
          <cell r="A636" t="str">
            <v>2 S 04 111 61</v>
          </cell>
          <cell r="B636" t="str">
            <v>-</v>
          </cell>
          <cell r="C636" t="str">
            <v>Boca BDTC D=1,00 m - esc=45 AC/BC/PC</v>
          </cell>
          <cell r="D636" t="str">
            <v>und</v>
          </cell>
          <cell r="H636" t="str">
            <v>DNIT 023/2004-ES</v>
          </cell>
        </row>
        <row r="637">
          <cell r="A637" t="str">
            <v>2 S 04 111 62</v>
          </cell>
          <cell r="B637" t="str">
            <v>-</v>
          </cell>
          <cell r="C637" t="str">
            <v>Boca BDTC D=1,20 m - esc=45 AC/BC/PC</v>
          </cell>
          <cell r="D637" t="str">
            <v>und</v>
          </cell>
          <cell r="H637" t="str">
            <v>DNIT 023/2004-ES</v>
          </cell>
        </row>
        <row r="638">
          <cell r="A638" t="str">
            <v>2 S 04 111 63</v>
          </cell>
          <cell r="B638" t="str">
            <v>-</v>
          </cell>
          <cell r="C638" t="str">
            <v>Boca BDTC D=1,50 m - esc=45 AC/BC/PC</v>
          </cell>
          <cell r="D638" t="str">
            <v>und</v>
          </cell>
          <cell r="H638" t="str">
            <v>DNIT 023/2004-ES</v>
          </cell>
        </row>
        <row r="639">
          <cell r="A639" t="str">
            <v>2 S 04 120 01</v>
          </cell>
          <cell r="B639" t="str">
            <v>-</v>
          </cell>
          <cell r="C639" t="str">
            <v>Corpo BTTC D=1,00m</v>
          </cell>
          <cell r="D639" t="str">
            <v>m</v>
          </cell>
          <cell r="H639" t="str">
            <v>DNIT 023/2004-ES</v>
          </cell>
        </row>
        <row r="640">
          <cell r="A640" t="str">
            <v>2 S 04 120 02</v>
          </cell>
          <cell r="B640" t="str">
            <v>-</v>
          </cell>
          <cell r="C640" t="str">
            <v>Corpo BTTC D=1,20m</v>
          </cell>
          <cell r="D640" t="str">
            <v>m</v>
          </cell>
          <cell r="H640" t="str">
            <v>DNIT 023/2004-ES</v>
          </cell>
        </row>
        <row r="641">
          <cell r="A641" t="str">
            <v>2 S 04 120 03</v>
          </cell>
          <cell r="B641" t="str">
            <v>-</v>
          </cell>
          <cell r="C641" t="str">
            <v>Corpo BTTC D=1,50m</v>
          </cell>
          <cell r="D641" t="str">
            <v>m</v>
          </cell>
          <cell r="H641" t="str">
            <v>DNIT 023/2004-ES</v>
          </cell>
        </row>
        <row r="642">
          <cell r="A642" t="str">
            <v>2 S 04 120 51</v>
          </cell>
          <cell r="B642" t="str">
            <v>-</v>
          </cell>
          <cell r="C642" t="str">
            <v>Corpo BTTC D=1,00 m AC/BC/PC</v>
          </cell>
          <cell r="D642" t="str">
            <v>m</v>
          </cell>
          <cell r="H642" t="str">
            <v>DNIT 023/2004-ES</v>
          </cell>
        </row>
        <row r="643">
          <cell r="A643" t="str">
            <v>2 S 04 120 52</v>
          </cell>
          <cell r="B643" t="str">
            <v>-</v>
          </cell>
          <cell r="C643" t="str">
            <v>Corpo BTTC D=1,20 m AC/BC/PC</v>
          </cell>
          <cell r="D643" t="str">
            <v>m</v>
          </cell>
          <cell r="H643" t="str">
            <v>DNIT 023/2004-ES</v>
          </cell>
        </row>
        <row r="644">
          <cell r="A644" t="str">
            <v>2 S 04 120 53</v>
          </cell>
          <cell r="B644" t="str">
            <v>-</v>
          </cell>
          <cell r="C644" t="str">
            <v>Corpo BTTC D=1,50 m AC/BC/PC</v>
          </cell>
          <cell r="D644" t="str">
            <v>m</v>
          </cell>
          <cell r="H644" t="str">
            <v>DNIT 023/2004-ES</v>
          </cell>
        </row>
        <row r="645">
          <cell r="A645" t="str">
            <v>2 S 04 121 01</v>
          </cell>
          <cell r="B645" t="str">
            <v>-</v>
          </cell>
          <cell r="C645" t="str">
            <v>Boca BTTC D=1,00m normal</v>
          </cell>
          <cell r="D645" t="str">
            <v>und</v>
          </cell>
          <cell r="H645" t="str">
            <v>DNIT 023/2004-ES</v>
          </cell>
        </row>
        <row r="646">
          <cell r="A646" t="str">
            <v>2 S 04 121 02</v>
          </cell>
          <cell r="B646" t="str">
            <v>-</v>
          </cell>
          <cell r="C646" t="str">
            <v>Boca BTTC D=1,20m normal</v>
          </cell>
          <cell r="D646" t="str">
            <v>und</v>
          </cell>
          <cell r="H646" t="str">
            <v>DNIT 023/2004-ES</v>
          </cell>
        </row>
        <row r="647">
          <cell r="A647" t="str">
            <v>2 S 04 121 03</v>
          </cell>
          <cell r="B647" t="str">
            <v>-</v>
          </cell>
          <cell r="C647" t="str">
            <v>Boca BTTC D=1,50m normal</v>
          </cell>
          <cell r="D647" t="str">
            <v>und</v>
          </cell>
          <cell r="H647" t="str">
            <v>DNIT 023/2004-ES</v>
          </cell>
        </row>
        <row r="648">
          <cell r="A648" t="str">
            <v>2 S 04 121 04</v>
          </cell>
          <cell r="B648" t="str">
            <v>-</v>
          </cell>
          <cell r="C648" t="str">
            <v>Boca BTTC D=1,00 m - esc.=15</v>
          </cell>
          <cell r="D648" t="str">
            <v>und</v>
          </cell>
          <cell r="H648" t="str">
            <v>DNIT 023/2004-ES</v>
          </cell>
        </row>
        <row r="649">
          <cell r="A649" t="str">
            <v>2 S 04 121 05</v>
          </cell>
          <cell r="B649" t="str">
            <v>-</v>
          </cell>
          <cell r="C649" t="str">
            <v>Boca BTTC D=1,20 m - esc.=15</v>
          </cell>
          <cell r="D649" t="str">
            <v>und</v>
          </cell>
          <cell r="H649" t="str">
            <v>DNIT 023/2004-ES</v>
          </cell>
        </row>
        <row r="650">
          <cell r="A650" t="str">
            <v>2 S 04 121 06</v>
          </cell>
          <cell r="B650" t="str">
            <v>-</v>
          </cell>
          <cell r="C650" t="str">
            <v>Boca BTTC D=1,50 m - esc.=15</v>
          </cell>
          <cell r="D650" t="str">
            <v>und</v>
          </cell>
          <cell r="H650" t="str">
            <v>DNIT 023/2004-ES</v>
          </cell>
        </row>
        <row r="651">
          <cell r="A651" t="str">
            <v>2 S 04 121 07</v>
          </cell>
          <cell r="B651" t="str">
            <v>-</v>
          </cell>
          <cell r="C651" t="str">
            <v>Boca BTTC D=1,00 m - esc.=30</v>
          </cell>
          <cell r="D651" t="str">
            <v>und</v>
          </cell>
          <cell r="H651" t="str">
            <v>DNIT 023/2004-ES</v>
          </cell>
        </row>
        <row r="652">
          <cell r="A652" t="str">
            <v>2 S 04 121 08</v>
          </cell>
          <cell r="B652" t="str">
            <v>-</v>
          </cell>
          <cell r="C652" t="str">
            <v>Boca BTTC D=1,20 m - esc.=30</v>
          </cell>
          <cell r="D652" t="str">
            <v>und</v>
          </cell>
          <cell r="H652" t="str">
            <v>DNIT 023/2004-ES</v>
          </cell>
        </row>
        <row r="653">
          <cell r="A653" t="str">
            <v>2 S 04 121 09</v>
          </cell>
          <cell r="B653" t="str">
            <v>-</v>
          </cell>
          <cell r="C653" t="str">
            <v>Boca BTTC D=1,50 m - esc.=30</v>
          </cell>
          <cell r="D653" t="str">
            <v>und</v>
          </cell>
          <cell r="H653" t="str">
            <v>DNIT 023/2004-ES</v>
          </cell>
        </row>
        <row r="654">
          <cell r="A654" t="str">
            <v>2 S 04 121 10</v>
          </cell>
          <cell r="B654" t="str">
            <v>-</v>
          </cell>
          <cell r="C654" t="str">
            <v>Boca BTTC D=1,00 m - esc.=45</v>
          </cell>
          <cell r="D654" t="str">
            <v>und</v>
          </cell>
          <cell r="H654" t="str">
            <v>DNIT 023/2004-ES</v>
          </cell>
        </row>
        <row r="655">
          <cell r="A655" t="str">
            <v>2 S 04 121 11</v>
          </cell>
          <cell r="B655" t="str">
            <v>-</v>
          </cell>
          <cell r="C655" t="str">
            <v>Boca BTTC D=1,20 m - esc.=45</v>
          </cell>
          <cell r="D655" t="str">
            <v>und</v>
          </cell>
          <cell r="H655" t="str">
            <v>DNIT 023/2004-ES</v>
          </cell>
        </row>
        <row r="656">
          <cell r="A656" t="str">
            <v>2 S 04 121 12</v>
          </cell>
          <cell r="B656" t="str">
            <v>-</v>
          </cell>
          <cell r="C656" t="str">
            <v>Boca BTTC D=1,50 m - esc.=45</v>
          </cell>
          <cell r="D656" t="str">
            <v>und</v>
          </cell>
          <cell r="H656" t="str">
            <v>DNIT 023/2004-ES</v>
          </cell>
        </row>
        <row r="657">
          <cell r="A657" t="str">
            <v>2 S 04 121 51</v>
          </cell>
          <cell r="B657" t="str">
            <v>-</v>
          </cell>
          <cell r="C657" t="str">
            <v>Boca BTTC D=1,00 m normal AC/BC/PC</v>
          </cell>
          <cell r="D657" t="str">
            <v>und</v>
          </cell>
          <cell r="H657" t="str">
            <v>DNIT 023/2004-ES</v>
          </cell>
        </row>
        <row r="658">
          <cell r="A658" t="str">
            <v>2 S 04 121 52</v>
          </cell>
          <cell r="B658" t="str">
            <v>-</v>
          </cell>
          <cell r="C658" t="str">
            <v>Boca BTTC D=1,20 m normal AC/BC/PC</v>
          </cell>
          <cell r="D658" t="str">
            <v>und</v>
          </cell>
          <cell r="H658" t="str">
            <v>DNIT 023/2004-ES</v>
          </cell>
        </row>
        <row r="659">
          <cell r="A659" t="str">
            <v>2 S 04 121 53</v>
          </cell>
          <cell r="B659" t="str">
            <v>-</v>
          </cell>
          <cell r="C659" t="str">
            <v>Boca BTTC D=1,50 m normal AC/BC/PC</v>
          </cell>
          <cell r="D659" t="str">
            <v>und</v>
          </cell>
          <cell r="H659" t="str">
            <v>DNIT 023/2004-ES</v>
          </cell>
        </row>
        <row r="660">
          <cell r="A660" t="str">
            <v>2 S 04 121 54</v>
          </cell>
          <cell r="B660" t="str">
            <v>-</v>
          </cell>
          <cell r="C660" t="str">
            <v>Boca BTTC D=1,00 m - esc=15 AC/BC/PC</v>
          </cell>
          <cell r="D660" t="str">
            <v>und</v>
          </cell>
          <cell r="H660" t="str">
            <v>DNIT 023/2004-ES</v>
          </cell>
        </row>
        <row r="661">
          <cell r="A661" t="str">
            <v>2 S 04 121 55</v>
          </cell>
          <cell r="B661" t="str">
            <v>-</v>
          </cell>
          <cell r="C661" t="str">
            <v>Boca BTTC D=1,20 m - esc=15 AC/BC/PC</v>
          </cell>
          <cell r="D661" t="str">
            <v>und</v>
          </cell>
          <cell r="H661" t="str">
            <v>DNIT 023/2004-ES</v>
          </cell>
        </row>
        <row r="662">
          <cell r="A662" t="str">
            <v>2 S 04 121 56</v>
          </cell>
          <cell r="B662" t="str">
            <v>-</v>
          </cell>
          <cell r="C662" t="str">
            <v>Boca BTTC D=1,50 m - esc=15 AC/BC/PC</v>
          </cell>
          <cell r="D662" t="str">
            <v>und</v>
          </cell>
          <cell r="H662" t="str">
            <v>DNIT 023/2004-ES</v>
          </cell>
        </row>
        <row r="663">
          <cell r="A663" t="str">
            <v>2 S 04 121 57</v>
          </cell>
          <cell r="B663" t="str">
            <v>-</v>
          </cell>
          <cell r="C663" t="str">
            <v>Boca BTTC D=1,00 m - esc=30 AC/BC/PC</v>
          </cell>
          <cell r="D663" t="str">
            <v>und</v>
          </cell>
          <cell r="H663" t="str">
            <v>DNIT 023/2004-ES</v>
          </cell>
        </row>
        <row r="664">
          <cell r="A664" t="str">
            <v>2 S 04 121 58</v>
          </cell>
          <cell r="B664" t="str">
            <v>-</v>
          </cell>
          <cell r="C664" t="str">
            <v>Boca BTTC D=1,20 m - esc=30 AC/BC/PC</v>
          </cell>
          <cell r="D664" t="str">
            <v>und</v>
          </cell>
          <cell r="H664" t="str">
            <v>DNIT 023/2004-ES</v>
          </cell>
        </row>
        <row r="665">
          <cell r="A665" t="str">
            <v>2 S 04 121 59</v>
          </cell>
          <cell r="B665" t="str">
            <v>-</v>
          </cell>
          <cell r="C665" t="str">
            <v>Boca BTTC D=1,50 m - esc=30 AC/BC/PC</v>
          </cell>
          <cell r="D665" t="str">
            <v>und</v>
          </cell>
          <cell r="H665" t="str">
            <v>DNIT 023/2004-ES</v>
          </cell>
        </row>
        <row r="666">
          <cell r="A666" t="str">
            <v>2 S 04 121 60</v>
          </cell>
          <cell r="B666" t="str">
            <v>-</v>
          </cell>
          <cell r="C666" t="str">
            <v>Boca BTTC D=1,00 m - esc=45 AC/BC/PC</v>
          </cell>
          <cell r="D666" t="str">
            <v>und</v>
          </cell>
          <cell r="H666" t="str">
            <v>DNIT 023/2004-ES</v>
          </cell>
        </row>
        <row r="667">
          <cell r="A667" t="str">
            <v>2 S 04 121 61</v>
          </cell>
          <cell r="B667" t="str">
            <v>-</v>
          </cell>
          <cell r="C667" t="str">
            <v>Boca BTTC D=1,20 m - esc=45 AC/BC/PC</v>
          </cell>
          <cell r="D667" t="str">
            <v>und</v>
          </cell>
          <cell r="H667" t="str">
            <v>DNIT 023/2004-ES</v>
          </cell>
        </row>
        <row r="668">
          <cell r="A668" t="str">
            <v>2 S 04 121 62</v>
          </cell>
          <cell r="B668" t="str">
            <v>-</v>
          </cell>
          <cell r="C668" t="str">
            <v>Boca BTTC D=1,50 m - esc=45 AC/BC/PC</v>
          </cell>
          <cell r="D668" t="str">
            <v>und</v>
          </cell>
          <cell r="H668" t="str">
            <v>DNIT 023/2004-ES</v>
          </cell>
        </row>
        <row r="669">
          <cell r="A669" t="str">
            <v>2 S 04 200 01</v>
          </cell>
          <cell r="B669" t="str">
            <v>-</v>
          </cell>
          <cell r="C669" t="str">
            <v>Corpo BSCC 1,50 x 1,50 m alt. 0 a 1,00 m</v>
          </cell>
          <cell r="D669" t="str">
            <v>und</v>
          </cell>
          <cell r="H669" t="str">
            <v>DNIT 025/2004-ES</v>
          </cell>
        </row>
        <row r="670">
          <cell r="A670" t="str">
            <v>2 S 04 200 02</v>
          </cell>
          <cell r="B670" t="str">
            <v>-</v>
          </cell>
          <cell r="C670" t="str">
            <v>Corpo BSCC 2,00 x 2,00 m alt. 0 a 1,00 m</v>
          </cell>
          <cell r="D670" t="str">
            <v>und</v>
          </cell>
          <cell r="H670" t="str">
            <v>DNIT 025/2004-ES</v>
          </cell>
        </row>
        <row r="671">
          <cell r="A671" t="str">
            <v>2 S 04 200 03</v>
          </cell>
          <cell r="B671" t="str">
            <v>-</v>
          </cell>
          <cell r="C671" t="str">
            <v>Corpo BSCC 2,50 x 2,50 m alt. 0 a 1,00 m</v>
          </cell>
          <cell r="D671" t="str">
            <v>m</v>
          </cell>
          <cell r="H671" t="str">
            <v>DNIT 025/2004-ES</v>
          </cell>
        </row>
        <row r="672">
          <cell r="A672" t="str">
            <v>2 S 04 200 04</v>
          </cell>
          <cell r="B672" t="str">
            <v>-</v>
          </cell>
          <cell r="C672" t="str">
            <v>Corpo BSCC 3,00 x 3,00 m alt. 0 a 1,00 m</v>
          </cell>
          <cell r="D672" t="str">
            <v>m</v>
          </cell>
          <cell r="H672" t="str">
            <v>DNIT 025/2004-ES</v>
          </cell>
        </row>
        <row r="673">
          <cell r="A673" t="str">
            <v>2 S 04 200 05</v>
          </cell>
          <cell r="B673" t="str">
            <v>-</v>
          </cell>
          <cell r="C673" t="str">
            <v>Corpo BSCC 1,50 x 1,50 m alt. 1,00 a 2,50 m</v>
          </cell>
          <cell r="D673" t="str">
            <v>m</v>
          </cell>
          <cell r="H673" t="str">
            <v>DNIT 025/2004-ES</v>
          </cell>
        </row>
        <row r="674">
          <cell r="A674" t="str">
            <v>2 S 04 200 06</v>
          </cell>
          <cell r="B674" t="str">
            <v>-</v>
          </cell>
          <cell r="C674" t="str">
            <v>Corpo BSCC 2,00 x 2,00 m alt. 1,00 a 2,50 m</v>
          </cell>
          <cell r="D674" t="str">
            <v>m</v>
          </cell>
          <cell r="H674" t="str">
            <v>DNIT 025/2004-ES</v>
          </cell>
        </row>
        <row r="675">
          <cell r="A675" t="str">
            <v>2 S 04 200 07</v>
          </cell>
          <cell r="B675" t="str">
            <v>-</v>
          </cell>
          <cell r="C675" t="str">
            <v>Corpo BSCC 2,50 x 2,50 m alt. 1,00 a 2,50 m</v>
          </cell>
          <cell r="D675" t="str">
            <v>m</v>
          </cell>
          <cell r="H675" t="str">
            <v>DNIT 025/2004-ES</v>
          </cell>
        </row>
        <row r="676">
          <cell r="A676" t="str">
            <v>2 S 04 200 08</v>
          </cell>
          <cell r="B676" t="str">
            <v>-</v>
          </cell>
          <cell r="C676" t="str">
            <v>Corpo BSCC 3,00 x 3,00 m alt. 1,00 a 2,50 m</v>
          </cell>
          <cell r="D676" t="str">
            <v>m</v>
          </cell>
          <cell r="H676" t="str">
            <v>DNIT 025/2004-ES</v>
          </cell>
        </row>
        <row r="677">
          <cell r="A677" t="str">
            <v>2 S 04 200 09</v>
          </cell>
          <cell r="B677" t="str">
            <v>-</v>
          </cell>
          <cell r="C677" t="str">
            <v>Corpo BSCC 1,50 x 1,50 m alt. 2,50 a 5,00 m</v>
          </cell>
          <cell r="D677" t="str">
            <v>m</v>
          </cell>
          <cell r="H677" t="str">
            <v>DNIT 025/2004-ES</v>
          </cell>
        </row>
        <row r="678">
          <cell r="A678" t="str">
            <v>2 S 04 200 10</v>
          </cell>
          <cell r="B678" t="str">
            <v>-</v>
          </cell>
          <cell r="C678" t="str">
            <v>Corpo BSCC 2,00 x 2,00 m alt. 2,50 a 5,00 m</v>
          </cell>
          <cell r="D678" t="str">
            <v>m</v>
          </cell>
          <cell r="H678" t="str">
            <v>DNIT 025/2004-ES</v>
          </cell>
        </row>
        <row r="679">
          <cell r="A679" t="str">
            <v>2 S 04 200 11</v>
          </cell>
          <cell r="B679" t="str">
            <v>-</v>
          </cell>
          <cell r="C679" t="str">
            <v>Corpo BSCC 2,50 x 2,50 m alt. 2,50 a 5,00 m</v>
          </cell>
          <cell r="D679" t="str">
            <v>m</v>
          </cell>
          <cell r="H679" t="str">
            <v>DNIT 025/2004-ES</v>
          </cell>
        </row>
        <row r="680">
          <cell r="A680" t="str">
            <v>2 S 04 200 12</v>
          </cell>
          <cell r="B680" t="str">
            <v>-</v>
          </cell>
          <cell r="C680" t="str">
            <v>Corpo BSCC 3,00 x 3,00 m alt. 2,50 a 5,00 m</v>
          </cell>
          <cell r="D680" t="str">
            <v>m</v>
          </cell>
          <cell r="H680" t="str">
            <v>DNIT 025/2004-ES</v>
          </cell>
        </row>
        <row r="681">
          <cell r="A681" t="str">
            <v>2 S 04 200 13</v>
          </cell>
          <cell r="B681" t="str">
            <v>-</v>
          </cell>
          <cell r="C681" t="str">
            <v>Corpo BSCC 1,50 x 1,50 m alt. 5,00 a 7,50 m</v>
          </cell>
          <cell r="D681" t="str">
            <v>m</v>
          </cell>
          <cell r="H681" t="str">
            <v>DNIT 025/2004-ES</v>
          </cell>
        </row>
        <row r="682">
          <cell r="A682" t="str">
            <v>2 S 04 200 14</v>
          </cell>
          <cell r="B682" t="str">
            <v>-</v>
          </cell>
          <cell r="C682" t="str">
            <v>Corpo BSCC 2,00 x 2,00 m alt. 5,00 a 7,50 m</v>
          </cell>
          <cell r="D682" t="str">
            <v>m</v>
          </cell>
          <cell r="H682" t="str">
            <v>DNIT 025/2004-ES</v>
          </cell>
        </row>
        <row r="683">
          <cell r="A683" t="str">
            <v>2 S 04 200 15</v>
          </cell>
          <cell r="B683" t="str">
            <v>-</v>
          </cell>
          <cell r="C683" t="str">
            <v>Corpo BSCC 2,50 x 2,50 m alt. 5,00 a 7,50 m</v>
          </cell>
          <cell r="D683" t="str">
            <v>m</v>
          </cell>
          <cell r="H683" t="str">
            <v>DNIT 025/2004-ES</v>
          </cell>
        </row>
        <row r="684">
          <cell r="A684" t="str">
            <v>2 S 04 200 16</v>
          </cell>
          <cell r="B684" t="str">
            <v>-</v>
          </cell>
          <cell r="C684" t="str">
            <v>Corpo BSCC 3,00 x 3,00 m alt. 5,00 a 7,50 m</v>
          </cell>
          <cell r="D684" t="str">
            <v>m</v>
          </cell>
          <cell r="H684" t="str">
            <v>DNIT 025/2004-ES</v>
          </cell>
        </row>
        <row r="685">
          <cell r="A685" t="str">
            <v>2 S 04 200 17</v>
          </cell>
          <cell r="B685" t="str">
            <v>-</v>
          </cell>
          <cell r="C685" t="str">
            <v>Corpo BSCC 1,50 x 1,50 m alt. 7,50 a 10,00 m</v>
          </cell>
          <cell r="D685" t="str">
            <v>m</v>
          </cell>
          <cell r="H685" t="str">
            <v>DNIT 025/2004-ES</v>
          </cell>
        </row>
        <row r="686">
          <cell r="A686" t="str">
            <v>2 S 04 200 18</v>
          </cell>
          <cell r="B686" t="str">
            <v>-</v>
          </cell>
          <cell r="C686" t="str">
            <v>Corpo BSCC 2,00 x 2,00 m alt. 7,50 a 10,00 m</v>
          </cell>
          <cell r="D686" t="str">
            <v>m</v>
          </cell>
          <cell r="H686" t="str">
            <v>DNIT 025/2004-ES</v>
          </cell>
        </row>
        <row r="687">
          <cell r="A687" t="str">
            <v>2 S 04 200 19</v>
          </cell>
          <cell r="B687" t="str">
            <v>-</v>
          </cell>
          <cell r="C687" t="str">
            <v>Corpo BSCC 2,50 x 2,50 m alt. 7,50 a 10,00 m</v>
          </cell>
          <cell r="D687" t="str">
            <v>m</v>
          </cell>
          <cell r="H687" t="str">
            <v>DNIT 025/2004-ES</v>
          </cell>
        </row>
        <row r="688">
          <cell r="A688" t="str">
            <v>2 S 04 200 20</v>
          </cell>
          <cell r="B688" t="str">
            <v>-</v>
          </cell>
          <cell r="C688" t="str">
            <v>Corpo BSCC 3,00 x 3,00 m alt. 7,50 a 10,00 m</v>
          </cell>
          <cell r="D688" t="str">
            <v>m</v>
          </cell>
          <cell r="H688" t="str">
            <v>DNIT 025/2004-ES</v>
          </cell>
        </row>
        <row r="689">
          <cell r="A689" t="str">
            <v>2 S 04 200 21</v>
          </cell>
          <cell r="B689" t="str">
            <v>-</v>
          </cell>
          <cell r="C689" t="str">
            <v>Corpo BSCC 1,50 x 1,50 m alt. 10,00 a 12,50 m</v>
          </cell>
          <cell r="D689" t="str">
            <v>m</v>
          </cell>
          <cell r="H689" t="str">
            <v>DNIT 025/2004-ES</v>
          </cell>
        </row>
        <row r="690">
          <cell r="A690" t="str">
            <v>2 S 04 200 22</v>
          </cell>
          <cell r="B690" t="str">
            <v>-</v>
          </cell>
          <cell r="C690" t="str">
            <v>Corpo BSCC 2,00 x 2,00 m alt. 10,00 a 12,50 m</v>
          </cell>
          <cell r="D690" t="str">
            <v>m</v>
          </cell>
          <cell r="H690" t="str">
            <v>DNIT 025/2004-ES</v>
          </cell>
        </row>
        <row r="691">
          <cell r="A691" t="str">
            <v>2 S 04 200 23</v>
          </cell>
          <cell r="B691" t="str">
            <v>-</v>
          </cell>
          <cell r="C691" t="str">
            <v>Corpo BSCC 2,50 x 2,50 m alt. 10,00 a 12,50 m</v>
          </cell>
          <cell r="D691" t="str">
            <v>m</v>
          </cell>
          <cell r="H691" t="str">
            <v>DNIT 025/2004-ES</v>
          </cell>
        </row>
        <row r="692">
          <cell r="A692" t="str">
            <v>2 S 04 200 24</v>
          </cell>
          <cell r="B692" t="str">
            <v>-</v>
          </cell>
          <cell r="C692" t="str">
            <v>Corpo BSCC 3,00 a 3,00 m alt. 10,00 a 12,50 m</v>
          </cell>
          <cell r="D692" t="str">
            <v>m</v>
          </cell>
          <cell r="H692" t="str">
            <v>DNIT 025/2004-ES</v>
          </cell>
        </row>
        <row r="693">
          <cell r="A693" t="str">
            <v>2 S 04 200 25</v>
          </cell>
          <cell r="B693" t="str">
            <v>-</v>
          </cell>
          <cell r="C693" t="str">
            <v>Corpo BSCC 1,50 x 1,50 m alt. 12,50 a 15,00 m</v>
          </cell>
          <cell r="D693" t="str">
            <v>m</v>
          </cell>
          <cell r="H693" t="str">
            <v>DNIT 025/2004-ES</v>
          </cell>
        </row>
        <row r="694">
          <cell r="A694" t="str">
            <v>2 S 04 200 26</v>
          </cell>
          <cell r="B694" t="str">
            <v>-</v>
          </cell>
          <cell r="C694" t="str">
            <v>Corpo BSCC 2,00 a 2,00 m alt. 12,50 a 15,00 m</v>
          </cell>
          <cell r="D694" t="str">
            <v>m</v>
          </cell>
          <cell r="H694" t="str">
            <v>DNIT 025/2004-ES</v>
          </cell>
        </row>
        <row r="695">
          <cell r="A695" t="str">
            <v>2 S 04 200 27</v>
          </cell>
          <cell r="B695" t="str">
            <v>-</v>
          </cell>
          <cell r="C695" t="str">
            <v>Corpo BSCC 2,50 x 2,50 m alt. 12,50 a 15,00 m</v>
          </cell>
          <cell r="D695" t="str">
            <v>m</v>
          </cell>
          <cell r="H695" t="str">
            <v>DNIT 025/2004-ES</v>
          </cell>
        </row>
        <row r="696">
          <cell r="A696" t="str">
            <v>2 S 04 200 28</v>
          </cell>
          <cell r="B696" t="str">
            <v>-</v>
          </cell>
          <cell r="C696" t="str">
            <v>Corpo BSCC 3,00 x 3,00 m alt. 12,50 a 15,00 m</v>
          </cell>
          <cell r="D696" t="str">
            <v>m</v>
          </cell>
          <cell r="H696" t="str">
            <v>DNIT 025/2004-ES</v>
          </cell>
        </row>
        <row r="697">
          <cell r="A697" t="str">
            <v>2 S 04 200 51</v>
          </cell>
          <cell r="B697" t="str">
            <v>-</v>
          </cell>
          <cell r="C697" t="str">
            <v>Corpo BSCC 1,50 x 1,50 m alt. 0 a 1,00 m AC/BC</v>
          </cell>
          <cell r="D697" t="str">
            <v>und</v>
          </cell>
          <cell r="H697" t="str">
            <v>DNIT 025/2004-ES</v>
          </cell>
        </row>
        <row r="698">
          <cell r="A698" t="str">
            <v>2 S 04 200 52</v>
          </cell>
          <cell r="B698" t="str">
            <v>-</v>
          </cell>
          <cell r="C698" t="str">
            <v>Corpo BSCC 2,00 x 2,00 m alt. 0 a 1,00 m AC/BC</v>
          </cell>
          <cell r="D698" t="str">
            <v>und</v>
          </cell>
          <cell r="H698" t="str">
            <v>DNIT 025/2004-ES</v>
          </cell>
        </row>
        <row r="699">
          <cell r="A699" t="str">
            <v>2 S 04 200 53</v>
          </cell>
          <cell r="B699" t="str">
            <v>-</v>
          </cell>
          <cell r="C699" t="str">
            <v>Corpo BSCC 2,50 x 2,50 m alt. 0 a 1,00 m AC/BC</v>
          </cell>
          <cell r="D699" t="str">
            <v>m</v>
          </cell>
          <cell r="H699" t="str">
            <v>DNIT 025/2004-ES</v>
          </cell>
        </row>
        <row r="700">
          <cell r="A700" t="str">
            <v>2 S 04 200 54</v>
          </cell>
          <cell r="B700" t="str">
            <v>-</v>
          </cell>
          <cell r="C700" t="str">
            <v>Corpo BSCC 3,00 x 3,00 m alt. 0 a 1,00 m AC/BC</v>
          </cell>
          <cell r="D700" t="str">
            <v>m</v>
          </cell>
          <cell r="H700" t="str">
            <v>DNIT 025/2004-ES</v>
          </cell>
        </row>
        <row r="701">
          <cell r="A701" t="str">
            <v>2 S 04 200 55</v>
          </cell>
          <cell r="B701" t="str">
            <v>-</v>
          </cell>
          <cell r="C701" t="str">
            <v>Corpo BSCC 1,50 x 1,50 m alt. 1,00 a 2,50 m AC/BC</v>
          </cell>
          <cell r="D701" t="str">
            <v>m</v>
          </cell>
          <cell r="H701" t="str">
            <v>DNIT 025/2004-ES</v>
          </cell>
        </row>
        <row r="702">
          <cell r="A702" t="str">
            <v>2 S 04 200 56</v>
          </cell>
          <cell r="B702" t="str">
            <v>-</v>
          </cell>
          <cell r="C702" t="str">
            <v>Corpo BSCC 2,00 x 2,00 m alt. 1,00 a 2,50 m AC/BC</v>
          </cell>
          <cell r="D702" t="str">
            <v>m</v>
          </cell>
          <cell r="H702" t="str">
            <v>DNIT 025/2004-ES</v>
          </cell>
        </row>
        <row r="703">
          <cell r="A703" t="str">
            <v>2 S 04 200 57</v>
          </cell>
          <cell r="B703" t="str">
            <v>-</v>
          </cell>
          <cell r="C703" t="str">
            <v>Corpo BSCC 2,50 x 2,50 m alt. 1,00 a 2,50 m AC/BC</v>
          </cell>
          <cell r="D703" t="str">
            <v>m</v>
          </cell>
          <cell r="H703" t="str">
            <v>DNIT 025/2004-ES</v>
          </cell>
        </row>
        <row r="704">
          <cell r="A704" t="str">
            <v>2 S 04 200 58</v>
          </cell>
          <cell r="B704" t="str">
            <v>-</v>
          </cell>
          <cell r="C704" t="str">
            <v>Corpo BSCC 3,00 x 3,00 m alt. 1,00 a 2,50 m AC/BC</v>
          </cell>
          <cell r="D704" t="str">
            <v>m</v>
          </cell>
          <cell r="H704" t="str">
            <v>DNIT 025/2004-ES</v>
          </cell>
        </row>
        <row r="705">
          <cell r="A705" t="str">
            <v>2 S 04 200 59</v>
          </cell>
          <cell r="B705" t="str">
            <v>-</v>
          </cell>
          <cell r="C705" t="str">
            <v>Corpo BSCC 1,50 x 1,50 m alt. 2,50 a 5,00 m AC/BC</v>
          </cell>
          <cell r="D705" t="str">
            <v>m</v>
          </cell>
          <cell r="H705" t="str">
            <v>DNIT 025/2004-ES</v>
          </cell>
        </row>
        <row r="706">
          <cell r="A706" t="str">
            <v>2 S 04 200 60</v>
          </cell>
          <cell r="B706" t="str">
            <v>-</v>
          </cell>
          <cell r="C706" t="str">
            <v>Corpo BSCC 2,00 x 2,00 m alt. 2,50 a 5,00 m AC/BC</v>
          </cell>
          <cell r="D706" t="str">
            <v>m</v>
          </cell>
          <cell r="H706" t="str">
            <v>DNIT 025/2004-ES</v>
          </cell>
        </row>
        <row r="707">
          <cell r="A707" t="str">
            <v>2 S 04 200 61</v>
          </cell>
          <cell r="B707" t="str">
            <v>-</v>
          </cell>
          <cell r="C707" t="str">
            <v>Corpo BSCC 2,50 x 2,50 m alt. 2,50 a 5,00 m AC/BC</v>
          </cell>
          <cell r="D707" t="str">
            <v>m</v>
          </cell>
          <cell r="H707" t="str">
            <v>DNIT 025/2004-ES</v>
          </cell>
        </row>
        <row r="708">
          <cell r="A708" t="str">
            <v>2 S 04 200 62</v>
          </cell>
          <cell r="B708" t="str">
            <v>-</v>
          </cell>
          <cell r="C708" t="str">
            <v>Corpo BSCC 3,00 x 3,00 m alt. 2,50 a 5,00 m AC/BC</v>
          </cell>
          <cell r="D708" t="str">
            <v>m</v>
          </cell>
          <cell r="H708" t="str">
            <v>DNIT 025/2004-ES</v>
          </cell>
        </row>
        <row r="709">
          <cell r="A709" t="str">
            <v>2 S 04 200 63</v>
          </cell>
          <cell r="B709" t="str">
            <v>-</v>
          </cell>
          <cell r="C709" t="str">
            <v>Corpo BSCC 1,50 a 1,50 m alt. 5,00 a 7,50 m AC/BC</v>
          </cell>
          <cell r="D709" t="str">
            <v>m</v>
          </cell>
          <cell r="H709" t="str">
            <v>DNIT 025/2004-ES</v>
          </cell>
        </row>
        <row r="710">
          <cell r="A710" t="str">
            <v>2 S 04 200 64</v>
          </cell>
          <cell r="B710" t="str">
            <v>-</v>
          </cell>
          <cell r="C710" t="str">
            <v>Corpo BSCC 2,00 x 2,00 m alt. 5,00 a 7,50 m AC/BC</v>
          </cell>
          <cell r="D710" t="str">
            <v>m</v>
          </cell>
          <cell r="H710" t="str">
            <v>DNIT 025/2004-ES</v>
          </cell>
        </row>
        <row r="711">
          <cell r="A711" t="str">
            <v>2 S 04 200 65</v>
          </cell>
          <cell r="B711" t="str">
            <v>-</v>
          </cell>
          <cell r="C711" t="str">
            <v>Corpo BSCC 2,50 x 2,50 m alt. 5,00 a 7,50 m AC/BC</v>
          </cell>
          <cell r="D711" t="str">
            <v>m</v>
          </cell>
          <cell r="H711" t="str">
            <v>DNIT 025/2004-ES</v>
          </cell>
        </row>
        <row r="712">
          <cell r="A712" t="str">
            <v>2 S 04 200 66</v>
          </cell>
          <cell r="B712" t="str">
            <v>-</v>
          </cell>
          <cell r="C712" t="str">
            <v>Corpo BSCC 3,00 x 3,00 m alt. 5,00 a 7,50 m AC/BC</v>
          </cell>
          <cell r="D712" t="str">
            <v>m</v>
          </cell>
          <cell r="H712" t="str">
            <v>DNIT 025/2004-ES</v>
          </cell>
        </row>
        <row r="713">
          <cell r="A713" t="str">
            <v>2 S 04 200 67</v>
          </cell>
          <cell r="B713" t="str">
            <v>-</v>
          </cell>
          <cell r="C713" t="str">
            <v>Corpo BSCC 1,50 x 1,50 m alt. 7,50 a 10,00 m AC/BC</v>
          </cell>
          <cell r="D713" t="str">
            <v>m</v>
          </cell>
          <cell r="H713" t="str">
            <v>DNIT 025/2004-ES</v>
          </cell>
        </row>
        <row r="714">
          <cell r="A714" t="str">
            <v>2 S 04 200 68</v>
          </cell>
          <cell r="B714" t="str">
            <v>-</v>
          </cell>
          <cell r="C714" t="str">
            <v>Corpo BSCC 2,00 x 2,00 m alt. 7,50 a 10,00 m AC/BC</v>
          </cell>
          <cell r="D714" t="str">
            <v>m</v>
          </cell>
          <cell r="H714" t="str">
            <v>DNIT 025/2004-ES</v>
          </cell>
        </row>
        <row r="715">
          <cell r="A715" t="str">
            <v>2 S 04 200 69</v>
          </cell>
          <cell r="B715" t="str">
            <v>-</v>
          </cell>
          <cell r="C715" t="str">
            <v>Corpo BSCC 2,50 x 2,50 m alt. 7,50 a 10,00 m AC/BC</v>
          </cell>
          <cell r="D715" t="str">
            <v>m</v>
          </cell>
          <cell r="H715" t="str">
            <v>DNIT 025/2004-ES</v>
          </cell>
        </row>
        <row r="716">
          <cell r="A716" t="str">
            <v>2 S 04 200 70</v>
          </cell>
          <cell r="B716" t="str">
            <v>-</v>
          </cell>
          <cell r="C716" t="str">
            <v>Corpo BSCC 3,00 x 3,00 m alt. 7,50 a 10,00 m AC/BC</v>
          </cell>
          <cell r="D716" t="str">
            <v>m</v>
          </cell>
          <cell r="H716" t="str">
            <v>DNIT 025/2004-ES</v>
          </cell>
        </row>
        <row r="717">
          <cell r="A717" t="str">
            <v>2 S 04 200 71</v>
          </cell>
          <cell r="B717" t="str">
            <v>-</v>
          </cell>
          <cell r="C717" t="str">
            <v>Corpo BSCC 1,50 x 1,50 m alt.10,00 a 12,50 m AC/BC</v>
          </cell>
          <cell r="D717" t="str">
            <v>m</v>
          </cell>
          <cell r="H717" t="str">
            <v>DNIT 025/2004-ES</v>
          </cell>
        </row>
        <row r="718">
          <cell r="A718" t="str">
            <v>2 S 04 200 72</v>
          </cell>
          <cell r="B718" t="str">
            <v>-</v>
          </cell>
          <cell r="C718" t="str">
            <v>Corpo BSCC 2,00 a 2,00 m alt.10,00 a 12,50 m AC/BC</v>
          </cell>
          <cell r="D718" t="str">
            <v>m</v>
          </cell>
          <cell r="H718" t="str">
            <v>DNIT 025/2004-ES</v>
          </cell>
        </row>
        <row r="719">
          <cell r="A719" t="str">
            <v>2 S 04 200 73</v>
          </cell>
          <cell r="B719" t="str">
            <v>-</v>
          </cell>
          <cell r="C719" t="str">
            <v>Corpo BSCC 2,50 x 2,50 m alt.10,00 a 12,50 m AC/BC</v>
          </cell>
          <cell r="D719" t="str">
            <v>m</v>
          </cell>
          <cell r="H719" t="str">
            <v>DNIT 025/2004-ES</v>
          </cell>
        </row>
        <row r="720">
          <cell r="A720" t="str">
            <v>2 S 04 200 74</v>
          </cell>
          <cell r="B720" t="str">
            <v>-</v>
          </cell>
          <cell r="C720" t="str">
            <v>Corpo BSCC 3,00 x 3,00 m alt.10,00 a 12,50 m AC/BC</v>
          </cell>
          <cell r="D720" t="str">
            <v>m</v>
          </cell>
          <cell r="H720" t="str">
            <v>DNIT 025/2004-ES</v>
          </cell>
        </row>
        <row r="721">
          <cell r="A721" t="str">
            <v>2 S 04 200 75</v>
          </cell>
          <cell r="B721" t="str">
            <v>-</v>
          </cell>
          <cell r="C721" t="str">
            <v>Corpo BSCC 1,50 x 1,50 m alt.12,50 a 15,00 m AC/BC</v>
          </cell>
          <cell r="D721" t="str">
            <v>m</v>
          </cell>
          <cell r="H721" t="str">
            <v>DNIT 025/2004-ES</v>
          </cell>
        </row>
        <row r="722">
          <cell r="A722" t="str">
            <v>2 S 04 200 76</v>
          </cell>
          <cell r="B722" t="str">
            <v>-</v>
          </cell>
          <cell r="C722" t="str">
            <v>Corpo BSCC 2,00 x 2,00 m alt.12,50 a 15,00 m AC/BC</v>
          </cell>
          <cell r="D722" t="str">
            <v>m</v>
          </cell>
          <cell r="H722" t="str">
            <v>DNIT 025/2004-ES</v>
          </cell>
        </row>
        <row r="723">
          <cell r="A723" t="str">
            <v>2 S 04 200 77</v>
          </cell>
          <cell r="B723" t="str">
            <v>-</v>
          </cell>
          <cell r="C723" t="str">
            <v>Corpo BSCC 2,50 a 2,50 m alt.12,50 a 15,00 m AC/BC</v>
          </cell>
          <cell r="D723" t="str">
            <v>m</v>
          </cell>
          <cell r="H723" t="str">
            <v>DNIT 025/2004-ES</v>
          </cell>
        </row>
        <row r="724">
          <cell r="A724" t="str">
            <v>2 S 04 200 78</v>
          </cell>
          <cell r="B724" t="str">
            <v>-</v>
          </cell>
          <cell r="C724" t="str">
            <v>Corpo BSCC 3,00 x 3,00 m alt.12,50 a 15,00 m AC/BC</v>
          </cell>
          <cell r="D724" t="str">
            <v>m</v>
          </cell>
          <cell r="H724" t="str">
            <v>DNIT 025/2004-ES</v>
          </cell>
        </row>
        <row r="725">
          <cell r="A725" t="str">
            <v>2 S 04 201 01</v>
          </cell>
          <cell r="B725" t="str">
            <v>-</v>
          </cell>
          <cell r="C725" t="str">
            <v>Boca BSCC 1,50 x 1,50 m normal</v>
          </cell>
          <cell r="D725" t="str">
            <v>und</v>
          </cell>
          <cell r="H725" t="str">
            <v>DNIT 025/2004-ES</v>
          </cell>
        </row>
        <row r="726">
          <cell r="A726" t="str">
            <v>2 S 04 201 02</v>
          </cell>
          <cell r="B726" t="str">
            <v>-</v>
          </cell>
          <cell r="C726" t="str">
            <v>Boca BSCC 2,00 x 2,00 m normal</v>
          </cell>
          <cell r="D726" t="str">
            <v>und</v>
          </cell>
          <cell r="H726" t="str">
            <v>DNIT 025/2004-ES</v>
          </cell>
        </row>
        <row r="727">
          <cell r="A727" t="str">
            <v>2 S 04 201 03</v>
          </cell>
          <cell r="B727" t="str">
            <v>-</v>
          </cell>
          <cell r="C727" t="str">
            <v>Boca BSCC 2,50 x 2,50 m normal</v>
          </cell>
          <cell r="D727" t="str">
            <v>und</v>
          </cell>
          <cell r="H727" t="str">
            <v>DNIT 025/2004-ES</v>
          </cell>
        </row>
        <row r="728">
          <cell r="A728" t="str">
            <v>2 S 04 201 04</v>
          </cell>
          <cell r="B728" t="str">
            <v>-</v>
          </cell>
          <cell r="C728" t="str">
            <v>Boca BSCC 3,00 x 3,00 m normal</v>
          </cell>
          <cell r="D728" t="str">
            <v>und</v>
          </cell>
          <cell r="H728" t="str">
            <v>DNIT 025/2004-ES</v>
          </cell>
        </row>
        <row r="729">
          <cell r="A729" t="str">
            <v>2 S 04 201 05</v>
          </cell>
          <cell r="B729" t="str">
            <v>-</v>
          </cell>
          <cell r="C729" t="str">
            <v>Boca BSCC 1,50 x 1,50 m - esc.=15</v>
          </cell>
          <cell r="D729" t="str">
            <v>und</v>
          </cell>
          <cell r="H729" t="str">
            <v>DNIT 025/2004-ES</v>
          </cell>
        </row>
        <row r="730">
          <cell r="A730" t="str">
            <v>2 S 04 201 06</v>
          </cell>
          <cell r="B730" t="str">
            <v>-</v>
          </cell>
          <cell r="C730" t="str">
            <v>Boca BSCC 2,00 x 2,00 m - esc.=15</v>
          </cell>
          <cell r="D730" t="str">
            <v>und</v>
          </cell>
          <cell r="H730" t="str">
            <v>DNIT 025/2004-ES</v>
          </cell>
        </row>
        <row r="731">
          <cell r="A731" t="str">
            <v>2 S 04 201 07</v>
          </cell>
          <cell r="B731" t="str">
            <v>-</v>
          </cell>
          <cell r="C731" t="str">
            <v>Boca BSCC 2,50 x 2,50 m - esc.=15</v>
          </cell>
          <cell r="D731" t="str">
            <v>und</v>
          </cell>
          <cell r="H731" t="str">
            <v>DNIT 025/2004-ES</v>
          </cell>
        </row>
        <row r="732">
          <cell r="A732" t="str">
            <v>2 S 04 201 08</v>
          </cell>
          <cell r="B732" t="str">
            <v>-</v>
          </cell>
          <cell r="C732" t="str">
            <v>Boca BSCC 3,00 x 3,00 m - esc.=15</v>
          </cell>
          <cell r="D732" t="str">
            <v>und</v>
          </cell>
          <cell r="H732" t="str">
            <v>DNIT 025/2004-ES</v>
          </cell>
        </row>
        <row r="733">
          <cell r="A733" t="str">
            <v>2 S 04 201 09</v>
          </cell>
          <cell r="B733" t="str">
            <v>-</v>
          </cell>
          <cell r="C733" t="str">
            <v>Boca BSCC 1,50 x 1,50 m - esc.=30</v>
          </cell>
          <cell r="D733" t="str">
            <v>und</v>
          </cell>
          <cell r="H733" t="str">
            <v>DNIT 025/2004-ES</v>
          </cell>
        </row>
        <row r="734">
          <cell r="A734" t="str">
            <v>2 S 04 201 10</v>
          </cell>
          <cell r="B734" t="str">
            <v>-</v>
          </cell>
          <cell r="C734" t="str">
            <v>Boca BSCC 2,00 x 2,00 m - esc.=30</v>
          </cell>
          <cell r="D734" t="str">
            <v>und</v>
          </cell>
          <cell r="H734" t="str">
            <v>DNIT 025/2004-ES</v>
          </cell>
        </row>
        <row r="735">
          <cell r="A735" t="str">
            <v>2 S 04 201 11</v>
          </cell>
          <cell r="B735" t="str">
            <v>-</v>
          </cell>
          <cell r="C735" t="str">
            <v>Boca BSCC 2,50 x 2,50 m - esc.=30</v>
          </cell>
          <cell r="D735" t="str">
            <v>und</v>
          </cell>
          <cell r="H735" t="str">
            <v>DNIT 025/2004-ES</v>
          </cell>
        </row>
        <row r="736">
          <cell r="A736" t="str">
            <v>2 S 04 201 12</v>
          </cell>
          <cell r="B736" t="str">
            <v>-</v>
          </cell>
          <cell r="C736" t="str">
            <v>Boca BSCC 3,00 x 3,00 m =esc.=30</v>
          </cell>
          <cell r="D736" t="str">
            <v>und</v>
          </cell>
          <cell r="H736" t="str">
            <v>DNIT 025/2004-ES</v>
          </cell>
        </row>
        <row r="737">
          <cell r="A737" t="str">
            <v>2 S 04 201 13</v>
          </cell>
          <cell r="B737" t="str">
            <v>-</v>
          </cell>
          <cell r="C737" t="str">
            <v>Boca BSCC 1,50 x 1,50 m - esc.=45</v>
          </cell>
          <cell r="D737" t="str">
            <v>und</v>
          </cell>
          <cell r="H737" t="str">
            <v>DNIT 025/2004-ES</v>
          </cell>
        </row>
        <row r="738">
          <cell r="A738" t="str">
            <v>2 S 04 201 14</v>
          </cell>
          <cell r="B738" t="str">
            <v>-</v>
          </cell>
          <cell r="C738" t="str">
            <v>Boca BSCC 2,00 x 2,00 m - esc.=45</v>
          </cell>
          <cell r="D738" t="str">
            <v>und</v>
          </cell>
          <cell r="H738" t="str">
            <v>DNIT 025/2004-ES</v>
          </cell>
        </row>
        <row r="739">
          <cell r="A739" t="str">
            <v>2 S 04 201 15</v>
          </cell>
          <cell r="B739" t="str">
            <v>-</v>
          </cell>
          <cell r="C739" t="str">
            <v>Boca BSCC 2,50 x 2,50 m - esc.=45</v>
          </cell>
          <cell r="D739" t="str">
            <v>und</v>
          </cell>
          <cell r="H739" t="str">
            <v>DNIT 025/2004-ES</v>
          </cell>
        </row>
        <row r="740">
          <cell r="A740" t="str">
            <v>2 S 04 201 16</v>
          </cell>
          <cell r="B740" t="str">
            <v>-</v>
          </cell>
          <cell r="C740" t="str">
            <v>Boca BSCC 3,00 x 3,00 m - esc.=45</v>
          </cell>
          <cell r="D740" t="str">
            <v>und</v>
          </cell>
          <cell r="H740" t="str">
            <v>DNIT 025/2004-ES</v>
          </cell>
        </row>
        <row r="741">
          <cell r="A741" t="str">
            <v>2 S 04 201 51</v>
          </cell>
          <cell r="B741" t="str">
            <v>-</v>
          </cell>
          <cell r="C741" t="str">
            <v>Boca BSCC 1,50 x 1,50 m normal AC/BC</v>
          </cell>
          <cell r="D741" t="str">
            <v>und</v>
          </cell>
          <cell r="H741" t="str">
            <v>DNIT 025/2004-ES</v>
          </cell>
        </row>
        <row r="742">
          <cell r="A742" t="str">
            <v>2 S 04 201 52</v>
          </cell>
          <cell r="B742" t="str">
            <v>-</v>
          </cell>
          <cell r="C742" t="str">
            <v>Boca BSCC 2,00 x 2,00 m normal AC/BC</v>
          </cell>
          <cell r="D742" t="str">
            <v>und</v>
          </cell>
          <cell r="H742" t="str">
            <v>DNIT 025/2004-ES</v>
          </cell>
        </row>
        <row r="743">
          <cell r="A743" t="str">
            <v>2 S 04 201 53</v>
          </cell>
          <cell r="B743" t="str">
            <v>-</v>
          </cell>
          <cell r="C743" t="str">
            <v>Boca BSCC 2,50 x 2,50 m normal AC/BC</v>
          </cell>
          <cell r="D743" t="str">
            <v>und</v>
          </cell>
          <cell r="H743" t="str">
            <v>DNIT 025/2004-ES</v>
          </cell>
        </row>
        <row r="744">
          <cell r="A744" t="str">
            <v>2 S 04 201 54</v>
          </cell>
          <cell r="B744" t="str">
            <v>-</v>
          </cell>
          <cell r="C744" t="str">
            <v>Boca BSCC 3,00 x 3,00 m normal AC/BC</v>
          </cell>
          <cell r="D744" t="str">
            <v>und</v>
          </cell>
          <cell r="H744" t="str">
            <v>DNIT 025/2004-ES</v>
          </cell>
        </row>
        <row r="745">
          <cell r="A745" t="str">
            <v>2 S 04 201 55</v>
          </cell>
          <cell r="B745" t="str">
            <v>-</v>
          </cell>
          <cell r="C745" t="str">
            <v>Boca BSCC 1,50 x 1,50 m - esc=15 AC/BC</v>
          </cell>
          <cell r="D745" t="str">
            <v>und</v>
          </cell>
          <cell r="H745" t="str">
            <v>DNIT 025/2004-ES</v>
          </cell>
        </row>
        <row r="746">
          <cell r="A746" t="str">
            <v>2 S 04 201 56</v>
          </cell>
          <cell r="B746" t="str">
            <v>-</v>
          </cell>
          <cell r="C746" t="str">
            <v>Boca BSCC 2,00 x 2,00 m - esc=15 AC/BC</v>
          </cell>
          <cell r="D746" t="str">
            <v>und</v>
          </cell>
          <cell r="H746" t="str">
            <v>DNIT 025/2004-ES</v>
          </cell>
        </row>
        <row r="747">
          <cell r="A747" t="str">
            <v>2 S 04 201 57</v>
          </cell>
          <cell r="B747" t="str">
            <v>-</v>
          </cell>
          <cell r="C747" t="str">
            <v>Boca BSCC 2,50 x 2,50 m - esc=15 AC/BC</v>
          </cell>
          <cell r="D747" t="str">
            <v>und</v>
          </cell>
          <cell r="H747" t="str">
            <v>DNIT 025/2004-ES</v>
          </cell>
        </row>
        <row r="748">
          <cell r="A748" t="str">
            <v>2 S 04 201 58</v>
          </cell>
          <cell r="B748" t="str">
            <v>-</v>
          </cell>
          <cell r="C748" t="str">
            <v>Boca BSCC 3,00 x 3,00 m - esc=15 AC/BC</v>
          </cell>
          <cell r="D748" t="str">
            <v>und</v>
          </cell>
          <cell r="H748" t="str">
            <v>DNIT 025/2004-ES</v>
          </cell>
        </row>
        <row r="749">
          <cell r="A749" t="str">
            <v>2 S 04 201 59</v>
          </cell>
          <cell r="B749" t="str">
            <v>-</v>
          </cell>
          <cell r="C749" t="str">
            <v>Boca BSCC 1,50 x 1,50 m - esc=30 AC/BC</v>
          </cell>
          <cell r="D749" t="str">
            <v>und</v>
          </cell>
          <cell r="H749" t="str">
            <v>DNIT 025/2004-ES</v>
          </cell>
        </row>
        <row r="750">
          <cell r="A750" t="str">
            <v>2 S 04 201 60</v>
          </cell>
          <cell r="B750" t="str">
            <v>-</v>
          </cell>
          <cell r="C750" t="str">
            <v>Boca BSCC 2,00 x 2,00 m - esc=30 AC/BC</v>
          </cell>
          <cell r="D750" t="str">
            <v>und</v>
          </cell>
          <cell r="H750" t="str">
            <v>DNIT 025/2004-ES</v>
          </cell>
        </row>
        <row r="751">
          <cell r="A751" t="str">
            <v>2 S 04 201 61</v>
          </cell>
          <cell r="B751" t="str">
            <v>-</v>
          </cell>
          <cell r="C751" t="str">
            <v>Boca BSCC 2,50 x 2,50 m - esc=30 AC/BC</v>
          </cell>
          <cell r="D751" t="str">
            <v>und</v>
          </cell>
          <cell r="H751" t="str">
            <v>DNIT 025/2004-ES</v>
          </cell>
        </row>
        <row r="752">
          <cell r="A752" t="str">
            <v>2 S 04 201 62</v>
          </cell>
          <cell r="B752" t="str">
            <v>-</v>
          </cell>
          <cell r="C752" t="str">
            <v>Boca BSCC 3,00 x 3,00 m - esc=30 AC/BC</v>
          </cell>
          <cell r="D752" t="str">
            <v>und</v>
          </cell>
          <cell r="H752" t="str">
            <v>DNIT 025/2004-ES</v>
          </cell>
        </row>
        <row r="753">
          <cell r="A753" t="str">
            <v>2 S 04 201 63</v>
          </cell>
          <cell r="B753" t="str">
            <v>-</v>
          </cell>
          <cell r="C753" t="str">
            <v>Boca BSCC 1,50 x 1,50 m - esc=45 AC/BC</v>
          </cell>
          <cell r="D753" t="str">
            <v>und</v>
          </cell>
          <cell r="H753" t="str">
            <v>DNIT 025/2004-ES</v>
          </cell>
        </row>
        <row r="754">
          <cell r="A754" t="str">
            <v>2 S 04 201 64</v>
          </cell>
          <cell r="B754" t="str">
            <v>-</v>
          </cell>
          <cell r="C754" t="str">
            <v>Boca BSCC 2,00 x 2,00 m - esc=45 AC/BC</v>
          </cell>
          <cell r="D754" t="str">
            <v>und</v>
          </cell>
          <cell r="H754" t="str">
            <v>DNIT 025/2004-ES</v>
          </cell>
        </row>
        <row r="755">
          <cell r="A755" t="str">
            <v>2 S 04 201 65</v>
          </cell>
          <cell r="B755" t="str">
            <v>-</v>
          </cell>
          <cell r="C755" t="str">
            <v>Boca BSCC 2,50 x 2,50 m - esc=45 AC/BC</v>
          </cell>
          <cell r="D755" t="str">
            <v>und</v>
          </cell>
          <cell r="H755" t="str">
            <v>DNIT 025/2004-ES</v>
          </cell>
        </row>
        <row r="756">
          <cell r="A756" t="str">
            <v>2 S 04 201 66</v>
          </cell>
          <cell r="B756" t="str">
            <v>-</v>
          </cell>
          <cell r="C756" t="str">
            <v>Boca BSCC 3,00 x 3,00 m - esc=45 AC/BC</v>
          </cell>
          <cell r="D756" t="str">
            <v>und</v>
          </cell>
          <cell r="H756" t="str">
            <v>DNIT 025/2004-ES</v>
          </cell>
        </row>
        <row r="757">
          <cell r="A757" t="str">
            <v>2 S 04 210 01</v>
          </cell>
          <cell r="B757" t="str">
            <v>-</v>
          </cell>
          <cell r="C757" t="str">
            <v>Corpo BDCC 1,50 x 1,50 m alt. 0 a 1,00 m</v>
          </cell>
          <cell r="D757" t="str">
            <v>m</v>
          </cell>
          <cell r="H757" t="str">
            <v>DNIT 025/2004-ES</v>
          </cell>
        </row>
        <row r="758">
          <cell r="A758" t="str">
            <v>2 S 04 210 02</v>
          </cell>
          <cell r="B758" t="str">
            <v>-</v>
          </cell>
          <cell r="C758" t="str">
            <v>Corpo BDCC 2,00 x 2,00 m alt. 0 a 1,00 m</v>
          </cell>
          <cell r="D758" t="str">
            <v>m</v>
          </cell>
          <cell r="H758" t="str">
            <v>DNIT 025/2004-ES</v>
          </cell>
        </row>
        <row r="759">
          <cell r="A759" t="str">
            <v>2 S 04 210 03</v>
          </cell>
          <cell r="B759" t="str">
            <v>-</v>
          </cell>
          <cell r="C759" t="str">
            <v>Corpo BDCC 2,50 x 2,50 m alt. 0 a 1,00 m</v>
          </cell>
          <cell r="D759" t="str">
            <v>m</v>
          </cell>
          <cell r="H759" t="str">
            <v>DNIT 025/2004-ES</v>
          </cell>
        </row>
        <row r="760">
          <cell r="A760" t="str">
            <v>2 S 04 210 04</v>
          </cell>
          <cell r="B760" t="str">
            <v>-</v>
          </cell>
          <cell r="C760" t="str">
            <v>Corpo BDCC 3,00 x 3,00 m alt. 0 a 1,00</v>
          </cell>
          <cell r="D760" t="str">
            <v>m</v>
          </cell>
          <cell r="H760" t="str">
            <v>DNIT 025/2004-ES</v>
          </cell>
        </row>
        <row r="761">
          <cell r="A761" t="str">
            <v>2 S 04 210 05</v>
          </cell>
          <cell r="B761" t="str">
            <v>-</v>
          </cell>
          <cell r="C761" t="str">
            <v>Corpo BDCC 1,50 x 1,50 m alt. 1,00 a 2,50 m</v>
          </cell>
          <cell r="D761" t="str">
            <v>m</v>
          </cell>
          <cell r="H761" t="str">
            <v>DNIT 025/2004-ES</v>
          </cell>
        </row>
        <row r="762">
          <cell r="A762" t="str">
            <v>2 S 04 210 06</v>
          </cell>
          <cell r="B762" t="str">
            <v>-</v>
          </cell>
          <cell r="C762" t="str">
            <v>Corpo BDCC 2,00 x 2,00 m alt. 1,00 a 2,50 m</v>
          </cell>
          <cell r="D762" t="str">
            <v>m</v>
          </cell>
          <cell r="H762" t="str">
            <v>DNIT 025/2004-ES</v>
          </cell>
        </row>
        <row r="763">
          <cell r="A763" t="str">
            <v>2 S 04 210 07</v>
          </cell>
          <cell r="B763" t="str">
            <v>-</v>
          </cell>
          <cell r="C763" t="str">
            <v>Corpo BDCC 2,50 x 2,50 m alt. 1,00 a 2,50 m</v>
          </cell>
          <cell r="D763" t="str">
            <v>m</v>
          </cell>
          <cell r="H763" t="str">
            <v>DNIT 025/2004-ES</v>
          </cell>
        </row>
        <row r="764">
          <cell r="A764" t="str">
            <v>2 S 04 210 08</v>
          </cell>
          <cell r="B764" t="str">
            <v>-</v>
          </cell>
          <cell r="C764" t="str">
            <v>Corpo BDCC 3,00 x 3,00 m alt. 1,00 a 2,50 m</v>
          </cell>
          <cell r="D764" t="str">
            <v>m</v>
          </cell>
          <cell r="H764" t="str">
            <v>DNIT 025/2004-ES</v>
          </cell>
        </row>
        <row r="765">
          <cell r="A765" t="str">
            <v>2 S 04 210 09</v>
          </cell>
          <cell r="B765" t="str">
            <v>-</v>
          </cell>
          <cell r="C765" t="str">
            <v>Corpo BDCC 1,50 x 1,50 m alt. 2,50 a 5,00 m</v>
          </cell>
          <cell r="D765" t="str">
            <v>m</v>
          </cell>
          <cell r="H765" t="str">
            <v>DNIT 025/2004-ES</v>
          </cell>
        </row>
        <row r="766">
          <cell r="A766" t="str">
            <v>2 S 04 210 10</v>
          </cell>
          <cell r="B766" t="str">
            <v>-</v>
          </cell>
          <cell r="C766" t="str">
            <v>Corpo BDCC 2,00 x 2,00 m alt. 2,50 a 5,00 m</v>
          </cell>
          <cell r="D766" t="str">
            <v>m</v>
          </cell>
          <cell r="H766" t="str">
            <v>DNIT 025/2004-ES</v>
          </cell>
        </row>
        <row r="767">
          <cell r="A767" t="str">
            <v>2 S 04 210 11</v>
          </cell>
          <cell r="B767" t="str">
            <v>-</v>
          </cell>
          <cell r="C767" t="str">
            <v>Corpo BDCC 2,50 x 2,50 m alt. 2,50 a 5,00 m</v>
          </cell>
          <cell r="D767" t="str">
            <v>m</v>
          </cell>
          <cell r="H767" t="str">
            <v>DNIT 025/2004-ES</v>
          </cell>
        </row>
        <row r="768">
          <cell r="A768" t="str">
            <v>2 S 04 210 12</v>
          </cell>
          <cell r="B768" t="str">
            <v>-</v>
          </cell>
          <cell r="C768" t="str">
            <v>Corpo BDCC 3,00 x 3,00 m alt. 2,50 a 5,00 m</v>
          </cell>
          <cell r="D768" t="str">
            <v>m</v>
          </cell>
          <cell r="H768" t="str">
            <v>DNIT 025/2004-ES</v>
          </cell>
        </row>
        <row r="769">
          <cell r="A769" t="str">
            <v>2 S 04 210 13</v>
          </cell>
          <cell r="B769" t="str">
            <v>-</v>
          </cell>
          <cell r="C769" t="str">
            <v>Corpo BDCC 1,50 x 1,50 m alt. 5,00 a 7,50 m</v>
          </cell>
          <cell r="D769" t="str">
            <v>m</v>
          </cell>
          <cell r="H769" t="str">
            <v>DNIT 025/2004-ES</v>
          </cell>
        </row>
        <row r="770">
          <cell r="A770" t="str">
            <v>2 S 04 210 14</v>
          </cell>
          <cell r="B770" t="str">
            <v>-</v>
          </cell>
          <cell r="C770" t="str">
            <v>Corpo BDCC 2,00 a 2,00 m alt. 5,00 a 7,50 m</v>
          </cell>
          <cell r="D770" t="str">
            <v>m</v>
          </cell>
          <cell r="H770" t="str">
            <v>DNIT 025/2004-ES</v>
          </cell>
        </row>
        <row r="771">
          <cell r="A771" t="str">
            <v>2 S 04 210 15</v>
          </cell>
          <cell r="B771" t="str">
            <v>-</v>
          </cell>
          <cell r="C771" t="str">
            <v>Corpo BDCC 2,50 x 2,50 m alt. 5,00 a 7,50 m</v>
          </cell>
          <cell r="D771" t="str">
            <v>m</v>
          </cell>
          <cell r="H771" t="str">
            <v>DNIT 025/2004-ES</v>
          </cell>
        </row>
        <row r="772">
          <cell r="A772" t="str">
            <v>2 S 04 210 16</v>
          </cell>
          <cell r="B772" t="str">
            <v>-</v>
          </cell>
          <cell r="C772" t="str">
            <v>Corpo BDCC 3,00 x 3,00 m alt. 5,00 a 7,50 m</v>
          </cell>
          <cell r="D772" t="str">
            <v>m</v>
          </cell>
          <cell r="H772" t="str">
            <v>DNIT 025/2004-ES</v>
          </cell>
        </row>
        <row r="773">
          <cell r="A773" t="str">
            <v>2 S 04 210 17</v>
          </cell>
          <cell r="B773" t="str">
            <v>-</v>
          </cell>
          <cell r="C773" t="str">
            <v>Corpo BDCC 1,50 x 1,50 m alt. 7,50 a 10,00 m</v>
          </cell>
          <cell r="D773" t="str">
            <v>m</v>
          </cell>
          <cell r="H773" t="str">
            <v>DNIT 025/2004-ES</v>
          </cell>
        </row>
        <row r="774">
          <cell r="A774" t="str">
            <v>2 S 04 210 18</v>
          </cell>
          <cell r="B774" t="str">
            <v>-</v>
          </cell>
          <cell r="C774" t="str">
            <v>Corpo BDCC 2,00 x 2,00 m alt. 7,50 a 10,00 m</v>
          </cell>
          <cell r="D774" t="str">
            <v>m</v>
          </cell>
          <cell r="H774" t="str">
            <v>DNIT 025/2004-ES</v>
          </cell>
        </row>
        <row r="775">
          <cell r="A775" t="str">
            <v>2 S 04 210 19</v>
          </cell>
          <cell r="B775" t="str">
            <v>-</v>
          </cell>
          <cell r="C775" t="str">
            <v>Corpo BDCC 2,50 x 2,50 m alt. 7,50 a 10,00 m</v>
          </cell>
          <cell r="D775" t="str">
            <v>m</v>
          </cell>
          <cell r="H775" t="str">
            <v>DNIT 025/2004-ES</v>
          </cell>
        </row>
        <row r="776">
          <cell r="A776" t="str">
            <v>2 S 04 210 20</v>
          </cell>
          <cell r="B776" t="str">
            <v>-</v>
          </cell>
          <cell r="C776" t="str">
            <v>Corpo BDCC 3,00 x 3,00 m alt. 7,50 a 10,00 m</v>
          </cell>
          <cell r="D776" t="str">
            <v>m</v>
          </cell>
          <cell r="H776" t="str">
            <v>DNIT 025/2004-ES</v>
          </cell>
        </row>
        <row r="777">
          <cell r="A777" t="str">
            <v>2 S 04 210 21</v>
          </cell>
          <cell r="B777" t="str">
            <v>-</v>
          </cell>
          <cell r="C777" t="str">
            <v>Corpo BDCC 1,50 x 1,50 m alt. 10,00 a 12,50 m</v>
          </cell>
          <cell r="D777" t="str">
            <v>m</v>
          </cell>
          <cell r="H777" t="str">
            <v>DNIT 025/2004-ES</v>
          </cell>
        </row>
        <row r="778">
          <cell r="A778" t="str">
            <v>2 S 04 210 22</v>
          </cell>
          <cell r="B778" t="str">
            <v>-</v>
          </cell>
          <cell r="C778" t="str">
            <v>Corpo BDCC 2,00 x 2,00 m alt. 10,00 a 12,50 m</v>
          </cell>
          <cell r="D778" t="str">
            <v>m</v>
          </cell>
          <cell r="H778" t="str">
            <v>DNIT 025/2004-ES</v>
          </cell>
        </row>
        <row r="779">
          <cell r="A779" t="str">
            <v>2 S 04 210 23</v>
          </cell>
          <cell r="B779" t="str">
            <v>-</v>
          </cell>
          <cell r="C779" t="str">
            <v>Corpo BDCC 2,50 x 2,50 m alt. 10,00 a 12,50 m</v>
          </cell>
          <cell r="D779" t="str">
            <v>m</v>
          </cell>
          <cell r="H779" t="str">
            <v>DNIT 025/2004-ES</v>
          </cell>
        </row>
        <row r="780">
          <cell r="A780" t="str">
            <v>2 S 04 210 24</v>
          </cell>
          <cell r="B780" t="str">
            <v>-</v>
          </cell>
          <cell r="C780" t="str">
            <v>Corpo BDCC 3,00 x 3,00 m alt. 10,00 a 12,50 m</v>
          </cell>
          <cell r="D780" t="str">
            <v>m</v>
          </cell>
          <cell r="H780" t="str">
            <v>DNIT 025/2004-ES</v>
          </cell>
        </row>
        <row r="781">
          <cell r="A781" t="str">
            <v>2 S 04 210 25</v>
          </cell>
          <cell r="B781" t="str">
            <v>-</v>
          </cell>
          <cell r="C781" t="str">
            <v>Corpo BDCC 1,50 x 1,50 m alt. 12,50 a 15,00 m</v>
          </cell>
          <cell r="D781" t="str">
            <v>m</v>
          </cell>
          <cell r="H781" t="str">
            <v>DNIT 025/2004-ES</v>
          </cell>
        </row>
        <row r="782">
          <cell r="A782" t="str">
            <v>2 S 04 210 26</v>
          </cell>
          <cell r="B782" t="str">
            <v>-</v>
          </cell>
          <cell r="C782" t="str">
            <v>Corpo BDCC 2,00 x 2,00 m alt. 12,50 a 15,00 m</v>
          </cell>
          <cell r="D782" t="str">
            <v>m</v>
          </cell>
          <cell r="H782" t="str">
            <v>DNIT 025/2004-ES</v>
          </cell>
        </row>
        <row r="783">
          <cell r="A783" t="str">
            <v>2 S 04 210 27</v>
          </cell>
          <cell r="B783" t="str">
            <v>-</v>
          </cell>
          <cell r="C783" t="str">
            <v>Corpo BDCC 2,50 x 2,50 m alt. 12,50 a 15,00 m</v>
          </cell>
          <cell r="D783" t="str">
            <v>m</v>
          </cell>
          <cell r="H783" t="str">
            <v>DNIT 025/2004-ES</v>
          </cell>
        </row>
        <row r="784">
          <cell r="A784" t="str">
            <v>2 S 04 210 28</v>
          </cell>
          <cell r="B784" t="str">
            <v>-</v>
          </cell>
          <cell r="C784" t="str">
            <v>Corpo BDCC 3,00 x 3,00 m alt. 12,50 a 15,00 m</v>
          </cell>
          <cell r="D784" t="str">
            <v>m</v>
          </cell>
          <cell r="H784" t="str">
            <v>DNIT 025/2004-ES</v>
          </cell>
        </row>
        <row r="785">
          <cell r="A785" t="str">
            <v>2 S 04 210 51</v>
          </cell>
          <cell r="B785" t="str">
            <v>-</v>
          </cell>
          <cell r="C785" t="str">
            <v>Corpo BDCC 1,50 x 1,50 m alt. 0 a 1,00 m AC/BC</v>
          </cell>
          <cell r="D785" t="str">
            <v>m</v>
          </cell>
          <cell r="H785" t="str">
            <v>DNIT 025/2004-ES</v>
          </cell>
        </row>
        <row r="786">
          <cell r="A786" t="str">
            <v>2 S 04 210 52</v>
          </cell>
          <cell r="B786" t="str">
            <v>-</v>
          </cell>
          <cell r="C786" t="str">
            <v>Corpo BDCC 2,00 x 2,00 m alt. 0 a 1,00 m AC/BC</v>
          </cell>
          <cell r="D786" t="str">
            <v>m</v>
          </cell>
          <cell r="H786" t="str">
            <v>DNIT 025/2004-ES</v>
          </cell>
        </row>
        <row r="787">
          <cell r="A787" t="str">
            <v>2 S 04 210 53</v>
          </cell>
          <cell r="B787" t="str">
            <v>-</v>
          </cell>
          <cell r="C787" t="str">
            <v>Corpo BDCC 2,50 a 2,50 m alt. 0 a 1,00 m AC/BC</v>
          </cell>
          <cell r="D787" t="str">
            <v>m</v>
          </cell>
          <cell r="H787" t="str">
            <v>DNIT 025/2004-ES</v>
          </cell>
        </row>
        <row r="788">
          <cell r="A788" t="str">
            <v>2 S 04 210 54</v>
          </cell>
          <cell r="B788" t="str">
            <v>-</v>
          </cell>
          <cell r="C788" t="str">
            <v>Corpo BDCC 3,00 x 3,00 m alt. 0 a 1,00 m AC/BC</v>
          </cell>
          <cell r="D788" t="str">
            <v>m</v>
          </cell>
          <cell r="H788" t="str">
            <v>DNIT 025/2004-ES</v>
          </cell>
        </row>
        <row r="789">
          <cell r="A789" t="str">
            <v>2 S 04 210 55</v>
          </cell>
          <cell r="B789" t="str">
            <v>-</v>
          </cell>
          <cell r="C789" t="str">
            <v>Corpo BDCC 1,50 x 1,50 m alt. 1,00 a 2,50 m AC/BC</v>
          </cell>
          <cell r="D789" t="str">
            <v>m</v>
          </cell>
          <cell r="H789" t="str">
            <v>DNIT 025/2004-ES</v>
          </cell>
        </row>
        <row r="790">
          <cell r="A790" t="str">
            <v>2 S 04 210 56</v>
          </cell>
          <cell r="B790" t="str">
            <v>-</v>
          </cell>
          <cell r="C790" t="str">
            <v>Corpo BDCC 2,00 x 2,00 m alt. 1,00 a 2,50 m AC/BC</v>
          </cell>
          <cell r="D790" t="str">
            <v>m</v>
          </cell>
          <cell r="H790" t="str">
            <v>DNIT 025/2004-ES</v>
          </cell>
        </row>
        <row r="791">
          <cell r="A791" t="str">
            <v>2 S 04 210 57</v>
          </cell>
          <cell r="B791" t="str">
            <v>-</v>
          </cell>
          <cell r="C791" t="str">
            <v>Corpo BDCC 2,50 x 2,50 m alt. 1,00 a 2,50 m AC/BC</v>
          </cell>
          <cell r="D791" t="str">
            <v>m</v>
          </cell>
          <cell r="H791" t="str">
            <v>DNIT 025/2004-ES</v>
          </cell>
        </row>
        <row r="792">
          <cell r="A792" t="str">
            <v>2 S 04 210 58</v>
          </cell>
          <cell r="B792" t="str">
            <v>-</v>
          </cell>
          <cell r="C792" t="str">
            <v>Corpo BDCC 3,00 x 3,00 m alt. 1,00 a 2,50 m AC/BC</v>
          </cell>
          <cell r="D792" t="str">
            <v>m</v>
          </cell>
          <cell r="H792" t="str">
            <v>DNIT 025/2004-ES</v>
          </cell>
        </row>
        <row r="793">
          <cell r="A793" t="str">
            <v>2 S 04 210 59</v>
          </cell>
          <cell r="B793" t="str">
            <v>-</v>
          </cell>
          <cell r="C793" t="str">
            <v>Corpo BDCC 1,50 x 1,50 m alt. 2,50 a 5,00 m AC/BC</v>
          </cell>
          <cell r="D793" t="str">
            <v>m</v>
          </cell>
          <cell r="H793" t="str">
            <v>DNIT 025/2004-ES</v>
          </cell>
        </row>
        <row r="794">
          <cell r="A794" t="str">
            <v>2 S 04 210 60</v>
          </cell>
          <cell r="B794" t="str">
            <v>-</v>
          </cell>
          <cell r="C794" t="str">
            <v>Corpo BDCC 2,00 x 2,00 m alt. 2,50 a 5,00 m AC/BC</v>
          </cell>
          <cell r="D794" t="str">
            <v>m</v>
          </cell>
          <cell r="H794" t="str">
            <v>DNIT 025/2004-ES</v>
          </cell>
        </row>
        <row r="795">
          <cell r="A795" t="str">
            <v>2 S 04 210 61</v>
          </cell>
          <cell r="B795" t="str">
            <v>-</v>
          </cell>
          <cell r="C795" t="str">
            <v>Corpo BDCC 2,50 x 2,50 m alt. 2,50 a 5,00 m AC/BC</v>
          </cell>
          <cell r="D795" t="str">
            <v>m</v>
          </cell>
          <cell r="H795" t="str">
            <v>DNIT 025/2004-ES</v>
          </cell>
        </row>
        <row r="796">
          <cell r="A796" t="str">
            <v>2 S 04 210 62</v>
          </cell>
          <cell r="B796" t="str">
            <v>-</v>
          </cell>
          <cell r="C796" t="str">
            <v>Corpo BDCC 3,00 x 3,00 m alt. 2,50 a 5,00 m AC/BC</v>
          </cell>
          <cell r="D796" t="str">
            <v>m</v>
          </cell>
          <cell r="H796" t="str">
            <v>DNIT 025/2004-ES</v>
          </cell>
        </row>
        <row r="797">
          <cell r="A797" t="str">
            <v>2 S 04 210 63</v>
          </cell>
          <cell r="B797" t="str">
            <v>-</v>
          </cell>
          <cell r="C797" t="str">
            <v>Corpo BDCC 1,50 x 1,50 m alt. 5,00 a 7,50 m AC/BC</v>
          </cell>
          <cell r="D797" t="str">
            <v>m</v>
          </cell>
          <cell r="H797" t="str">
            <v>DNIT 025/2004-ES</v>
          </cell>
        </row>
        <row r="798">
          <cell r="A798" t="str">
            <v>2 S 04 210 64</v>
          </cell>
          <cell r="B798" t="str">
            <v>-</v>
          </cell>
          <cell r="C798" t="str">
            <v>Corpo BDCC 2,00 x 2,00 m alt. 5,00 a 7,50 m AC/BC</v>
          </cell>
          <cell r="D798" t="str">
            <v>m</v>
          </cell>
          <cell r="H798" t="str">
            <v>DNIT 025/2004-ES</v>
          </cell>
        </row>
        <row r="799">
          <cell r="A799" t="str">
            <v>2 S 04 210 65</v>
          </cell>
          <cell r="B799" t="str">
            <v>-</v>
          </cell>
          <cell r="C799" t="str">
            <v>Corpo BDCC 2,50 x 2,50 m alt. 5,00 a 7,50 m AC/BC</v>
          </cell>
          <cell r="D799" t="str">
            <v>m</v>
          </cell>
          <cell r="H799" t="str">
            <v>DNIT 025/2004-ES</v>
          </cell>
        </row>
        <row r="800">
          <cell r="A800" t="str">
            <v>2 S 04 210 66</v>
          </cell>
          <cell r="B800" t="str">
            <v>-</v>
          </cell>
          <cell r="C800" t="str">
            <v>Corpo BDCC 3,00 x 3,00 m alt. 5,00 a 7,50 m AC/BC</v>
          </cell>
          <cell r="D800" t="str">
            <v>m</v>
          </cell>
          <cell r="H800" t="str">
            <v>DNIT 025/2004-ES</v>
          </cell>
        </row>
        <row r="801">
          <cell r="A801" t="str">
            <v>2 S 04 210 67</v>
          </cell>
          <cell r="B801" t="str">
            <v>-</v>
          </cell>
          <cell r="C801" t="str">
            <v>Corpo BDCC 1,50 x 1,50 m alt. 7,50 a 10,00 m AC/BC</v>
          </cell>
          <cell r="D801" t="str">
            <v>m</v>
          </cell>
          <cell r="H801" t="str">
            <v>DNIT 025/2004-ES</v>
          </cell>
        </row>
        <row r="802">
          <cell r="A802" t="str">
            <v>2 S 04 210 68</v>
          </cell>
          <cell r="B802" t="str">
            <v>-</v>
          </cell>
          <cell r="C802" t="str">
            <v>Corpo BDCC 2,00 x 2,00 m alt. 7,50 a 10,00 m AC/BC</v>
          </cell>
          <cell r="D802" t="str">
            <v>m</v>
          </cell>
          <cell r="H802" t="str">
            <v>DNIT 025/2004-ES</v>
          </cell>
        </row>
        <row r="803">
          <cell r="A803" t="str">
            <v>2 S 04 210 69</v>
          </cell>
          <cell r="B803" t="str">
            <v>-</v>
          </cell>
          <cell r="C803" t="str">
            <v>Corpo BDCC 2,50 x 2,50 m alt. 7,50 a 10,00 m AC/BC</v>
          </cell>
          <cell r="D803" t="str">
            <v>m</v>
          </cell>
          <cell r="H803" t="str">
            <v>DNIT 025/2004-ES</v>
          </cell>
        </row>
        <row r="804">
          <cell r="A804" t="str">
            <v>2 S 04 210 70</v>
          </cell>
          <cell r="B804" t="str">
            <v>-</v>
          </cell>
          <cell r="C804" t="str">
            <v>Corpo BDCC 3,00 x 3,00 m alt. 7,50 a 10,00 m AC/BC</v>
          </cell>
          <cell r="D804" t="str">
            <v>m</v>
          </cell>
          <cell r="H804" t="str">
            <v>DNIT 025/2004-ES</v>
          </cell>
        </row>
        <row r="805">
          <cell r="A805" t="str">
            <v>2 S 04 210 71</v>
          </cell>
          <cell r="B805" t="str">
            <v>-</v>
          </cell>
          <cell r="C805" t="str">
            <v>Corpo BDCC 1,50 x 1,50 m alt.10,00 a 12,50 m AC/BC</v>
          </cell>
          <cell r="D805" t="str">
            <v>m</v>
          </cell>
          <cell r="H805" t="str">
            <v>DNIT 025/2004-ES</v>
          </cell>
        </row>
        <row r="806">
          <cell r="A806" t="str">
            <v>2 S 04 210 72</v>
          </cell>
          <cell r="B806" t="str">
            <v>-</v>
          </cell>
          <cell r="C806" t="str">
            <v>Corpo BDCC 2,00 x 2,00 m alt.10,00 a 12,50 m AC/BC</v>
          </cell>
          <cell r="D806" t="str">
            <v>m</v>
          </cell>
          <cell r="H806" t="str">
            <v>DNIT 025/2004-ES</v>
          </cell>
        </row>
        <row r="807">
          <cell r="A807" t="str">
            <v>2 S 04 210 73</v>
          </cell>
          <cell r="B807" t="str">
            <v>-</v>
          </cell>
          <cell r="C807" t="str">
            <v>Corpo BDCC 2,50 x 2,50 m alt.10,00 a 12,50 m AC/BC</v>
          </cell>
          <cell r="D807" t="str">
            <v>m</v>
          </cell>
          <cell r="H807" t="str">
            <v>DNIT 025/2004-ES</v>
          </cell>
        </row>
        <row r="808">
          <cell r="A808" t="str">
            <v>2 S 04 210 74</v>
          </cell>
          <cell r="B808" t="str">
            <v>-</v>
          </cell>
          <cell r="C808" t="str">
            <v>Corpo BDCC 3,00 x 3,00 m alt.10,00 a 12,50 m AC/BC</v>
          </cell>
          <cell r="D808" t="str">
            <v>m</v>
          </cell>
          <cell r="H808" t="str">
            <v>DNIT 025/2004-ES</v>
          </cell>
        </row>
        <row r="809">
          <cell r="A809" t="str">
            <v>2 S 04 210 75</v>
          </cell>
          <cell r="B809" t="str">
            <v>-</v>
          </cell>
          <cell r="C809" t="str">
            <v>Corpo BDCC 1,50 x 1,50 m alt.12,50 a 15,00 m AC/BC</v>
          </cell>
          <cell r="D809" t="str">
            <v>m</v>
          </cell>
          <cell r="H809" t="str">
            <v>DNIT 025/2004-ES</v>
          </cell>
        </row>
        <row r="810">
          <cell r="A810" t="str">
            <v>2 S 04 210 76</v>
          </cell>
          <cell r="B810" t="str">
            <v>-</v>
          </cell>
          <cell r="C810" t="str">
            <v>Corpo BDCC 2,00 x 2,00 m alt.12,50 a 15,00 m AC/BC</v>
          </cell>
          <cell r="D810" t="str">
            <v>m</v>
          </cell>
          <cell r="H810" t="str">
            <v>DNIT 025/2004-ES</v>
          </cell>
        </row>
        <row r="811">
          <cell r="A811" t="str">
            <v>2 S 04 210 77</v>
          </cell>
          <cell r="B811" t="str">
            <v>-</v>
          </cell>
          <cell r="C811" t="str">
            <v>Corpo BDCC 2,50 x 2,50 m alt.12,50 a 15,00 m AC/BC</v>
          </cell>
          <cell r="D811" t="str">
            <v>m</v>
          </cell>
          <cell r="H811" t="str">
            <v>DNIT 025/2004-ES</v>
          </cell>
        </row>
        <row r="812">
          <cell r="A812" t="str">
            <v>2 S 04 210 78</v>
          </cell>
          <cell r="B812" t="str">
            <v>-</v>
          </cell>
          <cell r="C812" t="str">
            <v>Corpo BDCC 3,00 x 3,00 m alt.12,50 a 15,00 m AC/BC</v>
          </cell>
          <cell r="D812" t="str">
            <v>m</v>
          </cell>
          <cell r="H812" t="str">
            <v>DNIT 025/2004-ES</v>
          </cell>
        </row>
        <row r="813">
          <cell r="A813" t="str">
            <v>2 S 04 211 01</v>
          </cell>
          <cell r="B813" t="str">
            <v>-</v>
          </cell>
          <cell r="C813" t="str">
            <v>Boca BDCC 1,50 x 1,50 m normal</v>
          </cell>
          <cell r="D813" t="str">
            <v>und</v>
          </cell>
          <cell r="H813" t="str">
            <v>DNIT 025/2004-ES</v>
          </cell>
        </row>
        <row r="814">
          <cell r="A814" t="str">
            <v>2 S 04 211 02</v>
          </cell>
          <cell r="B814" t="str">
            <v>-</v>
          </cell>
          <cell r="C814" t="str">
            <v>Boca BDCC 2,00 x 2,00 m normal</v>
          </cell>
          <cell r="D814" t="str">
            <v>und</v>
          </cell>
          <cell r="H814" t="str">
            <v>DNIT 025/2004-ES</v>
          </cell>
        </row>
        <row r="815">
          <cell r="A815" t="str">
            <v>2 S 04 211 03</v>
          </cell>
          <cell r="B815" t="str">
            <v>-</v>
          </cell>
          <cell r="C815" t="str">
            <v>Boca BDCC 2,50 x 2,50 m normal</v>
          </cell>
          <cell r="D815" t="str">
            <v>und</v>
          </cell>
          <cell r="H815" t="str">
            <v>DNIT 025/2004-ES</v>
          </cell>
        </row>
        <row r="816">
          <cell r="A816" t="str">
            <v>2 S 04 211 04</v>
          </cell>
          <cell r="B816" t="str">
            <v>-</v>
          </cell>
          <cell r="C816" t="str">
            <v>Boca BDCC 3,00 x 3,00 m normal</v>
          </cell>
          <cell r="D816" t="str">
            <v>und</v>
          </cell>
          <cell r="H816" t="str">
            <v>DNIT 025/2004-ES</v>
          </cell>
        </row>
        <row r="817">
          <cell r="A817" t="str">
            <v>2 S 04 211 05</v>
          </cell>
          <cell r="B817" t="str">
            <v>-</v>
          </cell>
          <cell r="C817" t="str">
            <v>Boca BDCC 1,50 x 1,50 m esc.=15</v>
          </cell>
          <cell r="D817" t="str">
            <v>und</v>
          </cell>
          <cell r="H817" t="str">
            <v>DNIT 025/2004-ES</v>
          </cell>
        </row>
        <row r="818">
          <cell r="A818" t="str">
            <v>2 S 04 211 06</v>
          </cell>
          <cell r="B818" t="str">
            <v>-</v>
          </cell>
          <cell r="C818" t="str">
            <v>Boca BDCC 2,00 x 2,00 m esc=15</v>
          </cell>
          <cell r="D818" t="str">
            <v>und</v>
          </cell>
          <cell r="H818" t="str">
            <v>DNIT 025/2004-ES</v>
          </cell>
        </row>
        <row r="819">
          <cell r="A819" t="str">
            <v>2 S 04 211 07</v>
          </cell>
          <cell r="B819" t="str">
            <v>-</v>
          </cell>
          <cell r="C819" t="str">
            <v>Boca BDCC 2,50 x 2,50 m esc=15</v>
          </cell>
          <cell r="D819" t="str">
            <v>und</v>
          </cell>
          <cell r="H819" t="str">
            <v>DNIT 025/2004-ES</v>
          </cell>
        </row>
        <row r="820">
          <cell r="A820" t="str">
            <v>2 S 04 211 08</v>
          </cell>
          <cell r="B820" t="str">
            <v>-</v>
          </cell>
          <cell r="C820" t="str">
            <v>Boca BDCC 3,00 x 3,00 m esc=15</v>
          </cell>
          <cell r="D820" t="str">
            <v>und</v>
          </cell>
          <cell r="H820" t="str">
            <v>DNIT 025/2004-ES</v>
          </cell>
        </row>
        <row r="821">
          <cell r="A821" t="str">
            <v>2 S 04 211 09</v>
          </cell>
          <cell r="B821" t="str">
            <v>-</v>
          </cell>
          <cell r="C821" t="str">
            <v>Boca BDCC 1,50 x 1,50 m - esc.=30</v>
          </cell>
          <cell r="D821" t="str">
            <v>und</v>
          </cell>
          <cell r="H821" t="str">
            <v>DNIT 025/2004-ES</v>
          </cell>
        </row>
        <row r="822">
          <cell r="A822" t="str">
            <v>2 S 04 211 10</v>
          </cell>
          <cell r="B822" t="str">
            <v>-</v>
          </cell>
          <cell r="C822" t="str">
            <v>Boca BDCC 2,00 x 2,00 m esc=30</v>
          </cell>
          <cell r="D822" t="str">
            <v>und</v>
          </cell>
          <cell r="H822" t="str">
            <v>DNIT 025/2004-ES</v>
          </cell>
        </row>
        <row r="823">
          <cell r="A823" t="str">
            <v>2 S 04 211 11</v>
          </cell>
          <cell r="B823" t="str">
            <v>-</v>
          </cell>
          <cell r="C823" t="str">
            <v>Boca BDCC 2,50 x 2,50 m esc.=30</v>
          </cell>
          <cell r="D823" t="str">
            <v>und</v>
          </cell>
          <cell r="H823" t="str">
            <v>DNIT 025/2004-ES</v>
          </cell>
        </row>
        <row r="824">
          <cell r="A824" t="str">
            <v>2 S 04 211 12</v>
          </cell>
          <cell r="B824" t="str">
            <v>-</v>
          </cell>
          <cell r="C824" t="str">
            <v>Boca BDCC 3,00 x 3,00 m esc=30</v>
          </cell>
          <cell r="D824" t="str">
            <v>und</v>
          </cell>
          <cell r="H824" t="str">
            <v>DNIT 025/2004-ES</v>
          </cell>
        </row>
        <row r="825">
          <cell r="A825" t="str">
            <v>2 S 04 211 13</v>
          </cell>
          <cell r="B825" t="str">
            <v>-</v>
          </cell>
          <cell r="C825" t="str">
            <v>Boca BDCC 1,50 x 1,50 m esc=45</v>
          </cell>
          <cell r="D825" t="str">
            <v>Und</v>
          </cell>
          <cell r="H825" t="str">
            <v>DNIT 025/2004-ES</v>
          </cell>
        </row>
        <row r="826">
          <cell r="A826" t="str">
            <v>2 S 04 211 14</v>
          </cell>
          <cell r="B826" t="str">
            <v>-</v>
          </cell>
          <cell r="C826" t="str">
            <v>Boca BDCC 2,00 x 2,00 m esc=45</v>
          </cell>
          <cell r="D826" t="str">
            <v>Und</v>
          </cell>
          <cell r="H826" t="str">
            <v>DNIT 025/2004-ES</v>
          </cell>
        </row>
        <row r="827">
          <cell r="A827" t="str">
            <v>2 S 04 211 15</v>
          </cell>
          <cell r="B827" t="str">
            <v>-</v>
          </cell>
          <cell r="C827" t="str">
            <v>Boca BDCC 2,50 x 2,50 m esc=45</v>
          </cell>
          <cell r="D827" t="str">
            <v>Und</v>
          </cell>
          <cell r="H827" t="str">
            <v>DNIT 025/2004-ES</v>
          </cell>
        </row>
        <row r="828">
          <cell r="A828" t="str">
            <v>2 S 04 211 16</v>
          </cell>
          <cell r="B828" t="str">
            <v>-</v>
          </cell>
          <cell r="C828" t="str">
            <v>Boca BDCC 3,00x3,00m - esc=45</v>
          </cell>
          <cell r="D828" t="str">
            <v>Und</v>
          </cell>
          <cell r="H828" t="str">
            <v>DNIT 025/2004-ES</v>
          </cell>
        </row>
        <row r="829">
          <cell r="A829" t="str">
            <v>2 S 04 211 51</v>
          </cell>
          <cell r="B829" t="str">
            <v>-</v>
          </cell>
          <cell r="C829" t="str">
            <v>Boca BDCC 1,50 x 1,50 m normal AC/BC</v>
          </cell>
          <cell r="D829" t="str">
            <v>Und</v>
          </cell>
          <cell r="H829" t="str">
            <v>DNIT 025/2004-ES</v>
          </cell>
        </row>
        <row r="830">
          <cell r="A830" t="str">
            <v>2 S 04 211 52</v>
          </cell>
          <cell r="B830" t="str">
            <v>-</v>
          </cell>
          <cell r="C830" t="str">
            <v>Boca BDCC 2,00 x 2,00 m normal AC/BC</v>
          </cell>
          <cell r="D830" t="str">
            <v>Und</v>
          </cell>
          <cell r="H830" t="str">
            <v>DNIT 025/2004-ES</v>
          </cell>
        </row>
        <row r="831">
          <cell r="A831" t="str">
            <v>2 S 04 211 53</v>
          </cell>
          <cell r="B831" t="str">
            <v>-</v>
          </cell>
          <cell r="C831" t="str">
            <v>Boca BDCC 2,50 x 2,50 m normal AC/BC</v>
          </cell>
          <cell r="D831" t="str">
            <v>Und</v>
          </cell>
          <cell r="H831" t="str">
            <v>DNIT 025/2004-ES</v>
          </cell>
        </row>
        <row r="832">
          <cell r="A832" t="str">
            <v>2 S 04 211 54</v>
          </cell>
          <cell r="B832" t="str">
            <v>-</v>
          </cell>
          <cell r="C832" t="str">
            <v>Boca BDCC 3,00 x 3,00 m normal AC/BC</v>
          </cell>
          <cell r="D832" t="str">
            <v>Und</v>
          </cell>
          <cell r="H832" t="str">
            <v>DNIT 025/2004-ES</v>
          </cell>
        </row>
        <row r="833">
          <cell r="A833" t="str">
            <v>2 S 04 211 55</v>
          </cell>
          <cell r="B833" t="str">
            <v>-</v>
          </cell>
          <cell r="C833" t="str">
            <v>Boca BDCC 1,50 x 1,50 m esc=15 AC/BC</v>
          </cell>
          <cell r="D833" t="str">
            <v>Und</v>
          </cell>
          <cell r="H833" t="str">
            <v>DNIT 025/2004-ES</v>
          </cell>
        </row>
        <row r="834">
          <cell r="A834" t="str">
            <v>2 S 04 211 56</v>
          </cell>
          <cell r="B834" t="str">
            <v>-</v>
          </cell>
          <cell r="C834" t="str">
            <v>Boca BDCC 2,00 x 2,00 m esc=15 AC/BC</v>
          </cell>
          <cell r="D834" t="str">
            <v>Und</v>
          </cell>
          <cell r="H834" t="str">
            <v>DNIT 025/2004-ES</v>
          </cell>
        </row>
        <row r="835">
          <cell r="A835" t="str">
            <v>2 S 04 211 57</v>
          </cell>
          <cell r="B835" t="str">
            <v>-</v>
          </cell>
          <cell r="C835" t="str">
            <v>Boca BDCC 2,50 x 2,50 m esc=15 AC/BC</v>
          </cell>
          <cell r="D835" t="str">
            <v>Und</v>
          </cell>
          <cell r="H835" t="str">
            <v>DNIT 025/2004-ES</v>
          </cell>
        </row>
        <row r="836">
          <cell r="A836" t="str">
            <v>2 S 04 211 58</v>
          </cell>
          <cell r="B836" t="str">
            <v>-</v>
          </cell>
          <cell r="C836" t="str">
            <v>Boca BDCC 3,00 x 3,00 m esc=15 AC/BC</v>
          </cell>
          <cell r="D836" t="str">
            <v>Und</v>
          </cell>
          <cell r="H836" t="str">
            <v>DNIT 025/2004-ES</v>
          </cell>
        </row>
        <row r="837">
          <cell r="A837" t="str">
            <v>2 S 04 211 59</v>
          </cell>
          <cell r="B837" t="str">
            <v>-</v>
          </cell>
          <cell r="C837" t="str">
            <v>Boca BDCC 1,50 x 1,50 m esc=30 AC/BC</v>
          </cell>
          <cell r="D837" t="str">
            <v>Und</v>
          </cell>
          <cell r="H837" t="str">
            <v>DNIT 025/2004-ES</v>
          </cell>
        </row>
        <row r="838">
          <cell r="A838" t="str">
            <v>2 S 04 211 60</v>
          </cell>
          <cell r="B838" t="str">
            <v>-</v>
          </cell>
          <cell r="C838" t="str">
            <v>Boca BDCC 2,00 x 2,00 m esc=30 AC/BC</v>
          </cell>
          <cell r="D838" t="str">
            <v>Und</v>
          </cell>
          <cell r="H838" t="str">
            <v>DNIT 025/2004-ES</v>
          </cell>
        </row>
        <row r="839">
          <cell r="A839" t="str">
            <v>2 S 04 211 61</v>
          </cell>
          <cell r="B839" t="str">
            <v>-</v>
          </cell>
          <cell r="C839" t="str">
            <v>Boca BDCC 2,50 x 2,50 m - esc=30 AC/BC</v>
          </cell>
          <cell r="D839" t="str">
            <v>Und</v>
          </cell>
          <cell r="H839" t="str">
            <v>DNIT 025/2004-ES</v>
          </cell>
        </row>
        <row r="840">
          <cell r="A840" t="str">
            <v>2 S 04 211 62</v>
          </cell>
          <cell r="B840" t="str">
            <v>-</v>
          </cell>
          <cell r="C840" t="str">
            <v>Boca BDCC 3,00 x 3,00 m - esc=30 AC/BC</v>
          </cell>
          <cell r="D840" t="str">
            <v>Und</v>
          </cell>
          <cell r="H840" t="str">
            <v>DNIT 025/2004-ES</v>
          </cell>
        </row>
        <row r="841">
          <cell r="A841" t="str">
            <v>2 S 04 211 63</v>
          </cell>
          <cell r="B841" t="str">
            <v>-</v>
          </cell>
          <cell r="C841" t="str">
            <v>Boca BDCC 1,50 x 1,50 m - esc=45 AC/BC</v>
          </cell>
          <cell r="D841" t="str">
            <v>Und</v>
          </cell>
          <cell r="H841" t="str">
            <v>DNIT 025/2004-ES</v>
          </cell>
        </row>
        <row r="842">
          <cell r="A842" t="str">
            <v>2 S 04 211 64</v>
          </cell>
          <cell r="B842" t="str">
            <v>-</v>
          </cell>
          <cell r="C842" t="str">
            <v>Boca BDCC 2,00 x 2,00 m - esc=45 AC/BC</v>
          </cell>
          <cell r="D842" t="str">
            <v>Und</v>
          </cell>
          <cell r="H842" t="str">
            <v>DNIT 025/2004-ES</v>
          </cell>
        </row>
        <row r="843">
          <cell r="A843" t="str">
            <v>2 S 04 211 65</v>
          </cell>
          <cell r="B843" t="str">
            <v>-</v>
          </cell>
          <cell r="C843" t="str">
            <v>Boca BDCC 2,50 x 2,50 m - esc=45 AC/BC</v>
          </cell>
          <cell r="D843" t="str">
            <v>Und</v>
          </cell>
          <cell r="H843" t="str">
            <v>DNIT 025/2004-ES</v>
          </cell>
        </row>
        <row r="844">
          <cell r="A844" t="str">
            <v>2 S 04 211 66</v>
          </cell>
          <cell r="B844" t="str">
            <v>-</v>
          </cell>
          <cell r="C844" t="str">
            <v>Boca BDCC 3,00 x 3,00 m - esc=45 AC/BC</v>
          </cell>
          <cell r="D844" t="str">
            <v>Und</v>
          </cell>
          <cell r="H844" t="str">
            <v>DNIT 025/2004-ES</v>
          </cell>
        </row>
        <row r="845">
          <cell r="A845" t="str">
            <v>2 S 04 220 01</v>
          </cell>
          <cell r="B845" t="str">
            <v>-</v>
          </cell>
          <cell r="C845" t="str">
            <v>Corpo BTCC 1,50 x 1,50 m alt. 0 a 1,00 m</v>
          </cell>
          <cell r="D845" t="str">
            <v>m</v>
          </cell>
          <cell r="H845" t="str">
            <v>DNIT 025/2004-ES</v>
          </cell>
        </row>
        <row r="846">
          <cell r="A846" t="str">
            <v>2 S 04 220 02</v>
          </cell>
          <cell r="B846" t="str">
            <v>-</v>
          </cell>
          <cell r="C846" t="str">
            <v>Corpo BTCC 2,00 x 2,00 m alt. 0 a 1,00 m</v>
          </cell>
          <cell r="D846" t="str">
            <v>m</v>
          </cell>
          <cell r="H846" t="str">
            <v>DNIT 025/2004-ES</v>
          </cell>
        </row>
        <row r="847">
          <cell r="A847" t="str">
            <v>2 S 04 220 03</v>
          </cell>
          <cell r="B847" t="str">
            <v>-</v>
          </cell>
          <cell r="C847" t="str">
            <v>Corpo BTCC 2,50 x 2,50 m alt. 0 a 1,00 m</v>
          </cell>
          <cell r="D847" t="str">
            <v>m</v>
          </cell>
          <cell r="H847" t="str">
            <v>DNIT 025/2004-ES</v>
          </cell>
        </row>
        <row r="848">
          <cell r="A848" t="str">
            <v>2 S 04 220 04</v>
          </cell>
          <cell r="B848" t="str">
            <v>-</v>
          </cell>
          <cell r="C848" t="str">
            <v>Corpo BTCC 3,00 x 3,00 m alt. 0 a 1,00 m</v>
          </cell>
          <cell r="D848" t="str">
            <v>m</v>
          </cell>
          <cell r="H848" t="str">
            <v>DNIT 025/2004-ES</v>
          </cell>
        </row>
        <row r="849">
          <cell r="A849" t="str">
            <v>2 S 04 220 05</v>
          </cell>
          <cell r="B849" t="str">
            <v>-</v>
          </cell>
          <cell r="C849" t="str">
            <v>Corpo BTCC 1,50 x 1,50 m alt. 1,00 a 2,50 m</v>
          </cell>
          <cell r="D849" t="str">
            <v>m</v>
          </cell>
          <cell r="H849" t="str">
            <v>DNIT 025/2004-ES</v>
          </cell>
        </row>
        <row r="850">
          <cell r="A850" t="str">
            <v>2 S 04 220 06</v>
          </cell>
          <cell r="B850" t="str">
            <v>-</v>
          </cell>
          <cell r="C850" t="str">
            <v>Corpo BTCC 2,00 x 2,00 m alt. 1,00 a 2,50 m</v>
          </cell>
          <cell r="D850" t="str">
            <v>m</v>
          </cell>
          <cell r="H850" t="str">
            <v>DNIT 025/2004-ES</v>
          </cell>
        </row>
        <row r="851">
          <cell r="A851" t="str">
            <v>2 S 04 220 07</v>
          </cell>
          <cell r="B851" t="str">
            <v>-</v>
          </cell>
          <cell r="C851" t="str">
            <v>Corpo BTCC 2,50 a 2,50 m alt. 1,00 a 2,50 m</v>
          </cell>
          <cell r="D851" t="str">
            <v>m</v>
          </cell>
          <cell r="H851" t="str">
            <v>DNIT 025/2004-ES</v>
          </cell>
        </row>
        <row r="852">
          <cell r="A852" t="str">
            <v>2 S 04 220 08</v>
          </cell>
          <cell r="B852" t="str">
            <v>-</v>
          </cell>
          <cell r="C852" t="str">
            <v>Corpo BTCC 3,00 x 3,00 m alt. 1,00 a 2,50 m</v>
          </cell>
          <cell r="D852" t="str">
            <v>m</v>
          </cell>
          <cell r="H852" t="str">
            <v>DNIT 025/2004-ES</v>
          </cell>
        </row>
        <row r="853">
          <cell r="A853" t="str">
            <v>2 S 04 220 09</v>
          </cell>
          <cell r="B853" t="str">
            <v>-</v>
          </cell>
          <cell r="C853" t="str">
            <v>Corpo BTCC 1,50 x 1,50 m alt. 2,50 a 5,00 m</v>
          </cell>
          <cell r="D853" t="str">
            <v>m</v>
          </cell>
          <cell r="H853" t="str">
            <v>DNIT 025/2004-ES</v>
          </cell>
        </row>
        <row r="854">
          <cell r="A854" t="str">
            <v>2 S 04 220 10</v>
          </cell>
          <cell r="B854" t="str">
            <v>-</v>
          </cell>
          <cell r="C854" t="str">
            <v>Corpo BTCC 2,00 x 2,00 m alt. 2,50 a 5,00 m</v>
          </cell>
          <cell r="D854" t="str">
            <v>m</v>
          </cell>
          <cell r="H854" t="str">
            <v>DNIT 025/2004-ES</v>
          </cell>
        </row>
        <row r="855">
          <cell r="A855" t="str">
            <v>2 S 04 220 11</v>
          </cell>
          <cell r="B855" t="str">
            <v>-</v>
          </cell>
          <cell r="C855" t="str">
            <v>Corpo BTCC 2,50 x 2,50 m alt. 2,50 a 5,00 m</v>
          </cell>
          <cell r="D855" t="str">
            <v>m</v>
          </cell>
          <cell r="H855" t="str">
            <v>DNIT 025/2004-ES</v>
          </cell>
        </row>
        <row r="856">
          <cell r="A856" t="str">
            <v>2 S 04 220 12</v>
          </cell>
          <cell r="B856" t="str">
            <v>-</v>
          </cell>
          <cell r="C856" t="str">
            <v>Corpo BTCC 3,00 x 3,00 m alt. 2,50 a 5,00 m</v>
          </cell>
          <cell r="D856" t="str">
            <v>m</v>
          </cell>
          <cell r="H856" t="str">
            <v>DNIT 025/2004-ES</v>
          </cell>
        </row>
        <row r="857">
          <cell r="A857" t="str">
            <v>2 S 04 220 13</v>
          </cell>
          <cell r="B857" t="str">
            <v>-</v>
          </cell>
          <cell r="C857" t="str">
            <v>Corpo BTCC 1,50 x 1,50 m alt. 5,00 a 7,50 m</v>
          </cell>
          <cell r="D857" t="str">
            <v>m</v>
          </cell>
          <cell r="H857" t="str">
            <v>DNIT 025/2004-ES</v>
          </cell>
        </row>
        <row r="858">
          <cell r="A858" t="str">
            <v>2 S 04 220 14</v>
          </cell>
          <cell r="B858" t="str">
            <v>-</v>
          </cell>
          <cell r="C858" t="str">
            <v>Corpo BTCC 2,00 x 2,00 m alt. 5,00 a 7,50 m</v>
          </cell>
          <cell r="D858" t="str">
            <v>m</v>
          </cell>
          <cell r="H858" t="str">
            <v>DNIT 025/2004-ES</v>
          </cell>
        </row>
        <row r="859">
          <cell r="A859" t="str">
            <v>2 S 04 220 15</v>
          </cell>
          <cell r="B859" t="str">
            <v>-</v>
          </cell>
          <cell r="C859" t="str">
            <v>Corpo BTCC 2,50 x 2,50 m alt. 5,00 a 7,50 m</v>
          </cell>
          <cell r="D859" t="str">
            <v>m</v>
          </cell>
          <cell r="H859" t="str">
            <v>DNIT 025/2004-ES</v>
          </cell>
        </row>
        <row r="860">
          <cell r="A860" t="str">
            <v>2 S 04 220 16</v>
          </cell>
          <cell r="B860" t="str">
            <v>-</v>
          </cell>
          <cell r="C860" t="str">
            <v>Corpo BTCC 3,00 x 3,00 m alt. 5,00 a 7,50 m</v>
          </cell>
          <cell r="D860" t="str">
            <v>m</v>
          </cell>
          <cell r="H860" t="str">
            <v>DNIT 025/2004-ES</v>
          </cell>
        </row>
        <row r="861">
          <cell r="A861" t="str">
            <v>2 S 04 220 17</v>
          </cell>
          <cell r="B861" t="str">
            <v>-</v>
          </cell>
          <cell r="C861" t="str">
            <v>Corpo BTCC 1,50 x 1,50 m alt. 7,50 a 10,00 m</v>
          </cell>
          <cell r="D861" t="str">
            <v>m</v>
          </cell>
          <cell r="H861" t="str">
            <v>DNIT 025/2004-ES</v>
          </cell>
        </row>
        <row r="862">
          <cell r="A862" t="str">
            <v>2 S 04 220 18</v>
          </cell>
          <cell r="B862" t="str">
            <v>-</v>
          </cell>
          <cell r="C862" t="str">
            <v>Corpo BTCC 2,00 x 2,00 m alt. 7,50 m a 10,00 m</v>
          </cell>
          <cell r="D862" t="str">
            <v>m</v>
          </cell>
          <cell r="H862" t="str">
            <v>DNIT 025/2004-ES</v>
          </cell>
        </row>
        <row r="863">
          <cell r="A863" t="str">
            <v>2 S 04 220 19</v>
          </cell>
          <cell r="B863" t="str">
            <v>-</v>
          </cell>
          <cell r="C863" t="str">
            <v>Corpo BTCC 2,50 x 2,50 m alt. 7,50 a 10,00 m</v>
          </cell>
          <cell r="D863" t="str">
            <v>m</v>
          </cell>
          <cell r="H863" t="str">
            <v>DNIT 025/2004-ES</v>
          </cell>
        </row>
        <row r="864">
          <cell r="A864" t="str">
            <v>2 S 04 220 20</v>
          </cell>
          <cell r="B864" t="str">
            <v>-</v>
          </cell>
          <cell r="C864" t="str">
            <v>Corpo BTCC 3,00 x 3,00 m alt 7,50 a 10,00 m</v>
          </cell>
          <cell r="D864" t="str">
            <v>m</v>
          </cell>
          <cell r="H864" t="str">
            <v>DNIT 025/2004-ES</v>
          </cell>
        </row>
        <row r="865">
          <cell r="A865" t="str">
            <v>2 S 04 220 21</v>
          </cell>
          <cell r="B865" t="str">
            <v>-</v>
          </cell>
          <cell r="C865" t="str">
            <v>Corpo BTCC 1,50 x 1,50 m alt. 10,00 a 12,50 m</v>
          </cell>
          <cell r="D865" t="str">
            <v>m</v>
          </cell>
          <cell r="H865" t="str">
            <v>DNIT 025/2004-ES</v>
          </cell>
        </row>
        <row r="866">
          <cell r="A866" t="str">
            <v>2 S 04 220 22</v>
          </cell>
          <cell r="B866" t="str">
            <v>-</v>
          </cell>
          <cell r="C866" t="str">
            <v>Corpo BTCC 2,00 x 2,00 m alt. 10,00 a 12,50 m</v>
          </cell>
          <cell r="D866" t="str">
            <v>m</v>
          </cell>
          <cell r="H866" t="str">
            <v>DNIT 025/2004-ES</v>
          </cell>
        </row>
        <row r="867">
          <cell r="A867" t="str">
            <v>2 S 04 220 23</v>
          </cell>
          <cell r="B867" t="str">
            <v>-</v>
          </cell>
          <cell r="C867" t="str">
            <v>Corpo BTCC 2,50 x 2,50 m alt. 10,00 a 12,50 m</v>
          </cell>
          <cell r="D867" t="str">
            <v>m</v>
          </cell>
          <cell r="H867" t="str">
            <v>DNIT 025/2004-ES</v>
          </cell>
        </row>
        <row r="868">
          <cell r="A868" t="str">
            <v>2 S 04 220 24</v>
          </cell>
          <cell r="B868" t="str">
            <v>-</v>
          </cell>
          <cell r="C868" t="str">
            <v>Corpo BTCC 3,00 x 3,00 m alt. 10,00 a 12,50 m</v>
          </cell>
          <cell r="D868" t="str">
            <v>m</v>
          </cell>
          <cell r="H868" t="str">
            <v>DNIT 025/2004-ES</v>
          </cell>
        </row>
        <row r="869">
          <cell r="A869" t="str">
            <v>2 S 04 220 25</v>
          </cell>
          <cell r="B869" t="str">
            <v>-</v>
          </cell>
          <cell r="C869" t="str">
            <v>Corpo BTCC 1,50 x 1,50 m alt. 12,50 a 15,00 m</v>
          </cell>
          <cell r="D869" t="str">
            <v>m</v>
          </cell>
          <cell r="H869" t="str">
            <v>DNIT 025/2004-ES</v>
          </cell>
        </row>
        <row r="870">
          <cell r="A870" t="str">
            <v>2 S 04 220 26</v>
          </cell>
          <cell r="B870" t="str">
            <v>-</v>
          </cell>
          <cell r="C870" t="str">
            <v>Corpo BTCC 2,00 x 2,00 m alt. 12,50 a 15,00 m</v>
          </cell>
          <cell r="D870" t="str">
            <v>m</v>
          </cell>
          <cell r="H870" t="str">
            <v>DNIT 025/2004-ES</v>
          </cell>
        </row>
        <row r="871">
          <cell r="A871" t="str">
            <v>2 S 04 220 27</v>
          </cell>
          <cell r="B871" t="str">
            <v>-</v>
          </cell>
          <cell r="C871" t="str">
            <v>Corpo BTCC 2,50 x 2,50 m alt. 12,50 a 15,00 m</v>
          </cell>
          <cell r="D871" t="str">
            <v>m</v>
          </cell>
          <cell r="H871" t="str">
            <v>DNIT 025/2004-ES</v>
          </cell>
        </row>
        <row r="872">
          <cell r="A872" t="str">
            <v>2 S 04 220 28</v>
          </cell>
          <cell r="B872" t="str">
            <v>-</v>
          </cell>
          <cell r="C872" t="str">
            <v>Corpo BTCC 3,00 x 3,00 m alt. 12,50 a 15,00 m</v>
          </cell>
          <cell r="D872" t="str">
            <v>m</v>
          </cell>
          <cell r="H872" t="str">
            <v>DNIT 025/2004-ES</v>
          </cell>
        </row>
        <row r="873">
          <cell r="A873" t="str">
            <v>2 S 04 220 51</v>
          </cell>
          <cell r="B873" t="str">
            <v>-</v>
          </cell>
          <cell r="C873" t="str">
            <v>Corpo BTCC 1,50 x 1,50 m alt. 0 a 1,00 m AC/BC</v>
          </cell>
          <cell r="D873" t="str">
            <v>m</v>
          </cell>
          <cell r="H873" t="str">
            <v>DNIT 025/2004-ES</v>
          </cell>
        </row>
        <row r="874">
          <cell r="A874" t="str">
            <v>2 S 04 220 52</v>
          </cell>
          <cell r="B874" t="str">
            <v>-</v>
          </cell>
          <cell r="C874" t="str">
            <v>Corpo BTCC 2,00 x 2,00 m alt. 0 a 1,00 m AC/BC</v>
          </cell>
          <cell r="D874" t="str">
            <v>m</v>
          </cell>
          <cell r="H874" t="str">
            <v>DNIT 025/2004-ES</v>
          </cell>
        </row>
        <row r="875">
          <cell r="A875" t="str">
            <v>2 S 04 220 53</v>
          </cell>
          <cell r="B875" t="str">
            <v>-</v>
          </cell>
          <cell r="C875" t="str">
            <v>Corpo BTCC 2,50 x 2,50 m alt. 0 a 1,00 m AC/BC</v>
          </cell>
          <cell r="D875" t="str">
            <v>m</v>
          </cell>
          <cell r="H875" t="str">
            <v>DNIT 025/2004-ES</v>
          </cell>
        </row>
        <row r="876">
          <cell r="A876" t="str">
            <v>2 S 04 220 54</v>
          </cell>
          <cell r="B876" t="str">
            <v>-</v>
          </cell>
          <cell r="C876" t="str">
            <v>Corpo BTCC 3,00 x 3,00 m alt. 0 a 1,00 m AC/BC</v>
          </cell>
          <cell r="D876" t="str">
            <v>m</v>
          </cell>
          <cell r="H876" t="str">
            <v>DNIT 025/2004-ES</v>
          </cell>
        </row>
        <row r="877">
          <cell r="A877" t="str">
            <v>2 S 04 220 55</v>
          </cell>
          <cell r="B877" t="str">
            <v>-</v>
          </cell>
          <cell r="C877" t="str">
            <v>Corpo BTCC 1,50 x 1,50 m alt. 1,00 a 2,50 m AC/BC</v>
          </cell>
          <cell r="D877" t="str">
            <v>m</v>
          </cell>
          <cell r="H877" t="str">
            <v>DNIT 025/2004-ES</v>
          </cell>
        </row>
        <row r="878">
          <cell r="A878" t="str">
            <v>2 S 04 220 56</v>
          </cell>
          <cell r="B878" t="str">
            <v>-</v>
          </cell>
          <cell r="C878" t="str">
            <v>Corpo BTCC 2,00 x 2,00 m alt. 1,00 a 2,50 m AC/BC</v>
          </cell>
          <cell r="D878" t="str">
            <v>m</v>
          </cell>
          <cell r="H878" t="str">
            <v>DNIT 025/2004-ES</v>
          </cell>
        </row>
        <row r="879">
          <cell r="A879" t="str">
            <v>2 S 04 220 57</v>
          </cell>
          <cell r="B879" t="str">
            <v>-</v>
          </cell>
          <cell r="C879" t="str">
            <v>Corpo BTCC 2,50 x 2,50 m alt. 1,00 a 2,50 m AC/BC</v>
          </cell>
          <cell r="D879" t="str">
            <v>m</v>
          </cell>
          <cell r="H879" t="str">
            <v>DNIT 025/2004-ES</v>
          </cell>
        </row>
        <row r="880">
          <cell r="A880" t="str">
            <v>2 S 04 220 58</v>
          </cell>
          <cell r="B880" t="str">
            <v>-</v>
          </cell>
          <cell r="C880" t="str">
            <v>Corpo BTCC 3,00 x 3,00 m alt. 1,00 a 2,50 m AC/BC</v>
          </cell>
          <cell r="D880" t="str">
            <v>m</v>
          </cell>
          <cell r="H880" t="str">
            <v>DNIT 025/2004-ES</v>
          </cell>
        </row>
        <row r="881">
          <cell r="A881" t="str">
            <v>2 S 04 220 59</v>
          </cell>
          <cell r="B881" t="str">
            <v>-</v>
          </cell>
          <cell r="C881" t="str">
            <v>Corpo BTCC 1,50 x 1,50 m alt. 2,50 a 5,00 m AC/BC</v>
          </cell>
          <cell r="D881" t="str">
            <v>m</v>
          </cell>
          <cell r="H881" t="str">
            <v>DNIT 025/2004-ES</v>
          </cell>
        </row>
        <row r="882">
          <cell r="A882" t="str">
            <v>2 S 04 220 60</v>
          </cell>
          <cell r="B882" t="str">
            <v>-</v>
          </cell>
          <cell r="C882" t="str">
            <v>Corpo BTCC 2,00 x 2,00 m alt. 2,50 a 5,00 m AC/BC</v>
          </cell>
          <cell r="D882" t="str">
            <v>m</v>
          </cell>
          <cell r="H882" t="str">
            <v>DNIT 025/2004-ES</v>
          </cell>
        </row>
        <row r="883">
          <cell r="A883" t="str">
            <v>2 S 04 220 61</v>
          </cell>
          <cell r="B883" t="str">
            <v>-</v>
          </cell>
          <cell r="C883" t="str">
            <v>Corpo BTCC 2,50 x 2,50 m alt. 2,50 a 5,00 m AC/BC</v>
          </cell>
          <cell r="D883" t="str">
            <v>m</v>
          </cell>
          <cell r="H883" t="str">
            <v>DNIT 025/2004-ES</v>
          </cell>
        </row>
        <row r="884">
          <cell r="A884" t="str">
            <v>2 S 04 220 62</v>
          </cell>
          <cell r="B884" t="str">
            <v>-</v>
          </cell>
          <cell r="C884" t="str">
            <v>Corpo BTCC 3,00 x 3,00 m alt. 2,50 a 5,00 m AC/BC</v>
          </cell>
          <cell r="D884" t="str">
            <v>m</v>
          </cell>
          <cell r="H884" t="str">
            <v>DNIT 025/2004-ES</v>
          </cell>
        </row>
        <row r="885">
          <cell r="A885" t="str">
            <v>2 S 04 220 63</v>
          </cell>
          <cell r="B885" t="str">
            <v>-</v>
          </cell>
          <cell r="C885" t="str">
            <v>Corpo BTCC 1,50 x 1,50 m alt. 5,00 a 7,50 m AC/BC</v>
          </cell>
          <cell r="D885" t="str">
            <v>m</v>
          </cell>
          <cell r="H885" t="str">
            <v>DNIT 025/2004-ES</v>
          </cell>
        </row>
        <row r="886">
          <cell r="A886" t="str">
            <v>2 S 04 220 64</v>
          </cell>
          <cell r="B886" t="str">
            <v>-</v>
          </cell>
          <cell r="C886" t="str">
            <v>Corpo BTCC 2,00 x 2,00 m alt. 5,00 a 7,50 m AC/BC</v>
          </cell>
          <cell r="D886" t="str">
            <v>m</v>
          </cell>
          <cell r="H886" t="str">
            <v>DNIT 025/2004-ES</v>
          </cell>
        </row>
        <row r="887">
          <cell r="A887" t="str">
            <v>2 S 04 220 65</v>
          </cell>
          <cell r="B887" t="str">
            <v>-</v>
          </cell>
          <cell r="C887" t="str">
            <v>Corpo BTCC 2,50 x 2,50 m alt. 5,00 a 7,50 m AC/BC</v>
          </cell>
          <cell r="D887" t="str">
            <v>m</v>
          </cell>
          <cell r="H887" t="str">
            <v>DNIT 025/2004-ES</v>
          </cell>
        </row>
        <row r="888">
          <cell r="A888" t="str">
            <v>2 S 04 220 66</v>
          </cell>
          <cell r="B888" t="str">
            <v>-</v>
          </cell>
          <cell r="C888" t="str">
            <v>Corpo BTCC 3,00 x 3,00 m alt. 5,00 a 7,50 m AC/BC</v>
          </cell>
          <cell r="D888" t="str">
            <v>m</v>
          </cell>
          <cell r="H888" t="str">
            <v>DNIT 025/2004-ES</v>
          </cell>
        </row>
        <row r="889">
          <cell r="A889" t="str">
            <v>2 S 04 220 67</v>
          </cell>
          <cell r="B889" t="str">
            <v>-</v>
          </cell>
          <cell r="C889" t="str">
            <v>Corpo BTCC 1,50 x 1,50 m alt. 7,50 a 10,00 m AC/BC</v>
          </cell>
          <cell r="D889" t="str">
            <v>m</v>
          </cell>
          <cell r="H889" t="str">
            <v>DNIT 025/2004-ES</v>
          </cell>
        </row>
        <row r="890">
          <cell r="A890" t="str">
            <v>2 S 04 220 68</v>
          </cell>
          <cell r="B890" t="str">
            <v>-</v>
          </cell>
          <cell r="C890" t="str">
            <v>Corpo BTCC 2,00 x 2,00 m alt. 7,50 a 10,00 m AC/BC</v>
          </cell>
          <cell r="D890" t="str">
            <v>m</v>
          </cell>
          <cell r="H890" t="str">
            <v>DNIT 025/2004-ES</v>
          </cell>
        </row>
        <row r="891">
          <cell r="A891" t="str">
            <v>2 S 04 220 69</v>
          </cell>
          <cell r="B891" t="str">
            <v>-</v>
          </cell>
          <cell r="C891" t="str">
            <v>Corpo BTCC 2,50 x 2,50 m alt. 7,50 a 10,00 m AC/BC</v>
          </cell>
          <cell r="D891" t="str">
            <v>m</v>
          </cell>
          <cell r="H891" t="str">
            <v>DNIT 025/2004-ES</v>
          </cell>
        </row>
        <row r="892">
          <cell r="A892" t="str">
            <v>2 S 04 220 70</v>
          </cell>
          <cell r="B892" t="str">
            <v>-</v>
          </cell>
          <cell r="C892" t="str">
            <v>Corpo BTCC 3,00 x 3,00 m alt. 7,50 a 10,00 m AC/BC</v>
          </cell>
          <cell r="D892" t="str">
            <v>m</v>
          </cell>
          <cell r="H892" t="str">
            <v>DNIT 025/2004-ES</v>
          </cell>
        </row>
        <row r="893">
          <cell r="A893" t="str">
            <v>2 S 04 220 71</v>
          </cell>
          <cell r="B893" t="str">
            <v>-</v>
          </cell>
          <cell r="C893" t="str">
            <v>Corpo BTCC 1,50 x 1,50 m alt.10,00 a 12,50 m AC/BC</v>
          </cell>
          <cell r="D893" t="str">
            <v>m</v>
          </cell>
          <cell r="H893" t="str">
            <v>DNIT 025/2004-ES</v>
          </cell>
        </row>
        <row r="894">
          <cell r="A894" t="str">
            <v>2 S 04 220 72</v>
          </cell>
          <cell r="B894" t="str">
            <v>-</v>
          </cell>
          <cell r="C894" t="str">
            <v>Corpo BTCC 2,00 x 2,00 m alt.10,00 a 12,50 m AC/BC</v>
          </cell>
          <cell r="D894" t="str">
            <v>m</v>
          </cell>
          <cell r="H894" t="str">
            <v>DNIT 025/2004-ES</v>
          </cell>
        </row>
        <row r="895">
          <cell r="A895" t="str">
            <v>2 S 04 220 73</v>
          </cell>
          <cell r="B895" t="str">
            <v>-</v>
          </cell>
          <cell r="C895" t="str">
            <v>Corpo BTCC 2,50 x 2,50 m alt.10,00 a 12,50 m AC/BC</v>
          </cell>
          <cell r="D895" t="str">
            <v>m</v>
          </cell>
          <cell r="H895" t="str">
            <v>DNIT 025/2004-ES</v>
          </cell>
        </row>
        <row r="896">
          <cell r="A896" t="str">
            <v>2 S 04 220 74</v>
          </cell>
          <cell r="B896" t="str">
            <v>-</v>
          </cell>
          <cell r="C896" t="str">
            <v>Corpo BTCC 3,00 x 3,00 m alt.10,00 a 12,50 m AC/BC</v>
          </cell>
          <cell r="D896" t="str">
            <v>m</v>
          </cell>
          <cell r="H896" t="str">
            <v>DNIT 025/2004-ES</v>
          </cell>
        </row>
        <row r="897">
          <cell r="A897" t="str">
            <v>2 S 04 220 75</v>
          </cell>
          <cell r="B897" t="str">
            <v>-</v>
          </cell>
          <cell r="C897" t="str">
            <v>Corpo BTCC 1,50 x 1,50 m alt.12,50 a 15,00 m AC/BC</v>
          </cell>
          <cell r="D897" t="str">
            <v>m</v>
          </cell>
          <cell r="H897" t="str">
            <v>DNIT 025/2004-ES</v>
          </cell>
        </row>
        <row r="898">
          <cell r="A898" t="str">
            <v>2 S 04 220 76</v>
          </cell>
          <cell r="B898" t="str">
            <v>-</v>
          </cell>
          <cell r="C898" t="str">
            <v>Corpo BTCC 2,00 x 2,00 m alt.12,50 a 15,00 m AC/BC</v>
          </cell>
          <cell r="D898" t="str">
            <v>m</v>
          </cell>
          <cell r="H898" t="str">
            <v>DNIT 025/2004-ES</v>
          </cell>
        </row>
        <row r="899">
          <cell r="A899" t="str">
            <v>2 S 04 220 77</v>
          </cell>
          <cell r="B899" t="str">
            <v>-</v>
          </cell>
          <cell r="C899" t="str">
            <v>Corpo BTCC 2,50 x 2,50 m alt.12,50 a 15,00 m AC/BC</v>
          </cell>
          <cell r="D899" t="str">
            <v>m</v>
          </cell>
          <cell r="H899" t="str">
            <v>DNIT 025/2004-ES</v>
          </cell>
        </row>
        <row r="900">
          <cell r="A900" t="str">
            <v>2 S 04 220 78</v>
          </cell>
          <cell r="B900" t="str">
            <v>-</v>
          </cell>
          <cell r="C900" t="str">
            <v>Corpo BTCC 3,00 x 3,00 m alt.12,50 a 15,00 m AC/BC</v>
          </cell>
          <cell r="D900" t="str">
            <v>m</v>
          </cell>
          <cell r="H900" t="str">
            <v>DNIT 025/2004-ES</v>
          </cell>
        </row>
        <row r="901">
          <cell r="A901" t="str">
            <v>2 S 04 221 01</v>
          </cell>
          <cell r="B901" t="str">
            <v>-</v>
          </cell>
          <cell r="C901" t="str">
            <v>Boca BTCC 1,50 x 1,50 m normal</v>
          </cell>
          <cell r="D901" t="str">
            <v>und</v>
          </cell>
          <cell r="H901" t="str">
            <v>DNIT 025/2004-ES</v>
          </cell>
        </row>
        <row r="902">
          <cell r="A902" t="str">
            <v>2 S 04 221 02</v>
          </cell>
          <cell r="B902" t="str">
            <v>-</v>
          </cell>
          <cell r="C902" t="str">
            <v>Boca BTCC 2,00 x 2,00 m normal</v>
          </cell>
          <cell r="D902" t="str">
            <v>und</v>
          </cell>
          <cell r="H902" t="str">
            <v>DNIT 025/2004-ES</v>
          </cell>
        </row>
        <row r="903">
          <cell r="A903" t="str">
            <v>2 S 04 221 03</v>
          </cell>
          <cell r="B903" t="str">
            <v>-</v>
          </cell>
          <cell r="C903" t="str">
            <v>Boca BTCC 2,50 x 2,50 m normal</v>
          </cell>
          <cell r="D903" t="str">
            <v>und</v>
          </cell>
          <cell r="H903" t="str">
            <v>DNIT 025/2004-ES</v>
          </cell>
        </row>
        <row r="904">
          <cell r="A904" t="str">
            <v>2 S 04 221 04</v>
          </cell>
          <cell r="B904" t="str">
            <v>-</v>
          </cell>
          <cell r="C904" t="str">
            <v>Boca BTCC 3,00 x 3,00 m normal</v>
          </cell>
          <cell r="D904" t="str">
            <v>und</v>
          </cell>
          <cell r="H904" t="str">
            <v>DNIT 025/2004-ES</v>
          </cell>
        </row>
        <row r="905">
          <cell r="A905" t="str">
            <v>2 S 04 221 05</v>
          </cell>
          <cell r="B905" t="str">
            <v>-</v>
          </cell>
          <cell r="C905" t="str">
            <v>Boca BTCC 1,50 x 1,50 m esc=15</v>
          </cell>
          <cell r="D905" t="str">
            <v>und</v>
          </cell>
          <cell r="H905" t="str">
            <v>DNIT 025/2004-ES</v>
          </cell>
        </row>
        <row r="906">
          <cell r="A906" t="str">
            <v>2 S 04 221 06</v>
          </cell>
          <cell r="B906" t="str">
            <v>-</v>
          </cell>
          <cell r="C906" t="str">
            <v>Boca BTCC 2,00 x 2,00 m esc=15</v>
          </cell>
          <cell r="D906" t="str">
            <v>und</v>
          </cell>
          <cell r="H906" t="str">
            <v>DNIT 025/2004-ES</v>
          </cell>
        </row>
        <row r="907">
          <cell r="A907" t="str">
            <v>2 S 04 221 07</v>
          </cell>
          <cell r="B907" t="str">
            <v>-</v>
          </cell>
          <cell r="C907" t="str">
            <v>Boca BTCC 2,50 x 2,50 m esc=15</v>
          </cell>
          <cell r="D907" t="str">
            <v>und</v>
          </cell>
          <cell r="H907" t="str">
            <v>DNIT 025/2004-ES</v>
          </cell>
        </row>
        <row r="908">
          <cell r="A908" t="str">
            <v>2 S 04 221 08</v>
          </cell>
          <cell r="B908" t="str">
            <v>-</v>
          </cell>
          <cell r="C908" t="str">
            <v>Boca BTCC 3,00 x 3,00 m esc=15</v>
          </cell>
          <cell r="D908" t="str">
            <v>und</v>
          </cell>
          <cell r="H908" t="str">
            <v>DNIT 025/2004-ES</v>
          </cell>
        </row>
        <row r="909">
          <cell r="A909" t="str">
            <v>2 S 04 221 09</v>
          </cell>
          <cell r="B909" t="str">
            <v>-</v>
          </cell>
          <cell r="C909" t="str">
            <v>Boca BTCC 1,50 x 1,50 m esc=30</v>
          </cell>
          <cell r="D909" t="str">
            <v>und</v>
          </cell>
          <cell r="H909" t="str">
            <v>DNIT 025/2004-ES</v>
          </cell>
        </row>
        <row r="910">
          <cell r="A910" t="str">
            <v>2 S 04 221 10</v>
          </cell>
          <cell r="B910" t="str">
            <v>-</v>
          </cell>
          <cell r="C910" t="str">
            <v>Boca BTCC 2,00 x 2,00 m exc.=30</v>
          </cell>
          <cell r="D910" t="str">
            <v>und</v>
          </cell>
          <cell r="H910" t="str">
            <v>DNIT 025/2004-ES</v>
          </cell>
        </row>
        <row r="911">
          <cell r="A911" t="str">
            <v>2 S 04 221 11</v>
          </cell>
          <cell r="B911" t="str">
            <v>-</v>
          </cell>
          <cell r="C911" t="str">
            <v>Boca BTCC 2,50 x 2,50 m esc=30</v>
          </cell>
          <cell r="D911" t="str">
            <v>und</v>
          </cell>
          <cell r="H911" t="str">
            <v>DNIT 025/2004-ES</v>
          </cell>
        </row>
        <row r="912">
          <cell r="A912" t="str">
            <v>2 S 04 221 12</v>
          </cell>
          <cell r="B912" t="str">
            <v>-</v>
          </cell>
          <cell r="C912" t="str">
            <v>Boca BTCC 3,00 x 3,00 m esc=30</v>
          </cell>
          <cell r="D912" t="str">
            <v>und</v>
          </cell>
          <cell r="H912" t="str">
            <v>DNIT 025/2004-ES</v>
          </cell>
        </row>
        <row r="913">
          <cell r="A913" t="str">
            <v>2 S 04 221 13</v>
          </cell>
          <cell r="B913" t="str">
            <v>-</v>
          </cell>
          <cell r="C913" t="str">
            <v>Boca BTCC 1,50 x 1,50 m esc.=45</v>
          </cell>
          <cell r="D913" t="str">
            <v>und</v>
          </cell>
          <cell r="H913" t="str">
            <v>DNIT 025/2004-ES</v>
          </cell>
        </row>
        <row r="914">
          <cell r="A914" t="str">
            <v>2 S 04 221 14</v>
          </cell>
          <cell r="B914" t="str">
            <v>-</v>
          </cell>
          <cell r="C914" t="str">
            <v>Boca BTCC 2,00 x 2,00 m esc=45</v>
          </cell>
          <cell r="D914" t="str">
            <v>und</v>
          </cell>
          <cell r="H914" t="str">
            <v>DNIT 025/2004-ES</v>
          </cell>
        </row>
        <row r="915">
          <cell r="A915" t="str">
            <v>2 S 04 221 15</v>
          </cell>
          <cell r="B915" t="str">
            <v>-</v>
          </cell>
          <cell r="C915" t="str">
            <v>Boca BTCC 2,50 x 2,50 m esc=45</v>
          </cell>
          <cell r="D915" t="str">
            <v>und</v>
          </cell>
          <cell r="H915" t="str">
            <v>DNIT 025/2004-ES</v>
          </cell>
        </row>
        <row r="916">
          <cell r="A916" t="str">
            <v>2 S 04 221 16</v>
          </cell>
          <cell r="B916" t="str">
            <v>-</v>
          </cell>
          <cell r="C916" t="str">
            <v>Boca BTCC 3,00 x 3,00 m esc=45</v>
          </cell>
          <cell r="D916" t="str">
            <v>und</v>
          </cell>
          <cell r="H916" t="str">
            <v>DNIT 025/2004-ES</v>
          </cell>
        </row>
        <row r="917">
          <cell r="A917" t="str">
            <v>2 S 04 221 51</v>
          </cell>
          <cell r="B917" t="str">
            <v>-</v>
          </cell>
          <cell r="C917" t="str">
            <v>Boca BTCC 1,50 x 1,50 m normal AC/BC</v>
          </cell>
          <cell r="D917" t="str">
            <v>und</v>
          </cell>
          <cell r="H917" t="str">
            <v>DNIT 025/2004-ES</v>
          </cell>
        </row>
        <row r="918">
          <cell r="A918" t="str">
            <v>2 S 04 221 52</v>
          </cell>
          <cell r="B918" t="str">
            <v>-</v>
          </cell>
          <cell r="C918" t="str">
            <v>Boca BTCC 2,00 x 2,00 m normal AC/BC</v>
          </cell>
          <cell r="D918" t="str">
            <v>und</v>
          </cell>
          <cell r="H918" t="str">
            <v>DNIT 025/2004-ES</v>
          </cell>
        </row>
        <row r="919">
          <cell r="A919" t="str">
            <v>2 S 04 221 53</v>
          </cell>
          <cell r="B919" t="str">
            <v>-</v>
          </cell>
          <cell r="C919" t="str">
            <v>Boca BTCC 2,50 x 2,50 m normal AC/BC</v>
          </cell>
          <cell r="D919" t="str">
            <v>und</v>
          </cell>
          <cell r="H919" t="str">
            <v>DNIT 025/2004-ES</v>
          </cell>
        </row>
        <row r="920">
          <cell r="A920" t="str">
            <v>2 S 04 221 54</v>
          </cell>
          <cell r="B920" t="str">
            <v>-</v>
          </cell>
          <cell r="C920" t="str">
            <v>Boca BTCC 3,00 x 3,00 m normal AC/BC</v>
          </cell>
          <cell r="D920" t="str">
            <v>und</v>
          </cell>
          <cell r="H920" t="str">
            <v>DNIT 025/2004-ES</v>
          </cell>
        </row>
        <row r="921">
          <cell r="A921" t="str">
            <v>2 S 04 221 55</v>
          </cell>
          <cell r="B921" t="str">
            <v>-</v>
          </cell>
          <cell r="C921" t="str">
            <v>Boca BTCC 1,50 x 1,50 m - esc=15 AC/BC</v>
          </cell>
          <cell r="D921" t="str">
            <v>und</v>
          </cell>
          <cell r="H921" t="str">
            <v>DNIT 025/2004-ES</v>
          </cell>
        </row>
        <row r="922">
          <cell r="A922" t="str">
            <v>2 S 04 221 56</v>
          </cell>
          <cell r="B922" t="str">
            <v>-</v>
          </cell>
          <cell r="C922" t="str">
            <v>Boca BTCC 2,00 x 2,00 m - esc=15 AC/BC</v>
          </cell>
          <cell r="D922" t="str">
            <v>und</v>
          </cell>
          <cell r="H922" t="str">
            <v>DNIT 025/2004-ES</v>
          </cell>
        </row>
        <row r="923">
          <cell r="A923" t="str">
            <v>2 S 04 221 57</v>
          </cell>
          <cell r="B923" t="str">
            <v>-</v>
          </cell>
          <cell r="C923" t="str">
            <v>Boca BTCC 2,50 x 2,50 m - esc=15 AC/BC</v>
          </cell>
          <cell r="D923" t="str">
            <v>und</v>
          </cell>
          <cell r="H923" t="str">
            <v>DNIT 025/2004-ES</v>
          </cell>
        </row>
        <row r="924">
          <cell r="A924" t="str">
            <v>2 S 04 221 58</v>
          </cell>
          <cell r="B924" t="str">
            <v>-</v>
          </cell>
          <cell r="C924" t="str">
            <v>Boca BTCC 3,00 x 3,00 m - esc=15 AC/BC</v>
          </cell>
          <cell r="D924" t="str">
            <v>und</v>
          </cell>
          <cell r="H924" t="str">
            <v>DNIT 025/2004-ES</v>
          </cell>
        </row>
        <row r="925">
          <cell r="A925" t="str">
            <v>2 S 04 221 59</v>
          </cell>
          <cell r="B925" t="str">
            <v>-</v>
          </cell>
          <cell r="C925" t="str">
            <v>Boca BTCC 1,50 x 1,50 m - esc=30 AC/BC</v>
          </cell>
          <cell r="D925" t="str">
            <v>und</v>
          </cell>
          <cell r="H925" t="str">
            <v>DNIT 025/2004-ES</v>
          </cell>
        </row>
        <row r="926">
          <cell r="A926" t="str">
            <v>2 S 04 221 60</v>
          </cell>
          <cell r="B926" t="str">
            <v>-</v>
          </cell>
          <cell r="C926" t="str">
            <v>Boca BTCC 2,00 x 2,00 m - esc=30 AC/BC</v>
          </cell>
          <cell r="D926" t="str">
            <v>und</v>
          </cell>
          <cell r="H926" t="str">
            <v>DNIT 025/2004-ES</v>
          </cell>
        </row>
        <row r="927">
          <cell r="A927" t="str">
            <v>2 S 04 221 61</v>
          </cell>
          <cell r="B927" t="str">
            <v>-</v>
          </cell>
          <cell r="C927" t="str">
            <v>Boca BTCC 2,50 x 2,50 m - esc=30 AC/BC</v>
          </cell>
          <cell r="D927" t="str">
            <v>und</v>
          </cell>
          <cell r="H927" t="str">
            <v>DNIT 025/2004-ES</v>
          </cell>
        </row>
        <row r="928">
          <cell r="A928" t="str">
            <v>2 S 04 221 62</v>
          </cell>
          <cell r="B928" t="str">
            <v>-</v>
          </cell>
          <cell r="C928" t="str">
            <v>Boca BTCC 3,00 x 3,00 m - esc=30 AC/BC</v>
          </cell>
          <cell r="D928" t="str">
            <v>und</v>
          </cell>
          <cell r="H928" t="str">
            <v>DNIT 025/2004-ES</v>
          </cell>
        </row>
        <row r="929">
          <cell r="A929" t="str">
            <v>2 S 04 221 63</v>
          </cell>
          <cell r="B929" t="str">
            <v>-</v>
          </cell>
          <cell r="C929" t="str">
            <v>Boca BTCC 1,50 x 1,50 m - esc=45 AC/BC</v>
          </cell>
          <cell r="D929" t="str">
            <v>und</v>
          </cell>
          <cell r="H929" t="str">
            <v>DNIT 025/2004-ES</v>
          </cell>
        </row>
        <row r="930">
          <cell r="A930" t="str">
            <v>2 S 04 221 64</v>
          </cell>
          <cell r="B930" t="str">
            <v>-</v>
          </cell>
          <cell r="C930" t="str">
            <v>Boca BTCC 2,00 x 2,00 m - esc=45 AC/BC</v>
          </cell>
          <cell r="D930" t="str">
            <v>und</v>
          </cell>
          <cell r="H930" t="str">
            <v>DNIT 025/2004-ES</v>
          </cell>
        </row>
        <row r="931">
          <cell r="A931" t="str">
            <v>2 S 04 221 65</v>
          </cell>
          <cell r="B931" t="str">
            <v>-</v>
          </cell>
          <cell r="C931" t="str">
            <v>Boca BTCC 2,50 x 2,50 m - esc=45 AC/BC</v>
          </cell>
          <cell r="D931" t="str">
            <v>und</v>
          </cell>
          <cell r="H931" t="str">
            <v>DNIT 025/2004-ES</v>
          </cell>
        </row>
        <row r="932">
          <cell r="A932" t="str">
            <v>2 S 04 221 66</v>
          </cell>
          <cell r="B932" t="str">
            <v>-</v>
          </cell>
          <cell r="C932" t="str">
            <v>Boca BTCC 3,00 x 3,00 m - esc = 45 AC/BC</v>
          </cell>
          <cell r="D932" t="str">
            <v>und</v>
          </cell>
          <cell r="H932" t="str">
            <v>DNIT 025/2004-ES</v>
          </cell>
        </row>
        <row r="933">
          <cell r="A933" t="str">
            <v>2 S 04 300 16</v>
          </cell>
          <cell r="B933" t="str">
            <v>-</v>
          </cell>
          <cell r="C933" t="str">
            <v>Bueiro met. chapas múltiplas D=1,60 m galv.</v>
          </cell>
          <cell r="D933" t="str">
            <v>m</v>
          </cell>
        </row>
        <row r="934">
          <cell r="A934" t="str">
            <v>2 S 04 300 20</v>
          </cell>
          <cell r="B934" t="str">
            <v>-</v>
          </cell>
          <cell r="C934" t="str">
            <v>Bueiro met.chapas múltiplas D=2,00 m galv.</v>
          </cell>
          <cell r="D934" t="str">
            <v>m</v>
          </cell>
        </row>
        <row r="935">
          <cell r="A935" t="str">
            <v>2 S 04 300 66</v>
          </cell>
          <cell r="B935" t="str">
            <v>-</v>
          </cell>
          <cell r="C935" t="str">
            <v>Bueiro met.chapas múltiplas D=1,60 m galvan.BC</v>
          </cell>
          <cell r="D935" t="str">
            <v>m</v>
          </cell>
        </row>
        <row r="936">
          <cell r="A936" t="str">
            <v>2 S 04 300 70</v>
          </cell>
          <cell r="B936" t="str">
            <v>-</v>
          </cell>
          <cell r="C936" t="str">
            <v>Bueiro met.chapas múltiplas D=2,00 m galvan.BC</v>
          </cell>
          <cell r="D936" t="str">
            <v>m</v>
          </cell>
        </row>
        <row r="937">
          <cell r="A937" t="str">
            <v>2 S 04 301 16</v>
          </cell>
          <cell r="B937" t="str">
            <v>-</v>
          </cell>
          <cell r="C937" t="str">
            <v>Bueiro met. chapas múltiplas D=1,60 m rev. epoxy</v>
          </cell>
          <cell r="D937" t="str">
            <v>m</v>
          </cell>
        </row>
        <row r="938">
          <cell r="A938" t="str">
            <v>2 S 04 301 20</v>
          </cell>
          <cell r="B938" t="str">
            <v>-</v>
          </cell>
          <cell r="C938" t="str">
            <v>Bueiro met. chapa múltipla D=2,00 m rev. epoxy</v>
          </cell>
          <cell r="D938" t="str">
            <v>m</v>
          </cell>
        </row>
        <row r="939">
          <cell r="A939" t="str">
            <v>2 S 04 301 66</v>
          </cell>
          <cell r="B939" t="str">
            <v>-</v>
          </cell>
          <cell r="C939" t="str">
            <v>Bueiro met.chapas múlt. D=1,60 m rev. c/epoxy BC</v>
          </cell>
          <cell r="D939" t="str">
            <v>m</v>
          </cell>
        </row>
        <row r="940">
          <cell r="A940" t="str">
            <v>2 S 04 301 70</v>
          </cell>
          <cell r="B940" t="str">
            <v>-</v>
          </cell>
          <cell r="C940" t="str">
            <v>Bueiro met.chapas múlt. D=2,00 m rev. c/epoxy BC</v>
          </cell>
          <cell r="D940" t="str">
            <v>m</v>
          </cell>
        </row>
        <row r="941">
          <cell r="A941" t="str">
            <v>2 S 04 310 12</v>
          </cell>
          <cell r="B941" t="str">
            <v>-</v>
          </cell>
          <cell r="C941" t="str">
            <v>Bueiro met.s/interrupção traf. D=1,20m galv.</v>
          </cell>
          <cell r="D941" t="str">
            <v>m</v>
          </cell>
          <cell r="H941" t="str">
            <v>DNIT 024/2004-ES</v>
          </cell>
        </row>
        <row r="942">
          <cell r="A942" t="str">
            <v>2 S 04 310 16</v>
          </cell>
          <cell r="B942" t="str">
            <v>-</v>
          </cell>
          <cell r="C942" t="str">
            <v>Bueiro met.s/ interrupção tráf. D=1,60m galv.</v>
          </cell>
          <cell r="D942" t="str">
            <v>m</v>
          </cell>
          <cell r="H942" t="str">
            <v>DNIT 024/2004-ES</v>
          </cell>
        </row>
        <row r="943">
          <cell r="A943" t="str">
            <v>2 S 04 310 20</v>
          </cell>
          <cell r="B943" t="str">
            <v>-</v>
          </cell>
          <cell r="C943" t="str">
            <v>Bueiro met.s/ interrupção tráf. D=2,00m galv.</v>
          </cell>
          <cell r="D943" t="str">
            <v>m</v>
          </cell>
          <cell r="H943" t="str">
            <v>DNIT 024/2004-ES</v>
          </cell>
        </row>
        <row r="944">
          <cell r="A944" t="str">
            <v>2 S 04 311 12</v>
          </cell>
          <cell r="B944" t="str">
            <v>-</v>
          </cell>
          <cell r="C944" t="str">
            <v>Bueiro met.s/interrupção traf. D=1,20m epoxy</v>
          </cell>
          <cell r="D944" t="str">
            <v>m</v>
          </cell>
          <cell r="H944" t="str">
            <v>DNIT 024/2004-ES</v>
          </cell>
        </row>
        <row r="945">
          <cell r="A945" t="str">
            <v>2 S 04 311 16</v>
          </cell>
          <cell r="B945" t="str">
            <v>-</v>
          </cell>
          <cell r="C945" t="str">
            <v>Bueiro met.s/interrupção tráf.D=1,60 m rev.epoxy</v>
          </cell>
          <cell r="D945" t="str">
            <v>m</v>
          </cell>
          <cell r="H945" t="str">
            <v>DNIT 024/2004-ES</v>
          </cell>
        </row>
        <row r="946">
          <cell r="A946" t="str">
            <v>2 S 04 311 20</v>
          </cell>
          <cell r="B946" t="str">
            <v>-</v>
          </cell>
          <cell r="C946" t="str">
            <v>Bueiro met.s/interrupção traf.D=2,00 m rev.epoxy</v>
          </cell>
          <cell r="D946" t="str">
            <v>m</v>
          </cell>
          <cell r="H946" t="str">
            <v>DNIT 024/2004-ES</v>
          </cell>
        </row>
        <row r="947">
          <cell r="A947" t="str">
            <v>2 S 04 400 01</v>
          </cell>
          <cell r="B947" t="str">
            <v>-</v>
          </cell>
          <cell r="C947" t="str">
            <v>Valeta prot.cortes c/revest. vegetal - VPC 01</v>
          </cell>
          <cell r="D947" t="str">
            <v>m</v>
          </cell>
          <cell r="H947" t="str">
            <v>DNIT 018/2004-ES</v>
          </cell>
        </row>
        <row r="948">
          <cell r="A948" t="str">
            <v>2 S 04 400 02</v>
          </cell>
          <cell r="B948" t="str">
            <v>-</v>
          </cell>
          <cell r="C948" t="str">
            <v>Valeta prot.cortes c/revest. vegetal - VPC 02</v>
          </cell>
          <cell r="D948" t="str">
            <v>m</v>
          </cell>
          <cell r="H948" t="str">
            <v>DNIT 018/2004-ES</v>
          </cell>
        </row>
        <row r="949">
          <cell r="A949" t="str">
            <v>2 S 04 400 03</v>
          </cell>
          <cell r="B949" t="str">
            <v>-</v>
          </cell>
          <cell r="C949" t="str">
            <v>Valeta prot.cortes c/revest.concreto - VPC 03</v>
          </cell>
          <cell r="D949" t="str">
            <v>m</v>
          </cell>
          <cell r="H949" t="str">
            <v>DNIT 018/2004-ES</v>
          </cell>
        </row>
        <row r="950">
          <cell r="A950" t="str">
            <v>2 S 04 400 04</v>
          </cell>
          <cell r="B950" t="str">
            <v>-</v>
          </cell>
          <cell r="C950" t="str">
            <v>Valeta prot.cortes c/revest.concreto - VPC 04</v>
          </cell>
          <cell r="D950" t="str">
            <v>m</v>
          </cell>
          <cell r="H950" t="str">
            <v>DNIT 018/2004-ES</v>
          </cell>
        </row>
        <row r="951">
          <cell r="A951" t="str">
            <v>2 S 04 400 53</v>
          </cell>
          <cell r="B951" t="str">
            <v>-</v>
          </cell>
          <cell r="C951" t="str">
            <v>Valeta prot.de cortes c/revest.concr.VPC 03 AC/BC</v>
          </cell>
          <cell r="D951" t="str">
            <v>m</v>
          </cell>
          <cell r="H951" t="str">
            <v>DNIT 018/2004-ES</v>
          </cell>
        </row>
        <row r="952">
          <cell r="A952" t="str">
            <v>2 S 04 400 54</v>
          </cell>
          <cell r="B952" t="str">
            <v>-</v>
          </cell>
          <cell r="C952" t="str">
            <v>Valeta prot.de cortes c/revest.concr.VPC 04 AC/BC</v>
          </cell>
          <cell r="D952" t="str">
            <v>m</v>
          </cell>
          <cell r="H952" t="str">
            <v>DNIT 018/2004-ES</v>
          </cell>
        </row>
        <row r="953">
          <cell r="A953" t="str">
            <v>2 S 04 401 01</v>
          </cell>
          <cell r="B953" t="str">
            <v>-</v>
          </cell>
          <cell r="C953" t="str">
            <v>Valeta prot.aterros c/revest. vegetal - VPA 01</v>
          </cell>
          <cell r="D953" t="str">
            <v>m</v>
          </cell>
          <cell r="H953" t="str">
            <v>DNIT 018/2004-ES</v>
          </cell>
        </row>
        <row r="954">
          <cell r="A954" t="str">
            <v>2 S 04 401 02</v>
          </cell>
          <cell r="B954" t="str">
            <v>-</v>
          </cell>
          <cell r="C954" t="str">
            <v>Valeta prot.aterros c/revest. vegetal - VPA 02</v>
          </cell>
          <cell r="D954" t="str">
            <v>m</v>
          </cell>
          <cell r="H954" t="str">
            <v>DNIT 018/2004-ES</v>
          </cell>
        </row>
        <row r="955">
          <cell r="A955" t="str">
            <v>2 S 04 401 03</v>
          </cell>
          <cell r="B955" t="str">
            <v>-</v>
          </cell>
          <cell r="C955" t="str">
            <v>Valeta prot.aterro c/revest. concreto - VPA 03</v>
          </cell>
          <cell r="D955" t="str">
            <v>m</v>
          </cell>
          <cell r="H955" t="str">
            <v>DNIT 018/2004-ES</v>
          </cell>
        </row>
        <row r="956">
          <cell r="A956" t="str">
            <v>2 S 04 401 04</v>
          </cell>
          <cell r="B956" t="str">
            <v>-</v>
          </cell>
          <cell r="C956" t="str">
            <v>Valeta prot.aterro c/revest. concreto - VPA 04</v>
          </cell>
          <cell r="D956" t="str">
            <v>m</v>
          </cell>
          <cell r="H956" t="str">
            <v>DNIT 018/2004-ES</v>
          </cell>
        </row>
        <row r="957">
          <cell r="A957" t="str">
            <v>2 S 04 401 05</v>
          </cell>
          <cell r="B957" t="str">
            <v>-</v>
          </cell>
          <cell r="C957" t="str">
            <v>Valeta prot.corte/aterro s/rev. - VPC 05/VPA 05</v>
          </cell>
          <cell r="D957" t="str">
            <v>m</v>
          </cell>
          <cell r="H957" t="str">
            <v>DNIT 018/2004-ES</v>
          </cell>
        </row>
        <row r="958">
          <cell r="A958" t="str">
            <v>2 S 04 401 06</v>
          </cell>
          <cell r="B958" t="str">
            <v>-</v>
          </cell>
          <cell r="C958" t="str">
            <v>Valeta prot.corte/aterro s/rev. - VPC 06/VPA 06</v>
          </cell>
          <cell r="D958" t="str">
            <v>m</v>
          </cell>
          <cell r="H958" t="str">
            <v>DNIT 018/2004-ES</v>
          </cell>
        </row>
        <row r="959">
          <cell r="A959" t="str">
            <v>2 S 04 401 53</v>
          </cell>
          <cell r="B959" t="str">
            <v>-</v>
          </cell>
          <cell r="C959" t="str">
            <v>Valeta prot.de aterro c/revest.concr.VPA 03 AC/BC</v>
          </cell>
          <cell r="D959" t="str">
            <v>m</v>
          </cell>
          <cell r="H959" t="str">
            <v>DNIT 018/2004-ES</v>
          </cell>
        </row>
        <row r="960">
          <cell r="A960" t="str">
            <v>2 S 04 401 54</v>
          </cell>
          <cell r="B960" t="str">
            <v>-</v>
          </cell>
          <cell r="C960" t="str">
            <v>Valeta prot.de aterro c/revest.concr.VPA 04 AC/BC</v>
          </cell>
          <cell r="D960" t="str">
            <v>m</v>
          </cell>
          <cell r="H960" t="str">
            <v>DNIT 018/2004-ES</v>
          </cell>
        </row>
        <row r="961">
          <cell r="A961" t="str">
            <v>2 S 04 500 01</v>
          </cell>
          <cell r="B961" t="str">
            <v>-</v>
          </cell>
          <cell r="C961" t="str">
            <v>Dreno longitudinal prof. p/corte em solo - DPS 01</v>
          </cell>
          <cell r="D961" t="str">
            <v>m</v>
          </cell>
          <cell r="H961" t="str">
            <v>DNIT 015/2004-ES</v>
          </cell>
        </row>
        <row r="962">
          <cell r="A962" t="str">
            <v>2 S 04 500 02</v>
          </cell>
          <cell r="B962" t="str">
            <v>-</v>
          </cell>
          <cell r="C962" t="str">
            <v>Dreno longitudinal prof. p/corte em solo - DPS 02</v>
          </cell>
          <cell r="D962" t="str">
            <v>m</v>
          </cell>
          <cell r="H962" t="str">
            <v>DNIT 015/2004-ES</v>
          </cell>
        </row>
        <row r="963">
          <cell r="A963" t="str">
            <v>2 S 04 500 03</v>
          </cell>
          <cell r="B963" t="str">
            <v>-</v>
          </cell>
          <cell r="C963" t="str">
            <v>Dreno longitudinal prof. p/corte em solo - DPS 03</v>
          </cell>
          <cell r="D963" t="str">
            <v>m</v>
          </cell>
          <cell r="H963" t="str">
            <v>DNIT 015/2004-ES</v>
          </cell>
        </row>
        <row r="964">
          <cell r="A964" t="str">
            <v>2 S 04 500 04</v>
          </cell>
          <cell r="B964" t="str">
            <v>-</v>
          </cell>
          <cell r="C964" t="str">
            <v>Dreno longitudinal prof. p/corte em solo - DPS 04</v>
          </cell>
          <cell r="D964" t="str">
            <v>m</v>
          </cell>
          <cell r="H964" t="str">
            <v>DNIT 015/2004-ES</v>
          </cell>
        </row>
        <row r="965">
          <cell r="A965" t="str">
            <v>2 S 04 500 05</v>
          </cell>
          <cell r="B965" t="str">
            <v>-</v>
          </cell>
          <cell r="C965" t="str">
            <v>Dreno longitudinal prof. p/corte em solo - DPS 05</v>
          </cell>
          <cell r="D965" t="str">
            <v>m</v>
          </cell>
          <cell r="H965" t="str">
            <v>DNIT 015/2004-ES</v>
          </cell>
        </row>
        <row r="966">
          <cell r="A966" t="str">
            <v>2 S 04 500 06</v>
          </cell>
          <cell r="B966" t="str">
            <v>-</v>
          </cell>
          <cell r="C966" t="str">
            <v>Dreno longitudinal prof. p/corte em solo - DPS 06</v>
          </cell>
          <cell r="D966" t="str">
            <v>m</v>
          </cell>
          <cell r="H966" t="str">
            <v>DNIT 015/2004-ES</v>
          </cell>
        </row>
        <row r="967">
          <cell r="A967" t="str">
            <v>2 S 04 500 07</v>
          </cell>
          <cell r="B967" t="str">
            <v>-</v>
          </cell>
          <cell r="C967" t="str">
            <v>Dreno longitudinal prof. p/corte em solo - DPS 07</v>
          </cell>
          <cell r="D967" t="str">
            <v>m</v>
          </cell>
          <cell r="H967" t="str">
            <v>DNIT 015/2004-ES</v>
          </cell>
        </row>
        <row r="968">
          <cell r="A968" t="str">
            <v>2 S 04 500 08</v>
          </cell>
          <cell r="B968" t="str">
            <v>-</v>
          </cell>
          <cell r="C968" t="str">
            <v>Dreno longitudinal prof. p/corte em solo - DPS 08</v>
          </cell>
          <cell r="D968" t="str">
            <v>m</v>
          </cell>
          <cell r="H968" t="str">
            <v>DNIT 015/2004-ES</v>
          </cell>
        </row>
        <row r="969">
          <cell r="A969" t="str">
            <v>2 S 04 500 51</v>
          </cell>
          <cell r="B969" t="str">
            <v>-</v>
          </cell>
          <cell r="C969" t="str">
            <v>Dreno longit. prof.p/corte em solo - DPS 01 AC/BC</v>
          </cell>
          <cell r="D969" t="str">
            <v>m</v>
          </cell>
          <cell r="H969" t="str">
            <v>DNIT 015/2004-ES</v>
          </cell>
        </row>
        <row r="970">
          <cell r="A970" t="str">
            <v>2 S 04 500 52</v>
          </cell>
          <cell r="B970" t="str">
            <v>-</v>
          </cell>
          <cell r="C970" t="str">
            <v>Dreno longit.prof. p/corte em solo - DPS 02 AC/BC</v>
          </cell>
          <cell r="D970" t="str">
            <v>m</v>
          </cell>
          <cell r="H970" t="str">
            <v>DNIT 015/2004-ES</v>
          </cell>
        </row>
        <row r="971">
          <cell r="A971" t="str">
            <v>2 S 04 500 53</v>
          </cell>
          <cell r="B971" t="str">
            <v>-</v>
          </cell>
          <cell r="C971" t="str">
            <v>Dreno longit.prof. p/corte em solo - DPS 03 AC/BC</v>
          </cell>
          <cell r="D971" t="str">
            <v>m</v>
          </cell>
          <cell r="H971" t="str">
            <v>DNIT 015/2004-ES</v>
          </cell>
        </row>
        <row r="972">
          <cell r="A972" t="str">
            <v xml:space="preserve">2 S 04 500 54 </v>
          </cell>
          <cell r="B972" t="str">
            <v>-</v>
          </cell>
          <cell r="C972" t="str">
            <v>Dreno longit.prof. p/corte em solo - DPS 04 AC/BC</v>
          </cell>
          <cell r="D972" t="str">
            <v>m</v>
          </cell>
          <cell r="H972" t="str">
            <v>DNIT 015/2004-ES</v>
          </cell>
        </row>
        <row r="973">
          <cell r="A973" t="str">
            <v>2 S 04 500 55</v>
          </cell>
          <cell r="B973" t="str">
            <v>-</v>
          </cell>
          <cell r="C973" t="str">
            <v>Dreno longit.prof. p/corte em solo - DPS 05 AC/BC</v>
          </cell>
          <cell r="D973" t="str">
            <v>m</v>
          </cell>
          <cell r="H973" t="str">
            <v>DNIT 015/2004-ES</v>
          </cell>
        </row>
        <row r="974">
          <cell r="A974" t="str">
            <v>2 S 04 500 56</v>
          </cell>
          <cell r="B974" t="str">
            <v>-</v>
          </cell>
          <cell r="C974" t="str">
            <v>Dreno longit.prof. p/corte em solo - DPS 06 AC/BC</v>
          </cell>
          <cell r="D974" t="str">
            <v>m</v>
          </cell>
          <cell r="H974" t="str">
            <v>DNIT 015/2004-ES</v>
          </cell>
        </row>
        <row r="975">
          <cell r="A975" t="str">
            <v>2 S 04 500 57</v>
          </cell>
          <cell r="B975" t="str">
            <v>-</v>
          </cell>
          <cell r="C975" t="str">
            <v>Dreno longit.prof. p/corte em solo - DPS 07 AC/BC</v>
          </cell>
          <cell r="D975" t="str">
            <v>m</v>
          </cell>
          <cell r="H975" t="str">
            <v>DNIT 015/2004-ES</v>
          </cell>
        </row>
        <row r="976">
          <cell r="A976" t="str">
            <v>2 S 04 500 58</v>
          </cell>
          <cell r="B976" t="str">
            <v>-</v>
          </cell>
          <cell r="C976" t="str">
            <v>Dreno longit.prof. p/corte em solo - DPS 08 AC/BC</v>
          </cell>
          <cell r="D976" t="str">
            <v>m</v>
          </cell>
          <cell r="H976" t="str">
            <v>DNIT 015/2004-ES</v>
          </cell>
        </row>
        <row r="977">
          <cell r="A977" t="str">
            <v>2 S 04 501 01</v>
          </cell>
          <cell r="B977" t="str">
            <v>-</v>
          </cell>
          <cell r="C977" t="str">
            <v>Dreno longitudinal prof. p/corte em rocha - DPR 01</v>
          </cell>
          <cell r="D977" t="str">
            <v>m</v>
          </cell>
          <cell r="H977" t="str">
            <v>DNIT 015/2004-ES</v>
          </cell>
        </row>
        <row r="978">
          <cell r="A978" t="str">
            <v>2 S 04 501 02</v>
          </cell>
          <cell r="B978" t="str">
            <v>-</v>
          </cell>
          <cell r="C978" t="str">
            <v>Dreno longitudinal prof. p/corte em rocha - DPR 02</v>
          </cell>
          <cell r="D978" t="str">
            <v>m</v>
          </cell>
          <cell r="H978" t="str">
            <v>DNIT 015/2004-ES</v>
          </cell>
        </row>
        <row r="979">
          <cell r="A979" t="str">
            <v>2 S 04 501 03</v>
          </cell>
          <cell r="B979" t="str">
            <v>-</v>
          </cell>
          <cell r="C979" t="str">
            <v>Dreno longitudinal prof. p/corte em rocha - DPR 03</v>
          </cell>
          <cell r="D979" t="str">
            <v>m</v>
          </cell>
          <cell r="H979" t="str">
            <v>DNIT 015/2004-ES</v>
          </cell>
        </row>
        <row r="980">
          <cell r="A980" t="str">
            <v>2 S 04 501 04</v>
          </cell>
          <cell r="B980" t="str">
            <v>-</v>
          </cell>
          <cell r="C980" t="str">
            <v>Dreno longitudinal prof. p/corte em rocha - DPR 04</v>
          </cell>
          <cell r="D980" t="str">
            <v>m</v>
          </cell>
          <cell r="H980" t="str">
            <v>DNIT 015/2004-ES</v>
          </cell>
        </row>
        <row r="981">
          <cell r="A981" t="str">
            <v>2 S 04 501 05</v>
          </cell>
          <cell r="B981" t="str">
            <v>-</v>
          </cell>
          <cell r="C981" t="str">
            <v>Dreno longitudinal prof. p/corte em rocha - DPR 05</v>
          </cell>
          <cell r="D981" t="str">
            <v>m</v>
          </cell>
          <cell r="H981" t="str">
            <v>DNIT 015/2004-ES</v>
          </cell>
        </row>
        <row r="982">
          <cell r="A982" t="str">
            <v>2 S 04 501 51</v>
          </cell>
          <cell r="B982" t="str">
            <v>-</v>
          </cell>
          <cell r="C982" t="str">
            <v>Dreno longit.prof. p/corte em rocha - DPR 01 AC/BC</v>
          </cell>
          <cell r="D982" t="str">
            <v>m</v>
          </cell>
          <cell r="H982" t="str">
            <v>DNIT 015/2004-ES</v>
          </cell>
        </row>
        <row r="983">
          <cell r="A983" t="str">
            <v>2 S 04 501 52</v>
          </cell>
          <cell r="B983" t="str">
            <v>-</v>
          </cell>
          <cell r="C983" t="str">
            <v>Dreno longit.prof. p/corte em rocha - DPR 02 AC/BC</v>
          </cell>
          <cell r="D983" t="str">
            <v>m</v>
          </cell>
          <cell r="H983" t="str">
            <v>DNIT 015/2004-ES</v>
          </cell>
        </row>
        <row r="984">
          <cell r="A984" t="str">
            <v>2 S 04 501 53</v>
          </cell>
          <cell r="B984" t="str">
            <v>-</v>
          </cell>
          <cell r="C984" t="str">
            <v>Dreno longit.prof. p/corte em rocha - DPR 03 BC</v>
          </cell>
          <cell r="D984" t="str">
            <v>m</v>
          </cell>
          <cell r="H984" t="str">
            <v>DNIT 015/2004-ES</v>
          </cell>
        </row>
        <row r="985">
          <cell r="A985" t="str">
            <v>2 S 04 501 54</v>
          </cell>
          <cell r="B985" t="str">
            <v>-</v>
          </cell>
          <cell r="C985" t="str">
            <v>Dreno longit.prof. p/corte em rocha - DPR 04 BC</v>
          </cell>
          <cell r="D985" t="str">
            <v>m</v>
          </cell>
          <cell r="H985" t="str">
            <v>DNIT 015/2004-ES</v>
          </cell>
        </row>
        <row r="986">
          <cell r="A986" t="str">
            <v>2 S 04 501 55</v>
          </cell>
          <cell r="B986" t="str">
            <v>-</v>
          </cell>
          <cell r="C986" t="str">
            <v>Dreno longit.prof. p/corte em rocha - DPR 05 AC/BC</v>
          </cell>
          <cell r="D986" t="str">
            <v>m</v>
          </cell>
          <cell r="H986" t="str">
            <v>DNIT 015/2004-ES</v>
          </cell>
        </row>
        <row r="987">
          <cell r="A987" t="str">
            <v>2 S 04 502 01</v>
          </cell>
          <cell r="B987" t="str">
            <v>-</v>
          </cell>
          <cell r="C987" t="str">
            <v>Boca saída p/dreno longitudinal prof. BSD 01</v>
          </cell>
          <cell r="D987" t="str">
            <v>m</v>
          </cell>
          <cell r="H987" t="str">
            <v>DNIT 015/2004-ES</v>
          </cell>
        </row>
        <row r="988">
          <cell r="A988" t="str">
            <v>2 S 04 502 02</v>
          </cell>
          <cell r="B988" t="str">
            <v>-</v>
          </cell>
          <cell r="C988" t="str">
            <v>Boca saída p/dreno longitudinal prof. BSD 02</v>
          </cell>
          <cell r="D988" t="str">
            <v>m</v>
          </cell>
          <cell r="H988" t="str">
            <v>DNIT 015/2004-ES</v>
          </cell>
        </row>
        <row r="989">
          <cell r="A989" t="str">
            <v>2 S 04 502 51</v>
          </cell>
          <cell r="B989" t="str">
            <v>-</v>
          </cell>
          <cell r="C989" t="str">
            <v>Boca de saída p/dreno longit. prof. - BSD 01 AC/BC</v>
          </cell>
          <cell r="D989" t="str">
            <v>m</v>
          </cell>
          <cell r="H989" t="str">
            <v>DNIT 015/2004-ES</v>
          </cell>
        </row>
        <row r="990">
          <cell r="A990" t="str">
            <v>2 S 04 502 52</v>
          </cell>
          <cell r="B990" t="str">
            <v>-</v>
          </cell>
          <cell r="C990" t="str">
            <v>Boca de saída p/dreno longit. prof. - BSD 02 AC/BC</v>
          </cell>
          <cell r="D990" t="str">
            <v>m</v>
          </cell>
          <cell r="H990" t="str">
            <v>DNIT 015/2004-ES</v>
          </cell>
        </row>
        <row r="991">
          <cell r="A991" t="str">
            <v>2 S 04 510 01</v>
          </cell>
          <cell r="B991" t="str">
            <v>-</v>
          </cell>
          <cell r="C991" t="str">
            <v>Dreno sub-superficial - DSS 01</v>
          </cell>
          <cell r="D991" t="str">
            <v>m</v>
          </cell>
          <cell r="H991" t="str">
            <v>DNIT 016/2004-ES</v>
          </cell>
        </row>
        <row r="992">
          <cell r="A992" t="str">
            <v>2 S 04 510 02</v>
          </cell>
          <cell r="B992" t="str">
            <v>-</v>
          </cell>
          <cell r="C992" t="str">
            <v>Dreno sub-superficial - DSS 02</v>
          </cell>
          <cell r="D992" t="str">
            <v>m</v>
          </cell>
          <cell r="H992" t="str">
            <v>DNIT 016/2004-ES</v>
          </cell>
        </row>
        <row r="993">
          <cell r="A993" t="str">
            <v>2 S 04 510 03</v>
          </cell>
          <cell r="B993" t="str">
            <v>-</v>
          </cell>
          <cell r="C993" t="str">
            <v>Dreno sub-superficial - DSS 03</v>
          </cell>
          <cell r="D993" t="str">
            <v>m</v>
          </cell>
          <cell r="H993" t="str">
            <v>DNIT 016/2004-ES</v>
          </cell>
        </row>
        <row r="994">
          <cell r="A994" t="str">
            <v>2 S 04 510 04</v>
          </cell>
          <cell r="B994" t="str">
            <v>-</v>
          </cell>
          <cell r="C994" t="str">
            <v>Dreno sub-superficial - DSS 04</v>
          </cell>
          <cell r="D994" t="str">
            <v>m</v>
          </cell>
          <cell r="H994" t="str">
            <v>DNIT 016/2004-ES</v>
          </cell>
        </row>
        <row r="995">
          <cell r="A995" t="str">
            <v>2 S 04 510 51</v>
          </cell>
          <cell r="B995" t="str">
            <v>-</v>
          </cell>
          <cell r="C995" t="str">
            <v>Dreno sub-superficial - DSS 01 AC</v>
          </cell>
          <cell r="D995" t="str">
            <v>m</v>
          </cell>
          <cell r="H995" t="str">
            <v>DNIT 016/2004-ES</v>
          </cell>
        </row>
        <row r="996">
          <cell r="A996" t="str">
            <v>2 S 04 510 52</v>
          </cell>
          <cell r="B996" t="str">
            <v>-</v>
          </cell>
          <cell r="C996" t="str">
            <v>Dreno sub-superficial - DSS 02 BC</v>
          </cell>
          <cell r="D996" t="str">
            <v>m</v>
          </cell>
          <cell r="H996" t="str">
            <v>DNIT 016/2004-ES</v>
          </cell>
        </row>
        <row r="997">
          <cell r="A997" t="str">
            <v>2 S 04 510 53</v>
          </cell>
          <cell r="B997" t="str">
            <v>-</v>
          </cell>
          <cell r="C997" t="str">
            <v>Dreno sub-superficial - DSS 03 BC</v>
          </cell>
          <cell r="D997" t="str">
            <v>m</v>
          </cell>
          <cell r="H997" t="str">
            <v>DNIT 016/2004-ES</v>
          </cell>
        </row>
        <row r="998">
          <cell r="A998" t="str">
            <v>2 S 04 510 54</v>
          </cell>
          <cell r="B998" t="str">
            <v>-</v>
          </cell>
          <cell r="C998" t="str">
            <v>Dreno sub-superficial - DSS 04 BC</v>
          </cell>
          <cell r="D998" t="str">
            <v>m</v>
          </cell>
          <cell r="H998" t="str">
            <v>DNIT 016/2004-ES</v>
          </cell>
        </row>
        <row r="999">
          <cell r="A999" t="str">
            <v>2 S 04 511 01</v>
          </cell>
          <cell r="B999" t="str">
            <v>-</v>
          </cell>
          <cell r="C999" t="str">
            <v>Boca saída p/dreno sub-superficial - BSD 03</v>
          </cell>
          <cell r="D999" t="str">
            <v>m</v>
          </cell>
          <cell r="H999" t="str">
            <v>DNIT 016/2004-ES</v>
          </cell>
        </row>
        <row r="1000">
          <cell r="A1000" t="str">
            <v>2 S 04 511 51</v>
          </cell>
          <cell r="B1000" t="str">
            <v>-</v>
          </cell>
          <cell r="C1000" t="str">
            <v>Boca de saída p/dreno sub-superficial-BSD 03 AC/BC</v>
          </cell>
          <cell r="D1000" t="str">
            <v>Und</v>
          </cell>
          <cell r="H1000" t="str">
            <v>DNIT 016/2004-ES</v>
          </cell>
        </row>
        <row r="1001">
          <cell r="A1001" t="str">
            <v>2 S 04 520 01</v>
          </cell>
          <cell r="B1001" t="str">
            <v>-</v>
          </cell>
          <cell r="C1001" t="str">
            <v>Dreno sub-horizontal - DSH 01</v>
          </cell>
          <cell r="D1001" t="str">
            <v>m</v>
          </cell>
          <cell r="H1001" t="str">
            <v>DNIT 017/2004-ES</v>
          </cell>
        </row>
        <row r="1002">
          <cell r="A1002" t="str">
            <v>2 S 04 520 51</v>
          </cell>
          <cell r="B1002" t="str">
            <v>-</v>
          </cell>
          <cell r="C1002" t="str">
            <v>Dreno sub-horizontal - DSH 01</v>
          </cell>
          <cell r="D1002" t="str">
            <v>m</v>
          </cell>
          <cell r="H1002" t="str">
            <v>DNIT 017/2004-ES</v>
          </cell>
        </row>
        <row r="1003">
          <cell r="A1003" t="str">
            <v>2 S 04 521 01</v>
          </cell>
          <cell r="B1003" t="str">
            <v>-</v>
          </cell>
          <cell r="C1003" t="str">
            <v>Boca saída p/dreno sub-horizontal - BSD 04</v>
          </cell>
          <cell r="D1003" t="str">
            <v>Und</v>
          </cell>
          <cell r="H1003" t="str">
            <v>DNIT 017/2004-ES</v>
          </cell>
        </row>
        <row r="1004">
          <cell r="A1004" t="str">
            <v>2 S 04 521 51</v>
          </cell>
          <cell r="B1004" t="str">
            <v>-</v>
          </cell>
          <cell r="C1004" t="str">
            <v>Boca de saída p/dreno sub-superficial-BSD 04 AC/BC</v>
          </cell>
          <cell r="D1004" t="str">
            <v>Und</v>
          </cell>
          <cell r="H1004" t="str">
            <v>DNIT 017/2004-ES</v>
          </cell>
        </row>
        <row r="1005">
          <cell r="A1005" t="str">
            <v>2 S 04 900 01</v>
          </cell>
          <cell r="B1005" t="str">
            <v>-</v>
          </cell>
          <cell r="C1005" t="str">
            <v>Sarjeta triangular de concreto - STC 01</v>
          </cell>
          <cell r="D1005" t="str">
            <v>m</v>
          </cell>
          <cell r="H1005" t="str">
            <v>DNIT 018/2004-ES</v>
          </cell>
        </row>
        <row r="1006">
          <cell r="A1006" t="str">
            <v>2 S 04 900 02</v>
          </cell>
          <cell r="B1006" t="str">
            <v>-</v>
          </cell>
          <cell r="C1006" t="str">
            <v>Sarjeta triangular de concreto - STC 02</v>
          </cell>
          <cell r="D1006" t="str">
            <v>m</v>
          </cell>
          <cell r="H1006" t="str">
            <v>DNIT 018/2004-ES</v>
          </cell>
        </row>
        <row r="1007">
          <cell r="A1007" t="str">
            <v>2 S 04 900 03</v>
          </cell>
          <cell r="B1007" t="str">
            <v>-</v>
          </cell>
          <cell r="C1007" t="str">
            <v>Sarjeta triangular de concreto - STC 03</v>
          </cell>
          <cell r="D1007" t="str">
            <v>m</v>
          </cell>
          <cell r="H1007" t="str">
            <v>DNIT 018/2004-ES</v>
          </cell>
        </row>
        <row r="1008">
          <cell r="A1008" t="str">
            <v>2 S 04 900 04</v>
          </cell>
          <cell r="B1008" t="str">
            <v>-</v>
          </cell>
          <cell r="C1008" t="str">
            <v>Sarjeta triangular de concreto - STC 04</v>
          </cell>
          <cell r="D1008" t="str">
            <v>m</v>
          </cell>
          <cell r="H1008" t="str">
            <v>DNIT 018/2004-ES</v>
          </cell>
        </row>
        <row r="1009">
          <cell r="A1009" t="str">
            <v>2 S 04 900 05</v>
          </cell>
          <cell r="B1009" t="str">
            <v>-</v>
          </cell>
          <cell r="C1009" t="str">
            <v>Sarjeta triangular de concreto - STC 05</v>
          </cell>
          <cell r="D1009" t="str">
            <v>m</v>
          </cell>
          <cell r="H1009" t="str">
            <v>DNIT 018/2004-ES</v>
          </cell>
        </row>
        <row r="1010">
          <cell r="A1010" t="str">
            <v>2 S 04 900 06</v>
          </cell>
          <cell r="B1010" t="str">
            <v>-</v>
          </cell>
          <cell r="C1010" t="str">
            <v>Sarjeta triangular de concreto - STC 06</v>
          </cell>
          <cell r="D1010" t="str">
            <v>m</v>
          </cell>
          <cell r="H1010" t="str">
            <v>DNIT 018/2004-ES</v>
          </cell>
        </row>
        <row r="1011">
          <cell r="A1011" t="str">
            <v>2 S 04 900 07</v>
          </cell>
          <cell r="B1011" t="str">
            <v>-</v>
          </cell>
          <cell r="C1011" t="str">
            <v>Sarjeta triangular de concreto - STC 07</v>
          </cell>
          <cell r="D1011" t="str">
            <v>m</v>
          </cell>
          <cell r="H1011" t="str">
            <v>DNIT 018/2004-ES</v>
          </cell>
        </row>
        <row r="1012">
          <cell r="A1012" t="str">
            <v>2 S 04 900 08</v>
          </cell>
          <cell r="B1012" t="str">
            <v>-</v>
          </cell>
          <cell r="C1012" t="str">
            <v>Sarjeta triangular de concreto - STC 08</v>
          </cell>
          <cell r="D1012" t="str">
            <v>m</v>
          </cell>
          <cell r="H1012" t="str">
            <v>DNIT 018/2004-ES</v>
          </cell>
        </row>
        <row r="1013">
          <cell r="A1013" t="str">
            <v>2 S 04 900 21</v>
          </cell>
          <cell r="B1013" t="str">
            <v>-</v>
          </cell>
          <cell r="C1013" t="str">
            <v>Sarjeta canteiro central concreto - SCC 01</v>
          </cell>
          <cell r="D1013" t="str">
            <v>m</v>
          </cell>
          <cell r="H1013" t="str">
            <v>DNIT 018/2004-ES</v>
          </cell>
        </row>
        <row r="1014">
          <cell r="A1014" t="str">
            <v>2 S 04 900 22</v>
          </cell>
          <cell r="B1014" t="str">
            <v>-</v>
          </cell>
          <cell r="C1014" t="str">
            <v>Sarjeta canteiro central concreto - SCC 02</v>
          </cell>
          <cell r="D1014" t="str">
            <v>m</v>
          </cell>
          <cell r="H1014" t="str">
            <v>DNIT 018/2004-ES</v>
          </cell>
        </row>
        <row r="1015">
          <cell r="A1015" t="str">
            <v>2 S 04 900 31</v>
          </cell>
          <cell r="B1015" t="str">
            <v>-</v>
          </cell>
          <cell r="C1015" t="str">
            <v>Sarjeta triangular de grama - STG 01</v>
          </cell>
          <cell r="D1015" t="str">
            <v>m</v>
          </cell>
          <cell r="H1015" t="str">
            <v>DNIT 018/2004-ES</v>
          </cell>
        </row>
        <row r="1016">
          <cell r="A1016" t="str">
            <v>2 S 04 900 32</v>
          </cell>
          <cell r="B1016" t="str">
            <v>-</v>
          </cell>
          <cell r="C1016" t="str">
            <v>Sarjeta triangular de grama - STG 02</v>
          </cell>
          <cell r="D1016" t="str">
            <v>m</v>
          </cell>
          <cell r="H1016" t="str">
            <v>DNIT 018/2004-ES</v>
          </cell>
        </row>
        <row r="1017">
          <cell r="A1017" t="str">
            <v>2 S 04 900 33</v>
          </cell>
          <cell r="B1017" t="str">
            <v>-</v>
          </cell>
          <cell r="C1017" t="str">
            <v>Sarjeta triangular de grama - STG 03</v>
          </cell>
          <cell r="D1017" t="str">
            <v>m</v>
          </cell>
          <cell r="H1017" t="str">
            <v>DNIT 018/2004-ES</v>
          </cell>
        </row>
        <row r="1018">
          <cell r="A1018" t="str">
            <v>2 S 04 900 34</v>
          </cell>
          <cell r="B1018" t="str">
            <v>-</v>
          </cell>
          <cell r="C1018" t="str">
            <v>Sarjeta triangular de grama - STG 04</v>
          </cell>
          <cell r="D1018" t="str">
            <v>m</v>
          </cell>
          <cell r="H1018" t="str">
            <v>DNIT 018/2004-ES</v>
          </cell>
        </row>
        <row r="1019">
          <cell r="A1019" t="str">
            <v>2 S 04 900 41</v>
          </cell>
          <cell r="B1019" t="str">
            <v>-</v>
          </cell>
          <cell r="C1019" t="str">
            <v>Sarjeta triangular não revestida - STT 01</v>
          </cell>
          <cell r="D1019" t="str">
            <v>m</v>
          </cell>
          <cell r="H1019" t="str">
            <v>DNIT 018/2004-ES</v>
          </cell>
        </row>
        <row r="1020">
          <cell r="A1020" t="str">
            <v>2 S 04 900 42</v>
          </cell>
          <cell r="B1020" t="str">
            <v>-</v>
          </cell>
          <cell r="C1020" t="str">
            <v>Sarjeta triangular não revestida - STT 02</v>
          </cell>
          <cell r="D1020" t="str">
            <v>m</v>
          </cell>
          <cell r="H1020" t="str">
            <v>DNIT 018/2004-ES</v>
          </cell>
        </row>
        <row r="1021">
          <cell r="A1021" t="str">
            <v>2 S 04 900 43</v>
          </cell>
          <cell r="B1021" t="str">
            <v>-</v>
          </cell>
          <cell r="C1021" t="str">
            <v>Sarjeta triangular não revestida - STT 03</v>
          </cell>
          <cell r="D1021" t="str">
            <v>m</v>
          </cell>
          <cell r="H1021" t="str">
            <v>DNIT 018/2004-ES</v>
          </cell>
        </row>
        <row r="1022">
          <cell r="A1022" t="str">
            <v>2 S 04 900 44</v>
          </cell>
          <cell r="B1022" t="str">
            <v>-</v>
          </cell>
          <cell r="C1022" t="str">
            <v>Sarjeta triangular não revestida - STT 04</v>
          </cell>
          <cell r="D1022" t="str">
            <v>m</v>
          </cell>
          <cell r="H1022" t="str">
            <v>DNIT 018/2004-ES</v>
          </cell>
        </row>
        <row r="1023">
          <cell r="A1023" t="str">
            <v>2 S 04 900 51</v>
          </cell>
          <cell r="B1023" t="str">
            <v>-</v>
          </cell>
          <cell r="C1023" t="str">
            <v>Sarjeta triangular de concreto - STC 01 AC/BC</v>
          </cell>
          <cell r="D1023" t="str">
            <v>m</v>
          </cell>
          <cell r="H1023" t="str">
            <v>DNIT 018/2004-ES</v>
          </cell>
        </row>
        <row r="1024">
          <cell r="A1024" t="str">
            <v>2 S 04 900 52</v>
          </cell>
          <cell r="B1024" t="str">
            <v>-</v>
          </cell>
          <cell r="C1024" t="str">
            <v>Sarjeta triangular de concreto - STC 02 AC/BC</v>
          </cell>
          <cell r="D1024" t="str">
            <v>m</v>
          </cell>
          <cell r="H1024" t="str">
            <v>DNIT 018/2004-ES</v>
          </cell>
        </row>
        <row r="1025">
          <cell r="A1025" t="str">
            <v>2 S 04 900 53</v>
          </cell>
          <cell r="B1025" t="str">
            <v>-</v>
          </cell>
          <cell r="C1025" t="str">
            <v>Sarjeta triangular de concreto - STC 03 AC/BC</v>
          </cell>
          <cell r="D1025" t="str">
            <v>m</v>
          </cell>
          <cell r="H1025" t="str">
            <v>DNIT 018/2004-ES</v>
          </cell>
        </row>
        <row r="1026">
          <cell r="A1026" t="str">
            <v>2 S 04 900 54</v>
          </cell>
          <cell r="B1026" t="str">
            <v>-</v>
          </cell>
          <cell r="C1026" t="str">
            <v>Sarjeta triangular de concreto - STC 04 AC/BC</v>
          </cell>
          <cell r="D1026" t="str">
            <v>m</v>
          </cell>
          <cell r="H1026" t="str">
            <v>DNIT 018/2004-ES</v>
          </cell>
        </row>
        <row r="1027">
          <cell r="A1027" t="str">
            <v>2 S 04 900 55</v>
          </cell>
          <cell r="B1027" t="str">
            <v>-</v>
          </cell>
          <cell r="C1027" t="str">
            <v>Sarjeta triangular de concreto - STC 05 AC/BC</v>
          </cell>
          <cell r="D1027" t="str">
            <v>m</v>
          </cell>
          <cell r="H1027" t="str">
            <v>DNIT 018/2004-ES</v>
          </cell>
        </row>
        <row r="1028">
          <cell r="A1028" t="str">
            <v>2 S 04 900 56</v>
          </cell>
          <cell r="B1028" t="str">
            <v>-</v>
          </cell>
          <cell r="C1028" t="str">
            <v>Sarjeta triangular de concreto - STC 06 AC/BC</v>
          </cell>
          <cell r="D1028" t="str">
            <v>m</v>
          </cell>
          <cell r="H1028" t="str">
            <v>DNIT 018/2004-ES</v>
          </cell>
        </row>
        <row r="1029">
          <cell r="A1029" t="str">
            <v>2 S 04 900 57</v>
          </cell>
          <cell r="B1029" t="str">
            <v>-</v>
          </cell>
          <cell r="C1029" t="str">
            <v>Sarjeta triangular de concreto - STC 07 AC/BC</v>
          </cell>
          <cell r="D1029" t="str">
            <v>m</v>
          </cell>
          <cell r="H1029" t="str">
            <v>DNIT 018/2004-ES</v>
          </cell>
        </row>
        <row r="1030">
          <cell r="A1030" t="str">
            <v>2 S 04 900 58</v>
          </cell>
          <cell r="B1030" t="str">
            <v>-</v>
          </cell>
          <cell r="C1030" t="str">
            <v>Sarjeta triangular de concreto - STC 08 AC/BC</v>
          </cell>
          <cell r="D1030" t="str">
            <v>m</v>
          </cell>
          <cell r="H1030" t="str">
            <v>DNIT 018/2004-ES</v>
          </cell>
        </row>
        <row r="1031">
          <cell r="A1031" t="str">
            <v>2 S 04 900 71</v>
          </cell>
          <cell r="B1031" t="str">
            <v>-</v>
          </cell>
          <cell r="C1031" t="str">
            <v>Sarjeta canteiro central concreto - SCC 01 AC/BC</v>
          </cell>
          <cell r="D1031" t="str">
            <v>m</v>
          </cell>
          <cell r="H1031" t="str">
            <v>DNIT 018/2004-ES</v>
          </cell>
        </row>
        <row r="1032">
          <cell r="A1032" t="str">
            <v>2 S 04 900 72</v>
          </cell>
          <cell r="B1032" t="str">
            <v>-</v>
          </cell>
          <cell r="C1032" t="str">
            <v>Sarjeta canteiro central concreto - SCC 02 AC/BC</v>
          </cell>
          <cell r="D1032" t="str">
            <v>m</v>
          </cell>
          <cell r="H1032" t="str">
            <v>DNIT 018/2004-ES</v>
          </cell>
        </row>
        <row r="1033">
          <cell r="A1033" t="str">
            <v>2 S 04 901 01</v>
          </cell>
          <cell r="B1033" t="str">
            <v>-</v>
          </cell>
          <cell r="C1033" t="str">
            <v>Sarjeta trapezoidal de concreto - SZC 01</v>
          </cell>
          <cell r="D1033" t="str">
            <v>m</v>
          </cell>
          <cell r="H1033" t="str">
            <v>DNIT 018/2004-ES</v>
          </cell>
        </row>
        <row r="1034">
          <cell r="A1034" t="str">
            <v>2 S 04 901 02</v>
          </cell>
          <cell r="B1034" t="str">
            <v>-</v>
          </cell>
          <cell r="C1034" t="str">
            <v>Sarjeta trapezoidal de concreto - SZC 02</v>
          </cell>
          <cell r="D1034" t="str">
            <v>m</v>
          </cell>
          <cell r="H1034" t="str">
            <v>DNIT 018/2004-ES</v>
          </cell>
        </row>
        <row r="1035">
          <cell r="A1035" t="str">
            <v>2 S 04 901 21</v>
          </cell>
          <cell r="B1035" t="str">
            <v>-</v>
          </cell>
          <cell r="C1035" t="str">
            <v>Sarjeta de canteiro central de concreto - SCC 03</v>
          </cell>
          <cell r="D1035" t="str">
            <v>m</v>
          </cell>
          <cell r="H1035" t="str">
            <v>DNIT 018/2004-ES</v>
          </cell>
        </row>
        <row r="1036">
          <cell r="A1036" t="str">
            <v>2 S 04 901 22</v>
          </cell>
          <cell r="B1036" t="str">
            <v>-</v>
          </cell>
          <cell r="C1036" t="str">
            <v>Sarjeta de canteiro central de cocnreto - SCC 04</v>
          </cell>
          <cell r="D1036" t="str">
            <v>m</v>
          </cell>
          <cell r="H1036" t="str">
            <v>DNIT 018/2004-ES</v>
          </cell>
        </row>
        <row r="1037">
          <cell r="A1037" t="str">
            <v>2 S 04 901 31</v>
          </cell>
          <cell r="B1037" t="str">
            <v>-</v>
          </cell>
          <cell r="C1037" t="str">
            <v>Sarjeta trapezoidal de grama - SZG 01</v>
          </cell>
          <cell r="D1037" t="str">
            <v>m</v>
          </cell>
          <cell r="H1037" t="str">
            <v>DNIT 018/2004-ES</v>
          </cell>
        </row>
        <row r="1038">
          <cell r="A1038" t="str">
            <v>2 S 04 901 32</v>
          </cell>
          <cell r="B1038" t="str">
            <v>-</v>
          </cell>
          <cell r="C1038" t="str">
            <v>Sarjeta trapezoidal de grama - SZG 02</v>
          </cell>
          <cell r="D1038" t="str">
            <v>m</v>
          </cell>
          <cell r="H1038" t="str">
            <v>DNIT 018/2004-ES</v>
          </cell>
        </row>
        <row r="1039">
          <cell r="A1039" t="str">
            <v>2 S 04 901 41</v>
          </cell>
          <cell r="B1039" t="str">
            <v>-</v>
          </cell>
          <cell r="C1039" t="str">
            <v>Sarjeta trapezoidal não revestida - SZT 01</v>
          </cell>
          <cell r="D1039" t="str">
            <v>m</v>
          </cell>
          <cell r="H1039" t="str">
            <v>DNIT 018/2004-ES</v>
          </cell>
        </row>
        <row r="1040">
          <cell r="A1040" t="str">
            <v>2 S 04 901 42</v>
          </cell>
          <cell r="B1040" t="str">
            <v>-</v>
          </cell>
          <cell r="C1040" t="str">
            <v>Sarjeta trapezoidal não revestida - SZT 02</v>
          </cell>
          <cell r="D1040" t="str">
            <v>m</v>
          </cell>
          <cell r="H1040" t="str">
            <v>DNIT 018/2004-ES</v>
          </cell>
        </row>
        <row r="1041">
          <cell r="A1041" t="str">
            <v>2 S 04 901 51</v>
          </cell>
          <cell r="B1041" t="str">
            <v>-</v>
          </cell>
          <cell r="C1041" t="str">
            <v>Sarjeta trapezoidal de concreto - SZC 01 AC/BC</v>
          </cell>
          <cell r="D1041" t="str">
            <v>m</v>
          </cell>
          <cell r="H1041" t="str">
            <v>DNIT 018/2004-ES</v>
          </cell>
        </row>
        <row r="1042">
          <cell r="A1042" t="str">
            <v>2 S 04 901 52</v>
          </cell>
          <cell r="B1042" t="str">
            <v>-</v>
          </cell>
          <cell r="C1042" t="str">
            <v>Sarjeta trapezoidal de concreto - SZC 02 AC/BC</v>
          </cell>
          <cell r="D1042" t="str">
            <v>m</v>
          </cell>
          <cell r="H1042" t="str">
            <v>DNIT 018/2004-ES</v>
          </cell>
        </row>
        <row r="1043">
          <cell r="A1043" t="str">
            <v>2 S 04 901 71</v>
          </cell>
          <cell r="B1043" t="str">
            <v>-</v>
          </cell>
          <cell r="C1043" t="str">
            <v>Sarjeta canteiro central concreto - SCC 03 AC/BC</v>
          </cell>
          <cell r="D1043" t="str">
            <v>m</v>
          </cell>
          <cell r="H1043" t="str">
            <v>DNIT 018/2004-ES</v>
          </cell>
        </row>
        <row r="1044">
          <cell r="A1044" t="str">
            <v>2 S 04 901 72</v>
          </cell>
          <cell r="B1044" t="str">
            <v>-</v>
          </cell>
          <cell r="C1044" t="str">
            <v>Sarjeta canteiro central concreto - SCC 04 AC/BC</v>
          </cell>
          <cell r="D1044" t="str">
            <v>m</v>
          </cell>
          <cell r="H1044" t="str">
            <v>DNIT 018/2004-ES</v>
          </cell>
        </row>
        <row r="1045">
          <cell r="A1045" t="str">
            <v>2 S 04 910 01</v>
          </cell>
          <cell r="B1045" t="str">
            <v>-</v>
          </cell>
          <cell r="C1045" t="str">
            <v>Meio fio de concreto - MFC 01</v>
          </cell>
          <cell r="D1045" t="str">
            <v>m</v>
          </cell>
          <cell r="H1045" t="str">
            <v>DNIT 020/2004-ES</v>
          </cell>
        </row>
        <row r="1046">
          <cell r="A1046" t="str">
            <v>2 S 04 910 02</v>
          </cell>
          <cell r="B1046" t="str">
            <v>-</v>
          </cell>
          <cell r="C1046" t="str">
            <v>Meio fio de concreto - MFC 02</v>
          </cell>
          <cell r="D1046" t="str">
            <v>m</v>
          </cell>
          <cell r="H1046" t="str">
            <v>DNIT 020/2004-ES</v>
          </cell>
        </row>
        <row r="1047">
          <cell r="A1047" t="str">
            <v>2 S 04 910 03</v>
          </cell>
          <cell r="B1047" t="str">
            <v>-</v>
          </cell>
          <cell r="C1047" t="str">
            <v>Meio fio de concreto - MFC 03</v>
          </cell>
          <cell r="D1047" t="str">
            <v>m</v>
          </cell>
          <cell r="H1047" t="str">
            <v>DNIT 020/2004-ES</v>
          </cell>
        </row>
        <row r="1048">
          <cell r="A1048" t="str">
            <v>2 S 04 910 04</v>
          </cell>
          <cell r="B1048" t="str">
            <v>-</v>
          </cell>
          <cell r="C1048" t="str">
            <v>Meio fio de concreto - MFC 04</v>
          </cell>
          <cell r="D1048" t="str">
            <v>m</v>
          </cell>
          <cell r="H1048" t="str">
            <v>DNIT 020/2004-ES</v>
          </cell>
        </row>
        <row r="1049">
          <cell r="A1049" t="str">
            <v>2 S 04 910 05</v>
          </cell>
          <cell r="B1049" t="str">
            <v>-</v>
          </cell>
          <cell r="C1049" t="str">
            <v>Meio fio de concreto - MFC 05</v>
          </cell>
          <cell r="D1049" t="str">
            <v>m</v>
          </cell>
          <cell r="H1049" t="str">
            <v>DNIT 020/2004-ES</v>
          </cell>
        </row>
        <row r="1050">
          <cell r="A1050" t="str">
            <v>2 S 04 910 06</v>
          </cell>
          <cell r="B1050" t="str">
            <v>-</v>
          </cell>
          <cell r="C1050" t="str">
            <v>Meio fio de concreto - MFC 06</v>
          </cell>
          <cell r="D1050" t="str">
            <v>m</v>
          </cell>
          <cell r="H1050" t="str">
            <v>DNIT 020/2004-ES</v>
          </cell>
        </row>
        <row r="1051">
          <cell r="A1051" t="str">
            <v>2 S 04 910 07</v>
          </cell>
          <cell r="B1051" t="str">
            <v>-</v>
          </cell>
          <cell r="C1051" t="str">
            <v>Meio fio de concreto - MFC 07</v>
          </cell>
          <cell r="D1051" t="str">
            <v>m</v>
          </cell>
          <cell r="H1051" t="str">
            <v>DNIT 020/2004-ES</v>
          </cell>
        </row>
        <row r="1052">
          <cell r="A1052" t="str">
            <v>2 S 04 910 08</v>
          </cell>
          <cell r="B1052" t="str">
            <v>-</v>
          </cell>
          <cell r="C1052" t="str">
            <v>Meio fio de concreto - MFC 08</v>
          </cell>
          <cell r="D1052" t="str">
            <v>m</v>
          </cell>
          <cell r="H1052" t="str">
            <v>DNIT 020/2004-ES</v>
          </cell>
        </row>
        <row r="1053">
          <cell r="A1053" t="str">
            <v>2 S 04 910 51</v>
          </cell>
          <cell r="B1053" t="str">
            <v>-</v>
          </cell>
          <cell r="C1053" t="str">
            <v>Meio-fio de concreto - MFC 01 AC/BC</v>
          </cell>
          <cell r="D1053" t="str">
            <v>m</v>
          </cell>
          <cell r="H1053" t="str">
            <v>DNIT 020/2004-ES</v>
          </cell>
        </row>
        <row r="1054">
          <cell r="A1054" t="str">
            <v>2 S 04 910 52</v>
          </cell>
          <cell r="B1054" t="str">
            <v>-</v>
          </cell>
          <cell r="C1054" t="str">
            <v>Meio-fio de concreto - MFC 02 AC/BC</v>
          </cell>
          <cell r="D1054" t="str">
            <v>m</v>
          </cell>
          <cell r="H1054" t="str">
            <v>DNIT 020/2004-ES</v>
          </cell>
        </row>
        <row r="1055">
          <cell r="A1055" t="str">
            <v>2 S 04 910 53</v>
          </cell>
          <cell r="B1055" t="str">
            <v>-</v>
          </cell>
          <cell r="C1055" t="str">
            <v>Meio-fio de concreto - MFC 03 AC/BC</v>
          </cell>
          <cell r="D1055" t="str">
            <v>m</v>
          </cell>
          <cell r="H1055" t="str">
            <v>DNIT 020/2004-ES</v>
          </cell>
        </row>
        <row r="1056">
          <cell r="A1056" t="str">
            <v>2 S 04 910 54</v>
          </cell>
          <cell r="B1056" t="str">
            <v>-</v>
          </cell>
          <cell r="C1056" t="str">
            <v>Meio-fio de concreto - MFC 04 AC/BC</v>
          </cell>
          <cell r="D1056" t="str">
            <v>m</v>
          </cell>
          <cell r="H1056" t="str">
            <v>DNIT 020/2004-ES</v>
          </cell>
        </row>
        <row r="1057">
          <cell r="A1057" t="str">
            <v>2 S 04 910 55</v>
          </cell>
          <cell r="B1057" t="str">
            <v>-</v>
          </cell>
          <cell r="C1057" t="str">
            <v>Meio-fio de concreto - MFC 05 AC/BC</v>
          </cell>
          <cell r="D1057" t="str">
            <v>m</v>
          </cell>
          <cell r="H1057" t="str">
            <v>DNIT 020/2004-ES</v>
          </cell>
        </row>
        <row r="1058">
          <cell r="A1058" t="str">
            <v>2 S 04 910 56</v>
          </cell>
          <cell r="B1058" t="str">
            <v>-</v>
          </cell>
          <cell r="C1058" t="str">
            <v>Meio-fio de concreto - MFC 06 AC/BC</v>
          </cell>
          <cell r="D1058" t="str">
            <v>m</v>
          </cell>
          <cell r="H1058" t="str">
            <v>DNIT 020/2004-ES</v>
          </cell>
        </row>
        <row r="1059">
          <cell r="A1059" t="str">
            <v>2 S 04 910 57</v>
          </cell>
          <cell r="B1059" t="str">
            <v>-</v>
          </cell>
          <cell r="C1059" t="str">
            <v>Meio-fio de concreto - MFC 07 AC/BC</v>
          </cell>
          <cell r="D1059" t="str">
            <v>m</v>
          </cell>
          <cell r="H1059" t="str">
            <v>DNIT 020/2004-ES</v>
          </cell>
        </row>
        <row r="1060">
          <cell r="A1060" t="str">
            <v>2 S 04 910 58</v>
          </cell>
          <cell r="B1060" t="str">
            <v>-</v>
          </cell>
          <cell r="C1060" t="str">
            <v>Meio-fio de concreto - MFC 08 AC/BC</v>
          </cell>
          <cell r="D1060" t="str">
            <v>m</v>
          </cell>
          <cell r="H1060" t="str">
            <v>DNIT 020/2004-ES</v>
          </cell>
        </row>
        <row r="1061">
          <cell r="A1061" t="str">
            <v>2 S 04 930 01</v>
          </cell>
          <cell r="B1061" t="str">
            <v>-</v>
          </cell>
          <cell r="C1061" t="str">
            <v>Caixa coletora de sarjeta - CCS 01</v>
          </cell>
          <cell r="D1061" t="str">
            <v>und</v>
          </cell>
          <cell r="H1061" t="str">
            <v>DNIT 026/2004-ES</v>
          </cell>
        </row>
        <row r="1062">
          <cell r="A1062" t="str">
            <v>2 S 04 930 02</v>
          </cell>
          <cell r="B1062" t="str">
            <v>-</v>
          </cell>
          <cell r="C1062" t="str">
            <v>Caixa coletora de sarjeta - CCS 02</v>
          </cell>
          <cell r="D1062" t="str">
            <v>und</v>
          </cell>
          <cell r="H1062" t="str">
            <v>DNIT 026/2004-ES</v>
          </cell>
        </row>
        <row r="1063">
          <cell r="A1063" t="str">
            <v>2 S 04 930 03</v>
          </cell>
          <cell r="B1063" t="str">
            <v>-</v>
          </cell>
          <cell r="C1063" t="str">
            <v>Caixa coletora de sarjeta - CCS 03</v>
          </cell>
          <cell r="D1063" t="str">
            <v>und</v>
          </cell>
          <cell r="H1063" t="str">
            <v>DNIT 026/2004-ES</v>
          </cell>
        </row>
        <row r="1064">
          <cell r="A1064" t="str">
            <v>2 S 04 930 04</v>
          </cell>
          <cell r="B1064" t="str">
            <v>-</v>
          </cell>
          <cell r="C1064" t="str">
            <v>Caixa coletora de sarjeta - CCS 04</v>
          </cell>
          <cell r="D1064" t="str">
            <v>und</v>
          </cell>
          <cell r="H1064" t="str">
            <v>DNIT 026/2004-ES</v>
          </cell>
        </row>
        <row r="1065">
          <cell r="A1065" t="str">
            <v>2 S 04 930 05</v>
          </cell>
          <cell r="B1065" t="str">
            <v>-</v>
          </cell>
          <cell r="C1065" t="str">
            <v>Caixa coletora de sarjeta - CCS 05</v>
          </cell>
          <cell r="D1065" t="str">
            <v>und</v>
          </cell>
          <cell r="H1065" t="str">
            <v>DNIT 026/2004-ES</v>
          </cell>
        </row>
        <row r="1066">
          <cell r="A1066" t="str">
            <v>2 S 04 930 06</v>
          </cell>
          <cell r="B1066" t="str">
            <v>-</v>
          </cell>
          <cell r="C1066" t="str">
            <v>Caixa coletora de sarjeta - CCS 06</v>
          </cell>
          <cell r="D1066" t="str">
            <v>und</v>
          </cell>
          <cell r="H1066" t="str">
            <v>DNIT 026/2004-ES</v>
          </cell>
        </row>
        <row r="1067">
          <cell r="A1067" t="str">
            <v>2 S 04 930 07</v>
          </cell>
          <cell r="B1067" t="str">
            <v>-</v>
          </cell>
          <cell r="C1067" t="str">
            <v>Caixa coletora de sarjeta - CCS 07</v>
          </cell>
          <cell r="D1067" t="str">
            <v>und</v>
          </cell>
          <cell r="H1067" t="str">
            <v>DNIT 026/2004-ES</v>
          </cell>
        </row>
        <row r="1068">
          <cell r="A1068" t="str">
            <v>2 S 04 930 08</v>
          </cell>
          <cell r="B1068" t="str">
            <v>-</v>
          </cell>
          <cell r="C1068" t="str">
            <v>Caixa coletora de sarjeta - CCS 08</v>
          </cell>
          <cell r="D1068" t="str">
            <v>und</v>
          </cell>
          <cell r="H1068" t="str">
            <v>DNIT 026/2004-ES</v>
          </cell>
        </row>
        <row r="1069">
          <cell r="A1069" t="str">
            <v>2 S 04 930 09</v>
          </cell>
          <cell r="B1069" t="str">
            <v>-</v>
          </cell>
          <cell r="C1069" t="str">
            <v>Caixa coletora de sarjeta - CCS 09</v>
          </cell>
          <cell r="D1069" t="str">
            <v>und</v>
          </cell>
          <cell r="H1069" t="str">
            <v>DNIT 026/2004-ES</v>
          </cell>
        </row>
        <row r="1070">
          <cell r="A1070" t="str">
            <v>2 S 04 930 10</v>
          </cell>
          <cell r="B1070" t="str">
            <v>-</v>
          </cell>
          <cell r="C1070" t="str">
            <v>Caixa coletora de sarjeta - CCS 10</v>
          </cell>
          <cell r="D1070" t="str">
            <v>und</v>
          </cell>
          <cell r="H1070" t="str">
            <v>DNIT 026/2004-ES</v>
          </cell>
        </row>
        <row r="1071">
          <cell r="A1071" t="str">
            <v>2 S 04 930 11</v>
          </cell>
          <cell r="B1071" t="str">
            <v>-</v>
          </cell>
          <cell r="C1071" t="str">
            <v>Caixa coletora de sarjeta - CCS 11</v>
          </cell>
          <cell r="D1071" t="str">
            <v>und</v>
          </cell>
          <cell r="H1071" t="str">
            <v>DNIT 026/2004-ES</v>
          </cell>
        </row>
        <row r="1072">
          <cell r="A1072" t="str">
            <v>2 S 04 930 12</v>
          </cell>
          <cell r="B1072" t="str">
            <v>-</v>
          </cell>
          <cell r="C1072" t="str">
            <v>Caixa coletora de sarjeta - CCS 12</v>
          </cell>
          <cell r="D1072" t="str">
            <v>und</v>
          </cell>
          <cell r="H1072" t="str">
            <v>DNIT 026/2004-ES</v>
          </cell>
        </row>
        <row r="1073">
          <cell r="A1073" t="str">
            <v>2 S 04 930 13</v>
          </cell>
          <cell r="B1073" t="str">
            <v>-</v>
          </cell>
          <cell r="C1073" t="str">
            <v>Caixa coletora de sarjeta - CCS 13</v>
          </cell>
          <cell r="D1073" t="str">
            <v>und</v>
          </cell>
          <cell r="H1073" t="str">
            <v>DNIT 026/2004-ES</v>
          </cell>
        </row>
        <row r="1074">
          <cell r="A1074" t="str">
            <v>2 S 04 930 14</v>
          </cell>
          <cell r="B1074" t="str">
            <v>-</v>
          </cell>
          <cell r="C1074" t="str">
            <v>Caixa coletora de sarjeta - CCS14</v>
          </cell>
          <cell r="D1074" t="str">
            <v>und</v>
          </cell>
          <cell r="H1074" t="str">
            <v>DNIT 026/2004-ES</v>
          </cell>
        </row>
        <row r="1075">
          <cell r="A1075" t="str">
            <v>2 S 04 930 15</v>
          </cell>
          <cell r="B1075" t="str">
            <v>-</v>
          </cell>
          <cell r="C1075" t="str">
            <v>Caixa coletora de sarjeta - CCS 15</v>
          </cell>
          <cell r="D1075" t="str">
            <v>und</v>
          </cell>
          <cell r="H1075" t="str">
            <v>DNIT 026/2004-ES</v>
          </cell>
        </row>
        <row r="1076">
          <cell r="A1076" t="str">
            <v>2 S 04 930 16</v>
          </cell>
          <cell r="B1076" t="str">
            <v>-</v>
          </cell>
          <cell r="C1076" t="str">
            <v>Caixa coletora de sarjeta - CCS 16</v>
          </cell>
          <cell r="D1076" t="str">
            <v>und</v>
          </cell>
          <cell r="H1076" t="str">
            <v>DNIT 026/2004-ES</v>
          </cell>
        </row>
        <row r="1077">
          <cell r="A1077" t="str">
            <v>2 S 04 930 17</v>
          </cell>
          <cell r="B1077" t="str">
            <v>-</v>
          </cell>
          <cell r="C1077" t="str">
            <v>Caixa coletora de sarjeta - CCS 17</v>
          </cell>
          <cell r="D1077" t="str">
            <v>und</v>
          </cell>
          <cell r="H1077" t="str">
            <v>DNIT 026/2004-ES</v>
          </cell>
        </row>
        <row r="1078">
          <cell r="A1078" t="str">
            <v>2 S 04 930 18</v>
          </cell>
          <cell r="B1078" t="str">
            <v>-</v>
          </cell>
          <cell r="C1078" t="str">
            <v>Caixa coletora de sarjeta - CCS 18</v>
          </cell>
          <cell r="D1078" t="str">
            <v>und</v>
          </cell>
          <cell r="H1078" t="str">
            <v>DNIT 026/2004-ES</v>
          </cell>
        </row>
        <row r="1079">
          <cell r="A1079" t="str">
            <v>2 S 04 930 19</v>
          </cell>
          <cell r="B1079" t="str">
            <v>-</v>
          </cell>
          <cell r="C1079" t="str">
            <v>Caixa coletora de sarjeta - CCS 19</v>
          </cell>
          <cell r="D1079" t="str">
            <v>und</v>
          </cell>
          <cell r="H1079" t="str">
            <v>DNIT 026/2004-ES</v>
          </cell>
        </row>
        <row r="1080">
          <cell r="A1080" t="str">
            <v>2 S 04 930 20</v>
          </cell>
          <cell r="B1080" t="str">
            <v>-</v>
          </cell>
          <cell r="C1080" t="str">
            <v>Caixa coletora de sarjeta - CCS 20</v>
          </cell>
          <cell r="D1080" t="str">
            <v>und</v>
          </cell>
          <cell r="H1080" t="str">
            <v>DNIT 026/2004-ES</v>
          </cell>
        </row>
        <row r="1081">
          <cell r="A1081" t="str">
            <v>2 S 04 930 51</v>
          </cell>
          <cell r="B1081" t="str">
            <v>-</v>
          </cell>
          <cell r="C1081" t="str">
            <v>Caixa coletora de sarjeta - CCS 01 AC/BC</v>
          </cell>
          <cell r="D1081" t="str">
            <v>und</v>
          </cell>
          <cell r="H1081" t="str">
            <v>DNIT 026/2004-ES</v>
          </cell>
        </row>
        <row r="1082">
          <cell r="A1082" t="str">
            <v>2 S 04 930 52</v>
          </cell>
          <cell r="B1082" t="str">
            <v>-</v>
          </cell>
          <cell r="C1082" t="str">
            <v>Caixa coletora de sarjeta - CCS 02 AC/BC</v>
          </cell>
          <cell r="D1082" t="str">
            <v>und</v>
          </cell>
          <cell r="H1082" t="str">
            <v>DNIT 026/2004-ES</v>
          </cell>
        </row>
        <row r="1083">
          <cell r="A1083" t="str">
            <v>2 S 04 930 53</v>
          </cell>
          <cell r="B1083" t="str">
            <v>-</v>
          </cell>
          <cell r="C1083" t="str">
            <v>Caixa coletora de sarjeta - CCS 03 AC/BC</v>
          </cell>
          <cell r="D1083" t="str">
            <v>und</v>
          </cell>
          <cell r="H1083" t="str">
            <v>DNIT 026/2004-ES</v>
          </cell>
        </row>
        <row r="1084">
          <cell r="A1084" t="str">
            <v>2 S 04 930 54</v>
          </cell>
          <cell r="B1084" t="str">
            <v>-</v>
          </cell>
          <cell r="C1084" t="str">
            <v>Caixa coletora de sarjeta - CCS 04 AC/BC</v>
          </cell>
          <cell r="D1084" t="str">
            <v>und</v>
          </cell>
          <cell r="H1084" t="str">
            <v>DNIT 026/2004-ES</v>
          </cell>
        </row>
        <row r="1085">
          <cell r="A1085" t="str">
            <v>2 S 04 930 55</v>
          </cell>
          <cell r="B1085" t="str">
            <v>-</v>
          </cell>
          <cell r="C1085" t="str">
            <v>Caixa coletora de sarjeta - CCS 05 AC/BC</v>
          </cell>
          <cell r="D1085" t="str">
            <v>und</v>
          </cell>
          <cell r="H1085" t="str">
            <v>DNIT 026/2004-ES</v>
          </cell>
        </row>
        <row r="1086">
          <cell r="A1086" t="str">
            <v>2 S 04 930 56</v>
          </cell>
          <cell r="B1086" t="str">
            <v>-</v>
          </cell>
          <cell r="C1086" t="str">
            <v>Caixa coletora de sarjeta - CCS 06 AC/BC</v>
          </cell>
          <cell r="D1086" t="str">
            <v>und</v>
          </cell>
          <cell r="H1086" t="str">
            <v>DNIT 026/2004-ES</v>
          </cell>
        </row>
        <row r="1087">
          <cell r="A1087" t="str">
            <v>2 S 04 930 57</v>
          </cell>
          <cell r="B1087" t="str">
            <v>-</v>
          </cell>
          <cell r="C1087" t="str">
            <v>Caixa coletora de sarjeta - CCS 07 AC/BC</v>
          </cell>
          <cell r="D1087" t="str">
            <v>und</v>
          </cell>
          <cell r="H1087" t="str">
            <v>DNIT 026/2004-ES</v>
          </cell>
        </row>
        <row r="1088">
          <cell r="A1088" t="str">
            <v>2 S 04 930 58</v>
          </cell>
          <cell r="B1088" t="str">
            <v>-</v>
          </cell>
          <cell r="C1088" t="str">
            <v>Caixa coletora de sarjeta - CCS 08 AC/BC</v>
          </cell>
          <cell r="D1088" t="str">
            <v>und</v>
          </cell>
          <cell r="H1088" t="str">
            <v>DNIT 026/2004-ES</v>
          </cell>
        </row>
        <row r="1089">
          <cell r="A1089" t="str">
            <v>2 S 04 930 59</v>
          </cell>
          <cell r="B1089" t="str">
            <v>-</v>
          </cell>
          <cell r="C1089" t="str">
            <v>Caixa coletora de sarjeta - CCS 09 AC/BC</v>
          </cell>
          <cell r="D1089" t="str">
            <v>und</v>
          </cell>
          <cell r="H1089" t="str">
            <v>DNIT 026/2004-ES</v>
          </cell>
        </row>
        <row r="1090">
          <cell r="A1090" t="str">
            <v>2 S 04 930 60</v>
          </cell>
          <cell r="B1090" t="str">
            <v>-</v>
          </cell>
          <cell r="C1090" t="str">
            <v>Caixa coletora de sarjeta - CCS 10 AC/BC</v>
          </cell>
          <cell r="D1090" t="str">
            <v>und</v>
          </cell>
          <cell r="H1090" t="str">
            <v>DNIT 026/2004-ES</v>
          </cell>
        </row>
        <row r="1091">
          <cell r="A1091" t="str">
            <v>2 S 04 930 61</v>
          </cell>
          <cell r="B1091" t="str">
            <v>-</v>
          </cell>
          <cell r="C1091" t="str">
            <v>Caixa coletora de sarjeta - CCS 11 AC/BC</v>
          </cell>
          <cell r="D1091" t="str">
            <v>und</v>
          </cell>
          <cell r="H1091" t="str">
            <v>DNIT 026/2004-ES</v>
          </cell>
        </row>
        <row r="1092">
          <cell r="A1092" t="str">
            <v>2 S 04 930 62</v>
          </cell>
          <cell r="B1092" t="str">
            <v>-</v>
          </cell>
          <cell r="C1092" t="str">
            <v>Caixa coletora de sarjeta - CCS 12 AC/BC</v>
          </cell>
          <cell r="D1092" t="str">
            <v>und</v>
          </cell>
          <cell r="H1092" t="str">
            <v>DNIT 026/2004-ES</v>
          </cell>
        </row>
        <row r="1093">
          <cell r="A1093" t="str">
            <v>2 S 04 930 63</v>
          </cell>
          <cell r="B1093" t="str">
            <v>-</v>
          </cell>
          <cell r="C1093" t="str">
            <v>Caixa coletora de sarjeta - CCS 13 AC/BC</v>
          </cell>
          <cell r="D1093" t="str">
            <v>und</v>
          </cell>
          <cell r="H1093" t="str">
            <v>DNIT 026/2004-ES</v>
          </cell>
        </row>
        <row r="1094">
          <cell r="A1094" t="str">
            <v>2 S 04 930 64</v>
          </cell>
          <cell r="B1094" t="str">
            <v>-</v>
          </cell>
          <cell r="C1094" t="str">
            <v>Caixa coletora de sarjeta - CCS 14 AC/BC</v>
          </cell>
          <cell r="D1094" t="str">
            <v>und</v>
          </cell>
          <cell r="H1094" t="str">
            <v>DNIT 026/2004-ES</v>
          </cell>
        </row>
        <row r="1095">
          <cell r="A1095" t="str">
            <v>2 S 04 930 65</v>
          </cell>
          <cell r="B1095" t="str">
            <v>-</v>
          </cell>
          <cell r="C1095" t="str">
            <v>Caixa coletora de sarjeta - CCS 15 AC/BC</v>
          </cell>
          <cell r="D1095" t="str">
            <v>und</v>
          </cell>
          <cell r="H1095" t="str">
            <v>DNIT 026/2004-ES</v>
          </cell>
        </row>
        <row r="1096">
          <cell r="A1096" t="str">
            <v>2 S 04 930 66</v>
          </cell>
          <cell r="B1096" t="str">
            <v>-</v>
          </cell>
          <cell r="C1096" t="str">
            <v>Caixa coletora de sarjeta - CCS 16 AC/BC</v>
          </cell>
          <cell r="D1096" t="str">
            <v>und</v>
          </cell>
          <cell r="H1096" t="str">
            <v>DNIT 026/2004-ES</v>
          </cell>
        </row>
        <row r="1097">
          <cell r="A1097" t="str">
            <v>2 S 04 930 67</v>
          </cell>
          <cell r="B1097" t="str">
            <v>-</v>
          </cell>
          <cell r="C1097" t="str">
            <v>Caixa coletora de sarjeta - CCS 17 AC/BC</v>
          </cell>
          <cell r="D1097" t="str">
            <v>und</v>
          </cell>
          <cell r="H1097" t="str">
            <v>DNIT 026/2004-ES</v>
          </cell>
        </row>
        <row r="1098">
          <cell r="A1098" t="str">
            <v>2 S 04 930 68</v>
          </cell>
          <cell r="B1098" t="str">
            <v>-</v>
          </cell>
          <cell r="C1098" t="str">
            <v>Caixa coletora de sarjeta - CCS 18 AC/BC</v>
          </cell>
          <cell r="D1098" t="str">
            <v>und</v>
          </cell>
          <cell r="H1098" t="str">
            <v>DNIT 026/2004-ES</v>
          </cell>
        </row>
        <row r="1099">
          <cell r="A1099" t="str">
            <v>2 S 04 930 69</v>
          </cell>
          <cell r="B1099" t="str">
            <v>-</v>
          </cell>
          <cell r="C1099" t="str">
            <v>Caixa coletora de sarjeta - CCS 19 AC/BC</v>
          </cell>
          <cell r="D1099" t="str">
            <v>und</v>
          </cell>
          <cell r="H1099" t="str">
            <v>DNIT 026/2004-ES</v>
          </cell>
        </row>
        <row r="1100">
          <cell r="A1100" t="str">
            <v>2 S 04 930 70</v>
          </cell>
          <cell r="B1100" t="str">
            <v>-</v>
          </cell>
          <cell r="C1100" t="str">
            <v>Caixa coletora de sarjeta - CCS 20 AC/BC</v>
          </cell>
          <cell r="D1100" t="str">
            <v>und</v>
          </cell>
          <cell r="H1100" t="str">
            <v>DNIT 026/2004-ES</v>
          </cell>
        </row>
        <row r="1101">
          <cell r="A1101" t="str">
            <v>2 S 04 931 01</v>
          </cell>
          <cell r="B1101" t="str">
            <v>-</v>
          </cell>
          <cell r="C1101" t="str">
            <v>Caixa coletora de talvegue - CCT 01</v>
          </cell>
          <cell r="D1101" t="str">
            <v>und</v>
          </cell>
          <cell r="H1101" t="str">
            <v>DNIT 026/2004-ES</v>
          </cell>
        </row>
        <row r="1102">
          <cell r="A1102" t="str">
            <v>2 S 04 931 02</v>
          </cell>
          <cell r="B1102" t="str">
            <v>-</v>
          </cell>
          <cell r="C1102" t="str">
            <v>Caixa coletora de talvegue - CCT 02</v>
          </cell>
          <cell r="D1102" t="str">
            <v>und</v>
          </cell>
          <cell r="H1102" t="str">
            <v>DNIT 026/2004-ES</v>
          </cell>
        </row>
        <row r="1103">
          <cell r="A1103" t="str">
            <v>2 S 04 931 03</v>
          </cell>
          <cell r="B1103" t="str">
            <v>-</v>
          </cell>
          <cell r="C1103" t="str">
            <v>Caixa coletora de talvegue - CCT 03</v>
          </cell>
          <cell r="D1103" t="str">
            <v>und</v>
          </cell>
          <cell r="H1103" t="str">
            <v>DNIT 026/2004-ES</v>
          </cell>
        </row>
        <row r="1104">
          <cell r="A1104" t="str">
            <v>2 S 04 931 04</v>
          </cell>
          <cell r="B1104" t="str">
            <v>-</v>
          </cell>
          <cell r="C1104" t="str">
            <v>Caixa coletora de talvegue - CCT 04</v>
          </cell>
          <cell r="D1104" t="str">
            <v>und</v>
          </cell>
          <cell r="H1104" t="str">
            <v>DNIT 026/2004-ES</v>
          </cell>
        </row>
        <row r="1105">
          <cell r="A1105" t="str">
            <v>2 S 04 931 05</v>
          </cell>
          <cell r="B1105" t="str">
            <v>-</v>
          </cell>
          <cell r="C1105" t="str">
            <v>Caixa coletora de talvegue - CCT 05</v>
          </cell>
          <cell r="D1105" t="str">
            <v>und</v>
          </cell>
          <cell r="H1105" t="str">
            <v>DNIT 026/2004-ES</v>
          </cell>
        </row>
        <row r="1106">
          <cell r="A1106" t="str">
            <v>2 S 04 931 06</v>
          </cell>
          <cell r="B1106" t="str">
            <v>-</v>
          </cell>
          <cell r="C1106" t="str">
            <v>Caixa coletora de talvegue - CCT 06</v>
          </cell>
          <cell r="D1106" t="str">
            <v>und</v>
          </cell>
          <cell r="H1106" t="str">
            <v>DNIT 026/2004-ES</v>
          </cell>
        </row>
        <row r="1107">
          <cell r="A1107" t="str">
            <v>2 S 04 931 07</v>
          </cell>
          <cell r="B1107" t="str">
            <v>-</v>
          </cell>
          <cell r="C1107" t="str">
            <v>Caixa coletora de talvegue - CCT 07</v>
          </cell>
          <cell r="D1107" t="str">
            <v>und</v>
          </cell>
          <cell r="H1107" t="str">
            <v>DNIT 026/2004-ES</v>
          </cell>
        </row>
        <row r="1108">
          <cell r="A1108" t="str">
            <v>2 S 04 931 08</v>
          </cell>
          <cell r="B1108" t="str">
            <v>-</v>
          </cell>
          <cell r="C1108" t="str">
            <v>Caixa coletora de talvegue - CCT 08</v>
          </cell>
          <cell r="D1108" t="str">
            <v>und</v>
          </cell>
          <cell r="H1108" t="str">
            <v>DNIT 026/2004-ES</v>
          </cell>
        </row>
        <row r="1109">
          <cell r="A1109" t="str">
            <v>2 S 04 931 09</v>
          </cell>
          <cell r="B1109" t="str">
            <v>-</v>
          </cell>
          <cell r="C1109" t="str">
            <v>Caixa coletora de talvegue - CCT 09</v>
          </cell>
          <cell r="D1109" t="str">
            <v>und</v>
          </cell>
          <cell r="H1109" t="str">
            <v>DNIT 026/2004-ES</v>
          </cell>
        </row>
        <row r="1110">
          <cell r="A1110" t="str">
            <v>2 S 04 931 10</v>
          </cell>
          <cell r="B1110" t="str">
            <v>-</v>
          </cell>
          <cell r="C1110" t="str">
            <v>Caixa coletora de talvegue - CCT 10</v>
          </cell>
          <cell r="D1110" t="str">
            <v>und</v>
          </cell>
          <cell r="H1110" t="str">
            <v>DNIT 026/2004-ES</v>
          </cell>
        </row>
        <row r="1111">
          <cell r="A1111" t="str">
            <v>2 S 04 931 11</v>
          </cell>
          <cell r="B1111" t="str">
            <v>-</v>
          </cell>
          <cell r="C1111" t="str">
            <v>Caixa coletora de talvegue - CCT 11</v>
          </cell>
          <cell r="D1111" t="str">
            <v>und</v>
          </cell>
          <cell r="H1111" t="str">
            <v>DNIT 026/2004-ES</v>
          </cell>
        </row>
        <row r="1112">
          <cell r="A1112" t="str">
            <v>2 S 04 931 12</v>
          </cell>
          <cell r="B1112" t="str">
            <v>-</v>
          </cell>
          <cell r="C1112" t="str">
            <v>Caixa coletora de talvegue - CCT 12</v>
          </cell>
          <cell r="D1112" t="str">
            <v>und</v>
          </cell>
          <cell r="H1112" t="str">
            <v>DNIT 026/2004-ES</v>
          </cell>
        </row>
        <row r="1113">
          <cell r="A1113" t="str">
            <v>2 S 04 931 13</v>
          </cell>
          <cell r="B1113" t="str">
            <v>-</v>
          </cell>
          <cell r="C1113" t="str">
            <v>Caixa coletora de talvegue - CCT 13</v>
          </cell>
          <cell r="D1113" t="str">
            <v>und</v>
          </cell>
          <cell r="H1113" t="str">
            <v>DNIT 026/2004-ES</v>
          </cell>
        </row>
        <row r="1114">
          <cell r="A1114" t="str">
            <v>2 S 04 931 14</v>
          </cell>
          <cell r="B1114" t="str">
            <v>-</v>
          </cell>
          <cell r="C1114" t="str">
            <v>Caixa coletora de talvegue - CCT 14</v>
          </cell>
          <cell r="D1114" t="str">
            <v>und</v>
          </cell>
          <cell r="H1114" t="str">
            <v>DNIT 026/2004-ES</v>
          </cell>
        </row>
        <row r="1115">
          <cell r="A1115" t="str">
            <v>2 S 04 931 15</v>
          </cell>
          <cell r="B1115" t="str">
            <v>-</v>
          </cell>
          <cell r="C1115" t="str">
            <v>Caixa coletora de talvegue - CCT 15</v>
          </cell>
          <cell r="D1115" t="str">
            <v>und</v>
          </cell>
          <cell r="H1115" t="str">
            <v>DNIT 026/2004-ES</v>
          </cell>
        </row>
        <row r="1116">
          <cell r="A1116" t="str">
            <v>2 S 04 931 16</v>
          </cell>
          <cell r="B1116" t="str">
            <v>-</v>
          </cell>
          <cell r="C1116" t="str">
            <v>Caixa coletora de talvegue - CCT 16</v>
          </cell>
          <cell r="D1116" t="str">
            <v>und</v>
          </cell>
          <cell r="H1116" t="str">
            <v>DNIT 026/2004-ES</v>
          </cell>
        </row>
        <row r="1117">
          <cell r="A1117" t="str">
            <v>2 S 04 931 17</v>
          </cell>
          <cell r="B1117" t="str">
            <v>-</v>
          </cell>
          <cell r="C1117" t="str">
            <v>Caixa coletora de talvegue - CCT 17</v>
          </cell>
          <cell r="D1117" t="str">
            <v>und</v>
          </cell>
          <cell r="H1117" t="str">
            <v>DNIT 026/2004-ES</v>
          </cell>
        </row>
        <row r="1118">
          <cell r="A1118" t="str">
            <v>2 S 04 931 18</v>
          </cell>
          <cell r="B1118" t="str">
            <v>-</v>
          </cell>
          <cell r="C1118" t="str">
            <v>Caixa coletora de talvegue - CCT 18</v>
          </cell>
          <cell r="D1118" t="str">
            <v>und</v>
          </cell>
          <cell r="H1118" t="str">
            <v>DNIT 026/2004-ES</v>
          </cell>
        </row>
        <row r="1119">
          <cell r="A1119" t="str">
            <v>2 S 04 931 19</v>
          </cell>
          <cell r="B1119" t="str">
            <v>-</v>
          </cell>
          <cell r="C1119" t="str">
            <v>Caixa coletora de talvegue - CCT 19</v>
          </cell>
          <cell r="D1119" t="str">
            <v>und</v>
          </cell>
          <cell r="H1119" t="str">
            <v>DNIT 026/2004-ES</v>
          </cell>
        </row>
        <row r="1120">
          <cell r="A1120" t="str">
            <v>2 S 04 931 20</v>
          </cell>
          <cell r="B1120" t="str">
            <v>-</v>
          </cell>
          <cell r="C1120" t="str">
            <v>Caixa coletora de talvegue - CCT 20</v>
          </cell>
          <cell r="D1120" t="str">
            <v>und</v>
          </cell>
          <cell r="H1120" t="str">
            <v>DNIT 026/2004-ES</v>
          </cell>
        </row>
        <row r="1121">
          <cell r="A1121" t="str">
            <v>2 S 04 931 51</v>
          </cell>
          <cell r="B1121" t="str">
            <v>-</v>
          </cell>
          <cell r="C1121" t="str">
            <v>Caixa coletora de talvegue - CCT 01 AC/BC</v>
          </cell>
          <cell r="D1121" t="str">
            <v>und</v>
          </cell>
          <cell r="H1121" t="str">
            <v>DNIT 026/2004-ES</v>
          </cell>
        </row>
        <row r="1122">
          <cell r="A1122" t="str">
            <v>2 S 04 931 52</v>
          </cell>
          <cell r="B1122" t="str">
            <v>-</v>
          </cell>
          <cell r="C1122" t="str">
            <v>Caixa coletora de talvegue - CCT 02 AC/BC</v>
          </cell>
          <cell r="D1122" t="str">
            <v>und</v>
          </cell>
          <cell r="H1122" t="str">
            <v>DNIT 026/2004-ES</v>
          </cell>
        </row>
        <row r="1123">
          <cell r="A1123" t="str">
            <v>2 S 04 931 53</v>
          </cell>
          <cell r="B1123" t="str">
            <v>-</v>
          </cell>
          <cell r="C1123" t="str">
            <v>Caixa coletora de talvegue - CCT 03 AC/BC</v>
          </cell>
          <cell r="D1123" t="str">
            <v>und</v>
          </cell>
          <cell r="H1123" t="str">
            <v>DNIT 026/2004-ES</v>
          </cell>
        </row>
        <row r="1124">
          <cell r="A1124" t="str">
            <v>2 S 04 931 54</v>
          </cell>
          <cell r="B1124" t="str">
            <v>-</v>
          </cell>
          <cell r="C1124" t="str">
            <v>Caixa coletora de talvegue - CCT 04 AC/BC</v>
          </cell>
          <cell r="D1124" t="str">
            <v>und</v>
          </cell>
          <cell r="H1124" t="str">
            <v>DNIT 026/2004-ES</v>
          </cell>
        </row>
        <row r="1125">
          <cell r="A1125" t="str">
            <v>2 S 04 931 55</v>
          </cell>
          <cell r="B1125" t="str">
            <v>-</v>
          </cell>
          <cell r="C1125" t="str">
            <v>Caixa coletora de talvegue - CCT 05 AC/BC</v>
          </cell>
          <cell r="D1125" t="str">
            <v>und</v>
          </cell>
          <cell r="H1125" t="str">
            <v>DNIT 026/2004-ES</v>
          </cell>
        </row>
        <row r="1126">
          <cell r="A1126" t="str">
            <v>2 S 04 931 56</v>
          </cell>
          <cell r="B1126" t="str">
            <v>-</v>
          </cell>
          <cell r="C1126" t="str">
            <v>Caixa coletora de talvegue - CCT 06 AC/BC</v>
          </cell>
          <cell r="D1126" t="str">
            <v>und</v>
          </cell>
          <cell r="H1126" t="str">
            <v>DNIT 026/2004-ES</v>
          </cell>
        </row>
        <row r="1127">
          <cell r="A1127" t="str">
            <v>2 S 04 931 57</v>
          </cell>
          <cell r="B1127" t="str">
            <v>-</v>
          </cell>
          <cell r="C1127" t="str">
            <v>Caixa coletora de talvegue - CCT 07 AC/BC</v>
          </cell>
          <cell r="D1127" t="str">
            <v>und</v>
          </cell>
          <cell r="H1127" t="str">
            <v>DNIT 026/2004-ES</v>
          </cell>
        </row>
        <row r="1128">
          <cell r="A1128" t="str">
            <v>2 S 04 931 58</v>
          </cell>
          <cell r="B1128" t="str">
            <v>-</v>
          </cell>
          <cell r="C1128" t="str">
            <v>Caixa coletora de talvegue - CCT 08 AC/BC</v>
          </cell>
          <cell r="D1128" t="str">
            <v>und</v>
          </cell>
          <cell r="H1128" t="str">
            <v>DNIT 026/2004-ES</v>
          </cell>
        </row>
        <row r="1129">
          <cell r="A1129" t="str">
            <v>2 S 04 931 59</v>
          </cell>
          <cell r="B1129" t="str">
            <v>-</v>
          </cell>
          <cell r="C1129" t="str">
            <v>Caixa coletora de talvegue - CCT 09 AC/BC</v>
          </cell>
          <cell r="D1129" t="str">
            <v>und</v>
          </cell>
          <cell r="H1129" t="str">
            <v>DNIT 026/2004-ES</v>
          </cell>
        </row>
        <row r="1130">
          <cell r="A1130" t="str">
            <v>2 S 04 931 60</v>
          </cell>
          <cell r="B1130" t="str">
            <v>-</v>
          </cell>
          <cell r="C1130" t="str">
            <v>Caixa coletora de talvegue - CCT 10 AC/BC</v>
          </cell>
          <cell r="D1130" t="str">
            <v>und</v>
          </cell>
          <cell r="H1130" t="str">
            <v>DNIT 026/2004-ES</v>
          </cell>
        </row>
        <row r="1131">
          <cell r="A1131" t="str">
            <v>2 S 04 931 61</v>
          </cell>
          <cell r="B1131" t="str">
            <v>-</v>
          </cell>
          <cell r="C1131" t="str">
            <v>Caixa coletora de talvegue - CCT 11 AC/BC</v>
          </cell>
          <cell r="D1131" t="str">
            <v>und</v>
          </cell>
          <cell r="H1131" t="str">
            <v>DNIT 026/2004-ES</v>
          </cell>
        </row>
        <row r="1132">
          <cell r="A1132" t="str">
            <v>2 S 04 931 62</v>
          </cell>
          <cell r="B1132" t="str">
            <v>-</v>
          </cell>
          <cell r="C1132" t="str">
            <v>Caixa coletora de talvegue - CCT 12 AC/BC</v>
          </cell>
          <cell r="D1132" t="str">
            <v>und</v>
          </cell>
          <cell r="H1132" t="str">
            <v>DNIT 026/2004-ES</v>
          </cell>
        </row>
        <row r="1133">
          <cell r="A1133" t="str">
            <v>2 S 04 931 63</v>
          </cell>
          <cell r="B1133" t="str">
            <v>-</v>
          </cell>
          <cell r="C1133" t="str">
            <v>Caixa coletora de talvegue - CCT 13 AC/BC</v>
          </cell>
          <cell r="D1133" t="str">
            <v>und</v>
          </cell>
          <cell r="H1133" t="str">
            <v>DNIT 026/2004-ES</v>
          </cell>
        </row>
        <row r="1134">
          <cell r="A1134" t="str">
            <v>2 S 04 931 64</v>
          </cell>
          <cell r="B1134" t="str">
            <v>-</v>
          </cell>
          <cell r="C1134" t="str">
            <v>Caixa coletora de talvegue - CCT 14 AC/BC</v>
          </cell>
          <cell r="D1134" t="str">
            <v>und</v>
          </cell>
          <cell r="H1134" t="str">
            <v>DNIT 026/2004-ES</v>
          </cell>
        </row>
        <row r="1135">
          <cell r="A1135" t="str">
            <v>2 S 04 931 65</v>
          </cell>
          <cell r="B1135" t="str">
            <v>-</v>
          </cell>
          <cell r="C1135" t="str">
            <v>Caixa coletora de talvegue - CCT 15 AC/BC</v>
          </cell>
          <cell r="D1135" t="str">
            <v>und</v>
          </cell>
          <cell r="H1135" t="str">
            <v>DNIT 026/2004-ES</v>
          </cell>
        </row>
        <row r="1136">
          <cell r="A1136" t="str">
            <v>2 S 04 931 66</v>
          </cell>
          <cell r="B1136" t="str">
            <v>-</v>
          </cell>
          <cell r="C1136" t="str">
            <v>Caixa coletora de talvegue - CCT 16 AC/BC</v>
          </cell>
          <cell r="D1136" t="str">
            <v>und</v>
          </cell>
          <cell r="H1136" t="str">
            <v>DNIT 026/2004-ES</v>
          </cell>
        </row>
        <row r="1137">
          <cell r="A1137" t="str">
            <v>2 S 04 931 67</v>
          </cell>
          <cell r="B1137" t="str">
            <v>-</v>
          </cell>
          <cell r="C1137" t="str">
            <v>Caixa coleotra de talvegue - CCT 17 AC/BC</v>
          </cell>
          <cell r="D1137" t="str">
            <v>und</v>
          </cell>
          <cell r="H1137" t="str">
            <v>DNIT 026/2004-ES</v>
          </cell>
        </row>
        <row r="1138">
          <cell r="A1138" t="str">
            <v>2 S 04 931 68</v>
          </cell>
          <cell r="B1138" t="str">
            <v>-</v>
          </cell>
          <cell r="C1138" t="str">
            <v>Caixa coletora de talvegue - CCT 18 AC/BC</v>
          </cell>
          <cell r="D1138" t="str">
            <v>und</v>
          </cell>
          <cell r="H1138" t="str">
            <v>DNIT 026/2004-ES</v>
          </cell>
        </row>
        <row r="1139">
          <cell r="A1139" t="str">
            <v>2 S 04 931 69</v>
          </cell>
          <cell r="B1139" t="str">
            <v>-</v>
          </cell>
          <cell r="C1139" t="str">
            <v>Caixa coletora de talvegue - CCT 19 AC/BC</v>
          </cell>
          <cell r="D1139" t="str">
            <v>und</v>
          </cell>
          <cell r="H1139" t="str">
            <v>DNIT 026/2004-ES</v>
          </cell>
        </row>
        <row r="1140">
          <cell r="A1140" t="str">
            <v>2 S 04 931 70</v>
          </cell>
          <cell r="B1140" t="str">
            <v>-</v>
          </cell>
          <cell r="C1140" t="str">
            <v>Caixa coletora de talvegue - CCT 20 AC/BC</v>
          </cell>
          <cell r="D1140" t="str">
            <v>und</v>
          </cell>
          <cell r="H1140" t="str">
            <v>DNIT 026/2004-ES</v>
          </cell>
        </row>
        <row r="1141">
          <cell r="A1141" t="str">
            <v>2 S 04 940 01</v>
          </cell>
          <cell r="B1141" t="str">
            <v>-</v>
          </cell>
          <cell r="C1141" t="str">
            <v>Descida d'água tipo rap. - calha concr. - DAR 01</v>
          </cell>
          <cell r="D1141" t="str">
            <v>m</v>
          </cell>
          <cell r="H1141" t="str">
            <v>DNIT 021/2004-ES</v>
          </cell>
        </row>
        <row r="1142">
          <cell r="A1142" t="str">
            <v>2 S 04 940 02</v>
          </cell>
          <cell r="B1142" t="str">
            <v>-</v>
          </cell>
          <cell r="C1142" t="str">
            <v>Descida d'água tipo rap. - canal retang.- DAR 02</v>
          </cell>
          <cell r="D1142" t="str">
            <v>m</v>
          </cell>
          <cell r="H1142" t="str">
            <v>DNIT 021/2004-ES</v>
          </cell>
        </row>
        <row r="1143">
          <cell r="A1143" t="str">
            <v>2 S 04 940 03</v>
          </cell>
          <cell r="B1143" t="str">
            <v>-</v>
          </cell>
          <cell r="C1143" t="str">
            <v>Descida d'água tipo rap. - canal retang.- DAR 03</v>
          </cell>
          <cell r="D1143" t="str">
            <v>m</v>
          </cell>
          <cell r="H1143" t="str">
            <v>DNIT 021/2004-ES</v>
          </cell>
        </row>
        <row r="1144">
          <cell r="A1144" t="str">
            <v>2 S 04 940 04</v>
          </cell>
          <cell r="B1144" t="str">
            <v>-</v>
          </cell>
          <cell r="C1144" t="str">
            <v>Descida d'água tipo rap. - calha metálica - DAR 04</v>
          </cell>
          <cell r="D1144" t="str">
            <v>m</v>
          </cell>
          <cell r="H1144" t="str">
            <v>DNIT 021/2004-ES</v>
          </cell>
        </row>
        <row r="1145">
          <cell r="A1145" t="str">
            <v>2 S 04 940 51</v>
          </cell>
          <cell r="B1145" t="str">
            <v>-</v>
          </cell>
          <cell r="C1145" t="str">
            <v>Descida d'água tipo rap.calha concreto-DAR 01AC/BC</v>
          </cell>
          <cell r="D1145" t="str">
            <v>m</v>
          </cell>
          <cell r="H1145" t="str">
            <v>DNIT 021/2004-ES</v>
          </cell>
        </row>
        <row r="1146">
          <cell r="A1146" t="str">
            <v>2 S 04 940 52</v>
          </cell>
          <cell r="B1146" t="str">
            <v>-</v>
          </cell>
          <cell r="C1146" t="str">
            <v>Descida d'água tipo rap.canal retang.-DAR 02 AC/BC</v>
          </cell>
          <cell r="D1146" t="str">
            <v>m</v>
          </cell>
          <cell r="H1146" t="str">
            <v>DNIT 021/2004-ES</v>
          </cell>
        </row>
        <row r="1147">
          <cell r="A1147" t="str">
            <v>2 S 04 940 53</v>
          </cell>
          <cell r="B1147" t="str">
            <v>-</v>
          </cell>
          <cell r="C1147" t="str">
            <v>Descida d'água tipo rap.canal retang.-DAR 03 AC/BC</v>
          </cell>
          <cell r="D1147" t="str">
            <v>m</v>
          </cell>
          <cell r="H1147" t="str">
            <v>DNIT 021/2004-ES</v>
          </cell>
        </row>
        <row r="1148">
          <cell r="A1148" t="str">
            <v>2 S 04 940 54</v>
          </cell>
          <cell r="B1148" t="str">
            <v>-</v>
          </cell>
          <cell r="C1148" t="str">
            <v>Descida d'água tipo rap.calha metál.-DAR 04 AC/BC</v>
          </cell>
          <cell r="D1148" t="str">
            <v>m</v>
          </cell>
          <cell r="H1148" t="str">
            <v>DNIT 021/2004-ES</v>
          </cell>
        </row>
        <row r="1149">
          <cell r="A1149" t="str">
            <v>2 S 04 941 01</v>
          </cell>
          <cell r="B1149" t="str">
            <v>-</v>
          </cell>
          <cell r="C1149" t="str">
            <v>Descida d'água aterros em degraus - DAD 01</v>
          </cell>
          <cell r="D1149" t="str">
            <v>m</v>
          </cell>
          <cell r="H1149" t="str">
            <v>DNIT 021/2004-ES</v>
          </cell>
        </row>
        <row r="1150">
          <cell r="A1150" t="str">
            <v>2 S 04 941 02</v>
          </cell>
          <cell r="B1150" t="str">
            <v>-</v>
          </cell>
          <cell r="C1150" t="str">
            <v>Descida d'água aterros em degraus - arm - DAD 02</v>
          </cell>
          <cell r="D1150" t="str">
            <v>m</v>
          </cell>
          <cell r="H1150" t="str">
            <v>DNIT 021/2004-ES</v>
          </cell>
        </row>
        <row r="1151">
          <cell r="A1151" t="str">
            <v>2 S 04 941 03</v>
          </cell>
          <cell r="B1151" t="str">
            <v>-</v>
          </cell>
          <cell r="C1151" t="str">
            <v>Descida d'água aterros em degraus - DAD 03</v>
          </cell>
          <cell r="D1151" t="str">
            <v>m</v>
          </cell>
          <cell r="H1151" t="str">
            <v>DNIT 021/2004-ES</v>
          </cell>
        </row>
        <row r="1152">
          <cell r="A1152" t="str">
            <v>2 S 04 941 04</v>
          </cell>
          <cell r="B1152" t="str">
            <v>-</v>
          </cell>
          <cell r="C1152" t="str">
            <v>Descida d'água aterros em degraus - arm - DAD 04</v>
          </cell>
          <cell r="D1152" t="str">
            <v>m</v>
          </cell>
          <cell r="H1152" t="str">
            <v>DNIT 021/2004-ES</v>
          </cell>
        </row>
        <row r="1153">
          <cell r="A1153" t="str">
            <v>2 S 04 941 05</v>
          </cell>
          <cell r="B1153" t="str">
            <v>-</v>
          </cell>
          <cell r="C1153" t="str">
            <v>Descida d'água aterros em degraus - DAD 05</v>
          </cell>
          <cell r="D1153" t="str">
            <v>m</v>
          </cell>
          <cell r="H1153" t="str">
            <v>DNIT 021/2004-ES</v>
          </cell>
        </row>
        <row r="1154">
          <cell r="A1154" t="str">
            <v>2 S 04 941 06</v>
          </cell>
          <cell r="B1154" t="str">
            <v>-</v>
          </cell>
          <cell r="C1154" t="str">
            <v>Descida d'água aterros em degraus - arm - DAD 06</v>
          </cell>
          <cell r="D1154" t="str">
            <v>m</v>
          </cell>
          <cell r="H1154" t="str">
            <v>DNIT 021/2004-ES</v>
          </cell>
        </row>
        <row r="1155">
          <cell r="A1155" t="str">
            <v>2 S 04 941 07</v>
          </cell>
          <cell r="B1155" t="str">
            <v>-</v>
          </cell>
          <cell r="C1155" t="str">
            <v>Descida d'água aterros em degraus - DAD 07</v>
          </cell>
          <cell r="D1155" t="str">
            <v>m</v>
          </cell>
          <cell r="H1155" t="str">
            <v>DNIT 021/2004-ES</v>
          </cell>
        </row>
        <row r="1156">
          <cell r="A1156" t="str">
            <v>2 S 04 941 08</v>
          </cell>
          <cell r="B1156" t="str">
            <v>-</v>
          </cell>
          <cell r="C1156" t="str">
            <v>Descida d'água aterros em degraus - arm - DAD 08</v>
          </cell>
          <cell r="D1156" t="str">
            <v>m</v>
          </cell>
          <cell r="H1156" t="str">
            <v>DNIT 021/2004-ES</v>
          </cell>
        </row>
        <row r="1157">
          <cell r="A1157" t="str">
            <v>2 S 04 941 09</v>
          </cell>
          <cell r="B1157" t="str">
            <v>-</v>
          </cell>
          <cell r="C1157" t="str">
            <v>Descida d'água aterros em degraus - DAD 09</v>
          </cell>
          <cell r="D1157" t="str">
            <v>m</v>
          </cell>
          <cell r="H1157" t="str">
            <v>DNIT 021/2004-ES</v>
          </cell>
        </row>
        <row r="1158">
          <cell r="A1158" t="str">
            <v>2 S 04 941 10</v>
          </cell>
          <cell r="B1158" t="str">
            <v>-</v>
          </cell>
          <cell r="C1158" t="str">
            <v>Descida d'água aterros em degraus - arm - DAD 10</v>
          </cell>
          <cell r="D1158" t="str">
            <v>m</v>
          </cell>
          <cell r="H1158" t="str">
            <v>DNIT 021/2004-ES</v>
          </cell>
        </row>
        <row r="1159">
          <cell r="A1159" t="str">
            <v>2 S 04 941 11</v>
          </cell>
          <cell r="B1159" t="str">
            <v>-</v>
          </cell>
          <cell r="C1159" t="str">
            <v>Descida d'água aterros em degraus - DAD 11</v>
          </cell>
          <cell r="D1159" t="str">
            <v>m</v>
          </cell>
          <cell r="H1159" t="str">
            <v>DNIT 021/2004-ES</v>
          </cell>
        </row>
        <row r="1160">
          <cell r="A1160" t="str">
            <v>2 S 04 941 12</v>
          </cell>
          <cell r="B1160" t="str">
            <v>-</v>
          </cell>
          <cell r="C1160" t="str">
            <v>Descida d'água aterros em degraus - arm - dad 12</v>
          </cell>
          <cell r="D1160" t="str">
            <v>m</v>
          </cell>
          <cell r="H1160" t="str">
            <v>DNIT 021/2004-ES</v>
          </cell>
        </row>
        <row r="1161">
          <cell r="A1161" t="str">
            <v>2 S 04 941 13</v>
          </cell>
          <cell r="B1161" t="str">
            <v>-</v>
          </cell>
          <cell r="C1161" t="str">
            <v>Descida d'água aterros em degraus - DAD 13</v>
          </cell>
          <cell r="D1161" t="str">
            <v>m</v>
          </cell>
          <cell r="H1161" t="str">
            <v>DNIT 021/2004-ES</v>
          </cell>
        </row>
        <row r="1162">
          <cell r="A1162" t="str">
            <v>2 S 04 941 14</v>
          </cell>
          <cell r="B1162" t="str">
            <v>-</v>
          </cell>
          <cell r="C1162" t="str">
            <v>Descida d'água aterros em degraus - arm - DAD 14</v>
          </cell>
          <cell r="D1162" t="str">
            <v>m</v>
          </cell>
          <cell r="H1162" t="str">
            <v>DNIT 021/2004-ES</v>
          </cell>
        </row>
        <row r="1163">
          <cell r="A1163" t="str">
            <v>2 S 04 941 15</v>
          </cell>
          <cell r="B1163" t="str">
            <v>-</v>
          </cell>
          <cell r="C1163" t="str">
            <v>Descida d'água aterros em degraus - DAD 15</v>
          </cell>
          <cell r="D1163" t="str">
            <v>m</v>
          </cell>
          <cell r="H1163" t="str">
            <v>DNIT 021/2004-ES</v>
          </cell>
        </row>
        <row r="1164">
          <cell r="A1164" t="str">
            <v>2 S 04 941 16</v>
          </cell>
          <cell r="B1164" t="str">
            <v>-</v>
          </cell>
          <cell r="C1164" t="str">
            <v>Descida d'água aterros em degraus - arm - DAD 16</v>
          </cell>
          <cell r="D1164" t="str">
            <v>m</v>
          </cell>
          <cell r="H1164" t="str">
            <v>DNIT 021/2004-ES</v>
          </cell>
        </row>
        <row r="1165">
          <cell r="A1165" t="str">
            <v>2 S 04 941 17</v>
          </cell>
          <cell r="B1165" t="str">
            <v>-</v>
          </cell>
          <cell r="C1165" t="str">
            <v>Descida d'água aterros em degraus - DAD 17</v>
          </cell>
          <cell r="D1165" t="str">
            <v>m</v>
          </cell>
          <cell r="H1165" t="str">
            <v>DNIT 021/2004-ES</v>
          </cell>
        </row>
        <row r="1166">
          <cell r="A1166" t="str">
            <v>2 S 04 941 18</v>
          </cell>
          <cell r="B1166" t="str">
            <v>-</v>
          </cell>
          <cell r="C1166" t="str">
            <v>Descida d'água aterros em degraus - arm - DAD 18</v>
          </cell>
          <cell r="D1166" t="str">
            <v>m</v>
          </cell>
          <cell r="H1166" t="str">
            <v>DNIT 021/2004-ES</v>
          </cell>
        </row>
        <row r="1167">
          <cell r="A1167" t="str">
            <v>2 S 04 941 31</v>
          </cell>
          <cell r="B1167" t="str">
            <v>-</v>
          </cell>
          <cell r="C1167" t="str">
            <v>Descida d'água cortes em degraus - DCD 01</v>
          </cell>
          <cell r="D1167" t="str">
            <v>m</v>
          </cell>
          <cell r="H1167" t="str">
            <v>DNIT 021/2004-ES</v>
          </cell>
        </row>
        <row r="1168">
          <cell r="A1168" t="str">
            <v>2 S 04 941 32</v>
          </cell>
          <cell r="B1168" t="str">
            <v>-</v>
          </cell>
          <cell r="C1168" t="str">
            <v>Descida d'água cortes em degraus - arm - DCD 02</v>
          </cell>
          <cell r="D1168" t="str">
            <v>m</v>
          </cell>
          <cell r="H1168" t="str">
            <v>DNIT 021/2004-ES</v>
          </cell>
        </row>
        <row r="1169">
          <cell r="A1169" t="str">
            <v>2 S 04 941 33</v>
          </cell>
          <cell r="B1169" t="str">
            <v>-</v>
          </cell>
          <cell r="C1169" t="str">
            <v>Descida d'água cortes em degraus - DCD 03</v>
          </cell>
          <cell r="D1169" t="str">
            <v>m</v>
          </cell>
          <cell r="H1169" t="str">
            <v>DNIT 021/2004-ES</v>
          </cell>
        </row>
        <row r="1170">
          <cell r="A1170" t="str">
            <v>2 S 04 941 34</v>
          </cell>
          <cell r="B1170" t="str">
            <v>-</v>
          </cell>
          <cell r="C1170" t="str">
            <v>Descida d'água cortes em degraus - arm - DCD 04</v>
          </cell>
          <cell r="D1170" t="str">
            <v>m</v>
          </cell>
          <cell r="H1170" t="str">
            <v>DNIT 021/2004-ES</v>
          </cell>
        </row>
        <row r="1171">
          <cell r="A1171" t="str">
            <v>2 S 04 941 51</v>
          </cell>
          <cell r="B1171" t="str">
            <v>-</v>
          </cell>
          <cell r="C1171" t="str">
            <v>Descida d'água aterros em degraus - DAD 01 AC/BC</v>
          </cell>
          <cell r="D1171" t="str">
            <v>m</v>
          </cell>
          <cell r="H1171" t="str">
            <v>DNIT 021/2004-ES</v>
          </cell>
        </row>
        <row r="1172">
          <cell r="A1172" t="str">
            <v>2 S 04 941 52</v>
          </cell>
          <cell r="B1172" t="str">
            <v>-</v>
          </cell>
          <cell r="C1172" t="str">
            <v>Descida d'água aterros em degraus arm-DAD 02 AC/BC</v>
          </cell>
          <cell r="D1172" t="str">
            <v>m</v>
          </cell>
          <cell r="H1172" t="str">
            <v>DNIT 021/2004-ES</v>
          </cell>
        </row>
        <row r="1173">
          <cell r="A1173" t="str">
            <v>2 S 04 941 53</v>
          </cell>
          <cell r="B1173" t="str">
            <v>-</v>
          </cell>
          <cell r="C1173" t="str">
            <v>Descida d'água aterros em degraus - DAD 03 AC/BC</v>
          </cell>
          <cell r="D1173" t="str">
            <v>m</v>
          </cell>
          <cell r="H1173" t="str">
            <v>DNIT 021/2004-ES</v>
          </cell>
        </row>
        <row r="1174">
          <cell r="A1174" t="str">
            <v>2 S 04 941 54</v>
          </cell>
          <cell r="B1174" t="str">
            <v>-</v>
          </cell>
          <cell r="C1174" t="str">
            <v>Descida d'água aterros em degraus arm-DAD 04 AC/BC</v>
          </cell>
          <cell r="D1174" t="str">
            <v>m</v>
          </cell>
          <cell r="H1174" t="str">
            <v>DNIT 021/2004-ES</v>
          </cell>
        </row>
        <row r="1175">
          <cell r="A1175" t="str">
            <v>2 S 04 941 55</v>
          </cell>
          <cell r="B1175" t="str">
            <v>-</v>
          </cell>
          <cell r="C1175" t="str">
            <v>Descida d'água aterros em degraus-DAD 05 AC/BC</v>
          </cell>
          <cell r="D1175" t="str">
            <v>m</v>
          </cell>
          <cell r="H1175" t="str">
            <v>DNIT 021/2004-ES</v>
          </cell>
        </row>
        <row r="1176">
          <cell r="A1176" t="str">
            <v>2 S 04 941 56</v>
          </cell>
          <cell r="B1176" t="str">
            <v>-</v>
          </cell>
          <cell r="C1176" t="str">
            <v>Descida d'água aterros em degraus - DAD 06 AC/BC</v>
          </cell>
          <cell r="D1176" t="str">
            <v>m</v>
          </cell>
          <cell r="H1176" t="str">
            <v>DNIT 021/2004-ES</v>
          </cell>
        </row>
        <row r="1177">
          <cell r="A1177" t="str">
            <v>2 S 04 941 57</v>
          </cell>
          <cell r="B1177" t="str">
            <v>-</v>
          </cell>
          <cell r="C1177" t="str">
            <v>Descida d'água aterros em degraus - DAD 07 AC/BC</v>
          </cell>
          <cell r="D1177" t="str">
            <v>m</v>
          </cell>
          <cell r="H1177" t="str">
            <v>DNIT 021/2004-ES</v>
          </cell>
        </row>
        <row r="1178">
          <cell r="A1178" t="str">
            <v>2 S 04 941 58</v>
          </cell>
          <cell r="B1178" t="str">
            <v>-</v>
          </cell>
          <cell r="C1178" t="str">
            <v>Descida d'água aterros em degraus arm-DAD 08 AC/BC</v>
          </cell>
          <cell r="D1178" t="str">
            <v>m</v>
          </cell>
          <cell r="H1178" t="str">
            <v>DNIT 021/2004-ES</v>
          </cell>
        </row>
        <row r="1179">
          <cell r="A1179" t="str">
            <v>2 S 04 941 59</v>
          </cell>
          <cell r="B1179" t="str">
            <v>-</v>
          </cell>
          <cell r="C1179" t="str">
            <v>Descida d'água aterros em degraus - DAD 09 AC/BC</v>
          </cell>
          <cell r="D1179" t="str">
            <v>m</v>
          </cell>
          <cell r="H1179" t="str">
            <v>DNIT 021/2004-ES</v>
          </cell>
        </row>
        <row r="1180">
          <cell r="A1180" t="str">
            <v>2 S 04 941 60</v>
          </cell>
          <cell r="B1180" t="str">
            <v>-</v>
          </cell>
          <cell r="C1180" t="str">
            <v>Descida d'água aterros em degraus arm-DAD 10 AC/BC</v>
          </cell>
          <cell r="D1180" t="str">
            <v>m</v>
          </cell>
          <cell r="H1180" t="str">
            <v>DNIT 021/2004-ES</v>
          </cell>
        </row>
        <row r="1181">
          <cell r="A1181" t="str">
            <v>2 S 04 941 61</v>
          </cell>
          <cell r="B1181" t="str">
            <v>-</v>
          </cell>
          <cell r="C1181" t="str">
            <v>Descida d'água aterros em degraus - DAD 11 AC/BC</v>
          </cell>
          <cell r="D1181" t="str">
            <v>m</v>
          </cell>
          <cell r="H1181" t="str">
            <v>DNIT 021/2004-ES</v>
          </cell>
        </row>
        <row r="1182">
          <cell r="A1182" t="str">
            <v>2 S 04 941 62</v>
          </cell>
          <cell r="B1182" t="str">
            <v>-</v>
          </cell>
          <cell r="C1182" t="str">
            <v>Descida d'água aterros em degraus arm-DAD 12 AC/BC</v>
          </cell>
          <cell r="D1182" t="str">
            <v>m</v>
          </cell>
          <cell r="H1182" t="str">
            <v>DNIT 021/2004-ES</v>
          </cell>
        </row>
        <row r="1183">
          <cell r="A1183" t="str">
            <v>2 S 04 941 63</v>
          </cell>
          <cell r="B1183" t="str">
            <v>-</v>
          </cell>
          <cell r="C1183" t="str">
            <v>Descida d'água aterros em degraus - DAD 13 AC/BC</v>
          </cell>
          <cell r="D1183" t="str">
            <v>m</v>
          </cell>
          <cell r="H1183" t="str">
            <v>DNIT 021/2004-ES</v>
          </cell>
        </row>
        <row r="1184">
          <cell r="A1184" t="str">
            <v>2 S 04 941 64</v>
          </cell>
          <cell r="B1184" t="str">
            <v>-</v>
          </cell>
          <cell r="C1184" t="str">
            <v>Descida d'água aterros em degraus arm-DAD 14 AC/BC</v>
          </cell>
          <cell r="D1184" t="str">
            <v>m</v>
          </cell>
          <cell r="H1184" t="str">
            <v>DNIT 021/2004-ES</v>
          </cell>
        </row>
        <row r="1185">
          <cell r="A1185" t="str">
            <v>2 S 04 941 65</v>
          </cell>
          <cell r="B1185" t="str">
            <v>-</v>
          </cell>
          <cell r="C1185" t="str">
            <v>Descida d'água aterros em degraus - DAD 15 AC/BC</v>
          </cell>
          <cell r="D1185" t="str">
            <v>m</v>
          </cell>
          <cell r="H1185" t="str">
            <v>DNIT 021/2004-ES</v>
          </cell>
        </row>
        <row r="1186">
          <cell r="A1186" t="str">
            <v>2 S 04 941 66</v>
          </cell>
          <cell r="B1186" t="str">
            <v>-</v>
          </cell>
          <cell r="C1186" t="str">
            <v>Descida d'água aterros em degraus arm-DAD 16 AC/BC</v>
          </cell>
          <cell r="D1186" t="str">
            <v>m</v>
          </cell>
          <cell r="H1186" t="str">
            <v>DNIT 021/2004-ES</v>
          </cell>
        </row>
        <row r="1187">
          <cell r="A1187" t="str">
            <v>2 S 04 941 67</v>
          </cell>
          <cell r="B1187" t="str">
            <v>-</v>
          </cell>
          <cell r="C1187" t="str">
            <v>Descida d'água aterros em degraus - DAD 17 AC/BC</v>
          </cell>
          <cell r="D1187" t="str">
            <v>m</v>
          </cell>
          <cell r="H1187" t="str">
            <v>DNIT 021/2004-ES</v>
          </cell>
        </row>
        <row r="1188">
          <cell r="A1188" t="str">
            <v>2 S 04 941 68</v>
          </cell>
          <cell r="B1188" t="str">
            <v>-</v>
          </cell>
          <cell r="C1188" t="str">
            <v>Descida d'água aterros em degraus arm-DAD 18 AC/BC</v>
          </cell>
          <cell r="D1188" t="str">
            <v>m</v>
          </cell>
          <cell r="H1188" t="str">
            <v>DNIT 021/2004-ES</v>
          </cell>
        </row>
        <row r="1189">
          <cell r="A1189" t="str">
            <v>2 S 04 941 81</v>
          </cell>
          <cell r="B1189" t="str">
            <v>-</v>
          </cell>
          <cell r="C1189" t="str">
            <v>Descida d'água cortes em degraus - DCD 01 AC/BC</v>
          </cell>
          <cell r="D1189" t="str">
            <v>m</v>
          </cell>
          <cell r="H1189" t="str">
            <v>DNIT 021/2004-ES</v>
          </cell>
        </row>
        <row r="1190">
          <cell r="A1190" t="str">
            <v>2 S 04 941 82</v>
          </cell>
          <cell r="B1190" t="str">
            <v>-</v>
          </cell>
          <cell r="C1190" t="str">
            <v>Descida d'água cortes em degraus arm-DCD 02 AC/BC</v>
          </cell>
          <cell r="D1190" t="str">
            <v>m</v>
          </cell>
          <cell r="H1190" t="str">
            <v>DNIT 021/2004-ES</v>
          </cell>
        </row>
        <row r="1191">
          <cell r="A1191" t="str">
            <v>2 S 04 941 83</v>
          </cell>
          <cell r="B1191" t="str">
            <v>-</v>
          </cell>
          <cell r="C1191" t="str">
            <v>Descida d'água cortes em degraus - DCD 03 AC/BC</v>
          </cell>
          <cell r="D1191" t="str">
            <v>m</v>
          </cell>
          <cell r="H1191" t="str">
            <v>DNIT 021/2004-ES</v>
          </cell>
        </row>
        <row r="1192">
          <cell r="A1192" t="str">
            <v>2 S 04 941 84</v>
          </cell>
          <cell r="B1192" t="str">
            <v>-</v>
          </cell>
          <cell r="C1192" t="str">
            <v>Descida d'água cortes em degraus arm-DCD 04 AC/BC</v>
          </cell>
          <cell r="D1192" t="str">
            <v>m</v>
          </cell>
          <cell r="H1192" t="str">
            <v>DNIT 021/2004-ES</v>
          </cell>
        </row>
        <row r="1193">
          <cell r="A1193" t="str">
            <v>2 S 04 942 01</v>
          </cell>
          <cell r="B1193" t="str">
            <v>-</v>
          </cell>
          <cell r="C1193" t="str">
            <v>Entrada d'água - EDA 01</v>
          </cell>
          <cell r="D1193" t="str">
            <v>und</v>
          </cell>
          <cell r="H1193" t="str">
            <v>DNIT 021/2004-ES</v>
          </cell>
        </row>
        <row r="1194">
          <cell r="A1194" t="str">
            <v>2 S 04 942 02</v>
          </cell>
          <cell r="B1194" t="str">
            <v>-</v>
          </cell>
          <cell r="C1194" t="str">
            <v>Entrada d'água - EDA 02</v>
          </cell>
          <cell r="D1194" t="str">
            <v>und</v>
          </cell>
          <cell r="H1194" t="str">
            <v>DNIT 021/2004-ES</v>
          </cell>
        </row>
        <row r="1195">
          <cell r="A1195" t="str">
            <v>2 S 04 942 51</v>
          </cell>
          <cell r="B1195" t="str">
            <v>-</v>
          </cell>
          <cell r="C1195" t="str">
            <v>Entrada d'água - EDA 01 AC/BC</v>
          </cell>
          <cell r="D1195" t="str">
            <v>und</v>
          </cell>
          <cell r="H1195" t="str">
            <v>DNIT 021/2004-ES</v>
          </cell>
        </row>
        <row r="1196">
          <cell r="A1196" t="str">
            <v>2 S 04 942 52</v>
          </cell>
          <cell r="B1196" t="str">
            <v>-</v>
          </cell>
          <cell r="C1196" t="str">
            <v>Entrada d'água - EDA 02 AC/BC</v>
          </cell>
          <cell r="D1196" t="str">
            <v>und</v>
          </cell>
          <cell r="H1196" t="str">
            <v>DNIT 021/2004-ES</v>
          </cell>
        </row>
        <row r="1197">
          <cell r="A1197" t="str">
            <v>2 S 04 950 01</v>
          </cell>
          <cell r="B1197" t="str">
            <v>-</v>
          </cell>
          <cell r="C1197" t="str">
            <v>Dissipador de energia - DES 01</v>
          </cell>
          <cell r="D1197" t="str">
            <v>und</v>
          </cell>
          <cell r="H1197" t="str">
            <v>DNIT 022/2004-ES</v>
          </cell>
        </row>
        <row r="1198">
          <cell r="A1198" t="str">
            <v>2 S 04 950 02</v>
          </cell>
          <cell r="B1198" t="str">
            <v>-</v>
          </cell>
          <cell r="C1198" t="str">
            <v>Dissipador de energia - DES 02</v>
          </cell>
          <cell r="D1198" t="str">
            <v>und</v>
          </cell>
          <cell r="H1198" t="str">
            <v>DNIT 022/2004-ES</v>
          </cell>
        </row>
        <row r="1199">
          <cell r="A1199" t="str">
            <v>2 S 04 950 03</v>
          </cell>
          <cell r="B1199" t="str">
            <v>-</v>
          </cell>
          <cell r="C1199" t="str">
            <v>Dissipador de energia - DES 03</v>
          </cell>
          <cell r="D1199" t="str">
            <v>und</v>
          </cell>
          <cell r="H1199" t="str">
            <v>DNIT 022/2004-ES</v>
          </cell>
        </row>
        <row r="1200">
          <cell r="A1200" t="str">
            <v>2 S 04 950 04</v>
          </cell>
          <cell r="B1200" t="str">
            <v>-</v>
          </cell>
          <cell r="C1200" t="str">
            <v>Dissipador de energia - DES04</v>
          </cell>
          <cell r="D1200" t="str">
            <v>und</v>
          </cell>
          <cell r="H1200" t="str">
            <v>DNIT 022/2004-ES</v>
          </cell>
        </row>
        <row r="1201">
          <cell r="A1201" t="str">
            <v>2 S 04 950 21</v>
          </cell>
          <cell r="B1201" t="str">
            <v>-</v>
          </cell>
          <cell r="C1201" t="str">
            <v>Dissipador de energia - DEB 01</v>
          </cell>
          <cell r="D1201" t="str">
            <v>und</v>
          </cell>
          <cell r="H1201" t="str">
            <v>DNIT 022/2004-ES</v>
          </cell>
        </row>
        <row r="1202">
          <cell r="A1202" t="str">
            <v>2 S 04 950 22</v>
          </cell>
          <cell r="B1202" t="str">
            <v>-</v>
          </cell>
          <cell r="C1202" t="str">
            <v>Dissipador de energia - DEB 02</v>
          </cell>
          <cell r="D1202" t="str">
            <v>und</v>
          </cell>
          <cell r="H1202" t="str">
            <v>DNIT 022/2004-ES</v>
          </cell>
        </row>
        <row r="1203">
          <cell r="A1203" t="str">
            <v>2 S 04 950 23</v>
          </cell>
          <cell r="B1203" t="str">
            <v>-</v>
          </cell>
          <cell r="C1203" t="str">
            <v>Dissipador de energia - DEB 03</v>
          </cell>
          <cell r="D1203" t="str">
            <v>und</v>
          </cell>
          <cell r="H1203" t="str">
            <v>DNIT 022/2004-ES</v>
          </cell>
        </row>
        <row r="1204">
          <cell r="A1204" t="str">
            <v>2 S 04 950 24</v>
          </cell>
          <cell r="B1204" t="str">
            <v>-</v>
          </cell>
          <cell r="C1204" t="str">
            <v>Dissipador de energia - DEB 04</v>
          </cell>
          <cell r="D1204" t="str">
            <v>und</v>
          </cell>
          <cell r="H1204" t="str">
            <v>DNIT 022/2004-ES</v>
          </cell>
        </row>
        <row r="1205">
          <cell r="A1205" t="str">
            <v>2 S 04 950 25</v>
          </cell>
          <cell r="B1205" t="str">
            <v>-</v>
          </cell>
          <cell r="C1205" t="str">
            <v>Dissipador de energia - DEB 05</v>
          </cell>
          <cell r="D1205" t="str">
            <v>und</v>
          </cell>
          <cell r="H1205" t="str">
            <v>DNIT 022/2004-ES</v>
          </cell>
        </row>
        <row r="1206">
          <cell r="A1206" t="str">
            <v>2 S 04 950 26</v>
          </cell>
          <cell r="B1206" t="str">
            <v>-</v>
          </cell>
          <cell r="C1206" t="str">
            <v>Dissipador de energia - DEB 06</v>
          </cell>
          <cell r="D1206" t="str">
            <v>und</v>
          </cell>
          <cell r="H1206" t="str">
            <v>DNIT 022/2004-ES</v>
          </cell>
        </row>
        <row r="1207">
          <cell r="A1207" t="str">
            <v>2 S 04 950 27</v>
          </cell>
          <cell r="B1207" t="str">
            <v>-</v>
          </cell>
          <cell r="C1207" t="str">
            <v>Dissipador de energia - DEB 07</v>
          </cell>
          <cell r="D1207" t="str">
            <v>und</v>
          </cell>
          <cell r="H1207" t="str">
            <v>DNIT 022/2004-ES</v>
          </cell>
        </row>
        <row r="1208">
          <cell r="A1208" t="str">
            <v>2 S 04 950 28</v>
          </cell>
          <cell r="B1208" t="str">
            <v>-</v>
          </cell>
          <cell r="C1208" t="str">
            <v>Dissipador de energia - DEB 08</v>
          </cell>
          <cell r="D1208" t="str">
            <v>und</v>
          </cell>
          <cell r="H1208" t="str">
            <v>DNIT 022/2004-ES</v>
          </cell>
        </row>
        <row r="1209">
          <cell r="A1209" t="str">
            <v>2 S 04 950 29</v>
          </cell>
          <cell r="B1209" t="str">
            <v>-</v>
          </cell>
          <cell r="C1209" t="str">
            <v>Dissipador de energia - DEB 09</v>
          </cell>
          <cell r="D1209" t="str">
            <v>und</v>
          </cell>
          <cell r="H1209" t="str">
            <v>DNIT 022/2004-ES</v>
          </cell>
        </row>
        <row r="1210">
          <cell r="A1210" t="str">
            <v>2 S 04 950 30</v>
          </cell>
          <cell r="B1210" t="str">
            <v>-</v>
          </cell>
          <cell r="C1210" t="str">
            <v>Dissipador de energia - DEB 10</v>
          </cell>
          <cell r="D1210" t="str">
            <v>und</v>
          </cell>
          <cell r="H1210" t="str">
            <v>DNIT 022/2004-ES</v>
          </cell>
        </row>
        <row r="1211">
          <cell r="A1211" t="str">
            <v>2 S 04 950 31</v>
          </cell>
          <cell r="B1211" t="str">
            <v>-</v>
          </cell>
          <cell r="C1211" t="str">
            <v>Dissipador de energia - DEB 11</v>
          </cell>
          <cell r="D1211" t="str">
            <v>und</v>
          </cell>
          <cell r="H1211" t="str">
            <v>DNIT 022/2004-ES</v>
          </cell>
        </row>
        <row r="1212">
          <cell r="A1212" t="str">
            <v>2 S 04 950 32</v>
          </cell>
          <cell r="B1212" t="str">
            <v>-</v>
          </cell>
          <cell r="C1212" t="str">
            <v>Dissipador de energia - DEB 12</v>
          </cell>
          <cell r="D1212" t="str">
            <v>und</v>
          </cell>
          <cell r="H1212" t="str">
            <v>DNIT 022/2004-ES</v>
          </cell>
        </row>
        <row r="1213">
          <cell r="A1213" t="str">
            <v>2 S 04 950 51</v>
          </cell>
          <cell r="B1213" t="str">
            <v>-</v>
          </cell>
          <cell r="C1213" t="str">
            <v>Dissipador de energia - DED 01</v>
          </cell>
          <cell r="D1213" t="str">
            <v>und</v>
          </cell>
          <cell r="H1213" t="str">
            <v>DNIT 022/2004-ES</v>
          </cell>
        </row>
        <row r="1214">
          <cell r="A1214" t="str">
            <v>2 S 04 950 61</v>
          </cell>
          <cell r="B1214" t="str">
            <v>-</v>
          </cell>
          <cell r="C1214" t="str">
            <v>Dissipador de energia - DES 01 AC/PC</v>
          </cell>
          <cell r="D1214" t="str">
            <v>und</v>
          </cell>
          <cell r="H1214" t="str">
            <v>DNIT 022/2004-ES</v>
          </cell>
        </row>
        <row r="1215">
          <cell r="A1215" t="str">
            <v>2 S 04 950 62</v>
          </cell>
          <cell r="B1215" t="str">
            <v>-</v>
          </cell>
          <cell r="C1215" t="str">
            <v>Dissipador de energia - DES 02 AC/PC</v>
          </cell>
          <cell r="D1215" t="str">
            <v>und</v>
          </cell>
          <cell r="H1215" t="str">
            <v>DNIT 022/2004-ES</v>
          </cell>
        </row>
        <row r="1216">
          <cell r="A1216" t="str">
            <v>2 S 04 950 63</v>
          </cell>
          <cell r="B1216" t="str">
            <v>-</v>
          </cell>
          <cell r="C1216" t="str">
            <v>Dissipador de energia - DES 03 AC/PC</v>
          </cell>
          <cell r="D1216" t="str">
            <v>und</v>
          </cell>
          <cell r="H1216" t="str">
            <v>DNIT 022/2004-ES</v>
          </cell>
        </row>
        <row r="1217">
          <cell r="A1217" t="str">
            <v>2 S 04 950 64</v>
          </cell>
          <cell r="B1217" t="str">
            <v>-</v>
          </cell>
          <cell r="C1217" t="str">
            <v>Dissipador de energia - DES 04 AC/PC</v>
          </cell>
          <cell r="D1217" t="str">
            <v>und</v>
          </cell>
          <cell r="H1217" t="str">
            <v>DNIT 022/2004-ES</v>
          </cell>
        </row>
        <row r="1218">
          <cell r="A1218" t="str">
            <v>2 S 04 950 71</v>
          </cell>
          <cell r="B1218" t="str">
            <v>-</v>
          </cell>
          <cell r="C1218" t="str">
            <v>Dissipador de energia - DEB 01 AC/BC/PC</v>
          </cell>
          <cell r="D1218" t="str">
            <v>und</v>
          </cell>
          <cell r="H1218" t="str">
            <v>DNIT 022/2004-ES</v>
          </cell>
        </row>
        <row r="1219">
          <cell r="A1219" t="str">
            <v>2 S 04 950 72</v>
          </cell>
          <cell r="B1219" t="str">
            <v>-</v>
          </cell>
          <cell r="C1219" t="str">
            <v>Dissipador de energia - DEB 02 AC/BC/PC</v>
          </cell>
          <cell r="D1219" t="str">
            <v>und</v>
          </cell>
          <cell r="H1219" t="str">
            <v>DNIT 022/2004-ES</v>
          </cell>
        </row>
        <row r="1220">
          <cell r="A1220" t="str">
            <v>2 S 04 950 73</v>
          </cell>
          <cell r="B1220" t="str">
            <v>-</v>
          </cell>
          <cell r="C1220" t="str">
            <v>Dissipador de energia - DEB 03 AC/BC/PC</v>
          </cell>
          <cell r="D1220" t="str">
            <v>und</v>
          </cell>
          <cell r="H1220" t="str">
            <v>DNIT 022/2004-ES</v>
          </cell>
        </row>
        <row r="1221">
          <cell r="A1221" t="str">
            <v>2 S 04 950 74</v>
          </cell>
          <cell r="B1221" t="str">
            <v>-</v>
          </cell>
          <cell r="C1221" t="str">
            <v>Dissipador de energia - DEB 04 AC/BC/PC</v>
          </cell>
          <cell r="D1221" t="str">
            <v>und</v>
          </cell>
          <cell r="H1221" t="str">
            <v>DNIT 022/2004-ES</v>
          </cell>
        </row>
        <row r="1222">
          <cell r="A1222" t="str">
            <v>2 S 04 950 75</v>
          </cell>
          <cell r="B1222" t="str">
            <v>-</v>
          </cell>
          <cell r="C1222" t="str">
            <v>Dissipador de energia - DEB 05 AC/BC/PC</v>
          </cell>
          <cell r="D1222" t="str">
            <v>und</v>
          </cell>
          <cell r="H1222" t="str">
            <v>DNIT 022/2004-ES</v>
          </cell>
        </row>
        <row r="1223">
          <cell r="A1223" t="str">
            <v>2 S 04 950 76</v>
          </cell>
          <cell r="B1223" t="str">
            <v>-</v>
          </cell>
          <cell r="C1223" t="str">
            <v>Dissipador de energia - DEB 06 AC/BC/PC</v>
          </cell>
          <cell r="D1223" t="str">
            <v>und</v>
          </cell>
          <cell r="H1223" t="str">
            <v>DNIT 022/2004-ES</v>
          </cell>
        </row>
        <row r="1224">
          <cell r="A1224" t="str">
            <v>2 S 04 950 77</v>
          </cell>
          <cell r="B1224" t="str">
            <v>-</v>
          </cell>
          <cell r="C1224" t="str">
            <v>Dissipador de energia - DEB 07 AC/BC/PC</v>
          </cell>
          <cell r="D1224" t="str">
            <v>und</v>
          </cell>
          <cell r="H1224" t="str">
            <v>DNIT 022/2004-ES</v>
          </cell>
        </row>
        <row r="1225">
          <cell r="A1225" t="str">
            <v>2 S 04 950 78</v>
          </cell>
          <cell r="B1225" t="str">
            <v>-</v>
          </cell>
          <cell r="C1225" t="str">
            <v>Dissipador de energia - DEB 08 AC/BC/PC</v>
          </cell>
          <cell r="D1225" t="str">
            <v>und</v>
          </cell>
          <cell r="H1225" t="str">
            <v>DNIT 022/2004-ES</v>
          </cell>
        </row>
        <row r="1226">
          <cell r="A1226" t="str">
            <v>2 S 04 950 79</v>
          </cell>
          <cell r="B1226" t="str">
            <v>-</v>
          </cell>
          <cell r="C1226" t="str">
            <v>Dissipador de energia - DEB 09 AC/BC/PC</v>
          </cell>
          <cell r="D1226" t="str">
            <v>und</v>
          </cell>
          <cell r="H1226" t="str">
            <v>DNIT 022/2004-ES</v>
          </cell>
        </row>
        <row r="1227">
          <cell r="A1227" t="str">
            <v>2 S 04 950 80</v>
          </cell>
          <cell r="B1227" t="str">
            <v>-</v>
          </cell>
          <cell r="C1227" t="str">
            <v>Dissipador de energia - DEB 10 AC/BC/PC</v>
          </cell>
          <cell r="D1227" t="str">
            <v>und</v>
          </cell>
          <cell r="H1227" t="str">
            <v>DNIT 022/2004-ES</v>
          </cell>
        </row>
        <row r="1228">
          <cell r="A1228" t="str">
            <v>2 S 04 950 81</v>
          </cell>
          <cell r="B1228" t="str">
            <v>-</v>
          </cell>
          <cell r="C1228" t="str">
            <v>Dissipador de energia - DEB 11 AC/BC/PC</v>
          </cell>
          <cell r="D1228" t="str">
            <v>und</v>
          </cell>
          <cell r="H1228" t="str">
            <v>DNIT 022/2004-ES</v>
          </cell>
        </row>
        <row r="1229">
          <cell r="A1229" t="str">
            <v>2 S 04 950 82</v>
          </cell>
          <cell r="B1229" t="str">
            <v>-</v>
          </cell>
          <cell r="C1229" t="str">
            <v>Dissipador de energia - DEB 12 AC/BC/PC</v>
          </cell>
          <cell r="D1229" t="str">
            <v>und</v>
          </cell>
          <cell r="H1229" t="str">
            <v>DNIT 022/2004-ES</v>
          </cell>
        </row>
        <row r="1230">
          <cell r="A1230" t="str">
            <v>2 S 04 950 99</v>
          </cell>
          <cell r="B1230" t="str">
            <v>-</v>
          </cell>
          <cell r="C1230" t="str">
            <v>Dissipador de energia - DED 01 AC/BC</v>
          </cell>
          <cell r="D1230" t="str">
            <v>und</v>
          </cell>
          <cell r="H1230" t="str">
            <v>DNIT 022/2004-ES</v>
          </cell>
        </row>
        <row r="1231">
          <cell r="A1231" t="str">
            <v>2 S 04 960 01</v>
          </cell>
          <cell r="B1231" t="str">
            <v>-</v>
          </cell>
          <cell r="C1231" t="str">
            <v>Boca de lobo simples grelha concr. - BLS 01</v>
          </cell>
          <cell r="D1231" t="str">
            <v>und</v>
          </cell>
          <cell r="H1231" t="str">
            <v>DNIT 030/2004-ES</v>
          </cell>
        </row>
        <row r="1232">
          <cell r="A1232" t="str">
            <v>2 S 04 960 02</v>
          </cell>
          <cell r="B1232" t="str">
            <v>-</v>
          </cell>
          <cell r="C1232" t="str">
            <v>Boca de lobo simples grelha concr. - BLS 02</v>
          </cell>
          <cell r="D1232" t="str">
            <v>und</v>
          </cell>
          <cell r="H1232" t="str">
            <v>DNIT 030/2004-ES</v>
          </cell>
        </row>
        <row r="1233">
          <cell r="A1233" t="str">
            <v>2 S 04 960 03</v>
          </cell>
          <cell r="B1233" t="str">
            <v>-</v>
          </cell>
          <cell r="C1233" t="str">
            <v>Boca de lobo simples grelha concr. - BLS 03</v>
          </cell>
          <cell r="D1233" t="str">
            <v>und</v>
          </cell>
          <cell r="H1233" t="str">
            <v>DNIT 030/2004-ES</v>
          </cell>
        </row>
        <row r="1234">
          <cell r="A1234" t="str">
            <v>2 S 04 960 04</v>
          </cell>
          <cell r="B1234" t="str">
            <v>-</v>
          </cell>
          <cell r="C1234" t="str">
            <v>Boca de lobo simples grelha concr. - BLS 04</v>
          </cell>
          <cell r="D1234" t="str">
            <v>und</v>
          </cell>
          <cell r="H1234" t="str">
            <v>DNIT 030/2004-ES</v>
          </cell>
        </row>
        <row r="1235">
          <cell r="A1235" t="str">
            <v>2 S 04 960 05</v>
          </cell>
          <cell r="B1235" t="str">
            <v>-</v>
          </cell>
          <cell r="C1235" t="str">
            <v>Boca de lobo simples grelha concr. - BLS 05</v>
          </cell>
          <cell r="D1235" t="str">
            <v>und</v>
          </cell>
          <cell r="H1235" t="str">
            <v>DNIT 030/2004-ES</v>
          </cell>
        </row>
        <row r="1236">
          <cell r="A1236" t="str">
            <v>2 S 04 960 06</v>
          </cell>
          <cell r="B1236" t="str">
            <v>-</v>
          </cell>
          <cell r="C1236" t="str">
            <v>Boca de lobo simples grelha concr. - BLS 06</v>
          </cell>
          <cell r="D1236" t="str">
            <v>und</v>
          </cell>
          <cell r="H1236" t="str">
            <v>DNIT 030/2004-ES</v>
          </cell>
        </row>
        <row r="1237">
          <cell r="A1237" t="str">
            <v>2 S 04 960 07</v>
          </cell>
          <cell r="B1237" t="str">
            <v>-</v>
          </cell>
          <cell r="C1237" t="str">
            <v>Boca de lobo simples grelha concr. - BLS 07</v>
          </cell>
          <cell r="D1237" t="str">
            <v>und</v>
          </cell>
          <cell r="H1237" t="str">
            <v>DNIT 030/2004-ES</v>
          </cell>
        </row>
        <row r="1238">
          <cell r="A1238" t="str">
            <v>2 S 04 960 51</v>
          </cell>
          <cell r="B1238" t="str">
            <v>-</v>
          </cell>
          <cell r="C1238" t="str">
            <v>Boca de lobo simples grelha concr. BLS 01 AC/BC</v>
          </cell>
          <cell r="D1238" t="str">
            <v>und</v>
          </cell>
          <cell r="H1238" t="str">
            <v>DNIT 030/2004-ES</v>
          </cell>
        </row>
        <row r="1239">
          <cell r="A1239" t="str">
            <v>2 S 04 960 52</v>
          </cell>
          <cell r="B1239" t="str">
            <v>-</v>
          </cell>
          <cell r="C1239" t="str">
            <v>Boca de lobo simples grelha concr. BLS 02 AC/BC</v>
          </cell>
          <cell r="D1239" t="str">
            <v>und</v>
          </cell>
          <cell r="H1239" t="str">
            <v>DNIT 030/2004-ES</v>
          </cell>
        </row>
        <row r="1240">
          <cell r="A1240" t="str">
            <v>2 S 04 960 53</v>
          </cell>
          <cell r="B1240" t="str">
            <v>-</v>
          </cell>
          <cell r="C1240" t="str">
            <v>Boca de lobo simples grelha concr. BLS 03 AC/BC</v>
          </cell>
          <cell r="D1240" t="str">
            <v>und</v>
          </cell>
          <cell r="H1240" t="str">
            <v>DNIT 030/2004-ES</v>
          </cell>
        </row>
        <row r="1241">
          <cell r="A1241" t="str">
            <v>2 S 04 960 54</v>
          </cell>
          <cell r="B1241" t="str">
            <v>-</v>
          </cell>
          <cell r="C1241" t="str">
            <v>Boca de lobo simples grelha concr. BLS 04 AC/BC</v>
          </cell>
          <cell r="D1241" t="str">
            <v>und</v>
          </cell>
          <cell r="H1241" t="str">
            <v>DNIT 030/2004-ES</v>
          </cell>
        </row>
        <row r="1242">
          <cell r="A1242" t="str">
            <v>2 S 04 960 55</v>
          </cell>
          <cell r="B1242" t="str">
            <v>-</v>
          </cell>
          <cell r="C1242" t="str">
            <v>Boca de lobo simples grelha concr. BLS 05 AC/BC</v>
          </cell>
          <cell r="D1242" t="str">
            <v>und</v>
          </cell>
          <cell r="H1242" t="str">
            <v>DNIT 030/2004-ES</v>
          </cell>
        </row>
        <row r="1243">
          <cell r="A1243" t="str">
            <v>2 S 04 960 56</v>
          </cell>
          <cell r="B1243" t="str">
            <v>-</v>
          </cell>
          <cell r="C1243" t="str">
            <v>Boca de lobo simples grelha concr. BLS 06 AC/BC</v>
          </cell>
          <cell r="D1243" t="str">
            <v>und</v>
          </cell>
          <cell r="H1243" t="str">
            <v>DNIT 030/2004-ES</v>
          </cell>
        </row>
        <row r="1244">
          <cell r="A1244" t="str">
            <v>2 S 04 960 57</v>
          </cell>
          <cell r="B1244" t="str">
            <v>-</v>
          </cell>
          <cell r="C1244" t="str">
            <v>Boca de lobo simples grelha concr. BLS 07 AC/BC</v>
          </cell>
          <cell r="D1244" t="str">
            <v>und</v>
          </cell>
          <cell r="H1244" t="str">
            <v>DNIT 030/2004-ES</v>
          </cell>
        </row>
        <row r="1245">
          <cell r="A1245" t="str">
            <v>2 S 04 961 01</v>
          </cell>
          <cell r="B1245" t="str">
            <v>-</v>
          </cell>
          <cell r="C1245" t="str">
            <v>Boca de lobo dupla com grelha de concreto - BLD 01</v>
          </cell>
          <cell r="D1245" t="str">
            <v>und</v>
          </cell>
          <cell r="H1245" t="str">
            <v>DNIT 030/2004-ES</v>
          </cell>
        </row>
        <row r="1246">
          <cell r="A1246" t="str">
            <v>2 S 04 961 02</v>
          </cell>
          <cell r="B1246" t="str">
            <v>-</v>
          </cell>
          <cell r="C1246" t="str">
            <v>Boca de lobo dupla com grelha de concreto - BLD 02</v>
          </cell>
          <cell r="D1246" t="str">
            <v>und</v>
          </cell>
          <cell r="H1246" t="str">
            <v>DNIT 030/2004-ES</v>
          </cell>
        </row>
        <row r="1247">
          <cell r="A1247" t="str">
            <v>2 S 04 961 03</v>
          </cell>
          <cell r="B1247" t="str">
            <v>-</v>
          </cell>
          <cell r="C1247" t="str">
            <v>Boca de lobo dupla com grelha de concreto - BLD 03</v>
          </cell>
          <cell r="D1247" t="str">
            <v>und</v>
          </cell>
          <cell r="H1247" t="str">
            <v>DNIT 030/2004-ES</v>
          </cell>
        </row>
        <row r="1248">
          <cell r="A1248" t="str">
            <v>2 S 04 961 04</v>
          </cell>
          <cell r="B1248" t="str">
            <v>-</v>
          </cell>
          <cell r="C1248" t="str">
            <v>Boca de lobo dupla com grelha de concreto - BLD 04</v>
          </cell>
          <cell r="D1248" t="str">
            <v>und</v>
          </cell>
          <cell r="H1248" t="str">
            <v>DNIT 030/2004-ES</v>
          </cell>
        </row>
        <row r="1249">
          <cell r="A1249" t="str">
            <v>2 S 04 961 05</v>
          </cell>
          <cell r="B1249" t="str">
            <v>-</v>
          </cell>
          <cell r="C1249" t="str">
            <v>Boca de lobo dupla com grelha de concreto - BLD 05</v>
          </cell>
          <cell r="D1249" t="str">
            <v>und</v>
          </cell>
          <cell r="H1249" t="str">
            <v>DNIT 030/2004-ES</v>
          </cell>
        </row>
        <row r="1250">
          <cell r="A1250" t="str">
            <v>2 S 04 961 06</v>
          </cell>
          <cell r="B1250" t="str">
            <v>-</v>
          </cell>
          <cell r="C1250" t="str">
            <v>Boca de lobo dupla com grelha de concreto - BLD 06</v>
          </cell>
          <cell r="D1250" t="str">
            <v>und</v>
          </cell>
          <cell r="H1250" t="str">
            <v>DNIT 030/2004-ES</v>
          </cell>
        </row>
        <row r="1251">
          <cell r="A1251" t="str">
            <v>2 S 04 961 07</v>
          </cell>
          <cell r="B1251" t="str">
            <v>-</v>
          </cell>
          <cell r="C1251" t="str">
            <v>Boca de lobo dupla com grelha de concreto - BLD 07</v>
          </cell>
          <cell r="D1251" t="str">
            <v>und</v>
          </cell>
          <cell r="H1251" t="str">
            <v>DNIT 030/2004-ES</v>
          </cell>
        </row>
        <row r="1252">
          <cell r="A1252" t="str">
            <v>2 S 04 961 51</v>
          </cell>
          <cell r="B1252" t="str">
            <v>-</v>
          </cell>
          <cell r="C1252" t="str">
            <v>Boca de lobo dupla grelha concr. BLD 01 AC/BC</v>
          </cell>
          <cell r="D1252" t="str">
            <v>und</v>
          </cell>
          <cell r="H1252" t="str">
            <v>DNIT 030/2004-ES</v>
          </cell>
        </row>
        <row r="1253">
          <cell r="A1253" t="str">
            <v>2 S 04 961 52</v>
          </cell>
          <cell r="B1253" t="str">
            <v>-</v>
          </cell>
          <cell r="C1253" t="str">
            <v>Boca de lobo dupla grelha concr. BLD 02 AC/BC</v>
          </cell>
          <cell r="D1253" t="str">
            <v>und</v>
          </cell>
          <cell r="H1253" t="str">
            <v>DNIT 030/2004-ES</v>
          </cell>
        </row>
        <row r="1254">
          <cell r="A1254" t="str">
            <v>2 S 04 961 53</v>
          </cell>
          <cell r="B1254" t="str">
            <v>-</v>
          </cell>
          <cell r="C1254" t="str">
            <v>Boca de lobo dupla grelha concr. BLD 03 AC/BC</v>
          </cell>
          <cell r="D1254" t="str">
            <v>und</v>
          </cell>
          <cell r="H1254" t="str">
            <v>DNIT 030/2004-ES</v>
          </cell>
        </row>
        <row r="1255">
          <cell r="A1255" t="str">
            <v>2 S 04 961 54</v>
          </cell>
          <cell r="B1255" t="str">
            <v>-</v>
          </cell>
          <cell r="C1255" t="str">
            <v>Boca de lobo dupla grelha concr. BLD 04 AC/BC</v>
          </cell>
          <cell r="D1255" t="str">
            <v>und</v>
          </cell>
          <cell r="H1255" t="str">
            <v>DNIT 030/2004-ES</v>
          </cell>
        </row>
        <row r="1256">
          <cell r="A1256" t="str">
            <v>2 S 04 961 55</v>
          </cell>
          <cell r="B1256" t="str">
            <v>-</v>
          </cell>
          <cell r="C1256" t="str">
            <v>Boca de lobo dupla grelha concr. BLD 05 AC/BC</v>
          </cell>
          <cell r="D1256" t="str">
            <v>und</v>
          </cell>
          <cell r="H1256" t="str">
            <v>DNIT 030/2004-ES</v>
          </cell>
        </row>
        <row r="1257">
          <cell r="A1257" t="str">
            <v>2 S 04 961 56</v>
          </cell>
          <cell r="B1257" t="str">
            <v>-</v>
          </cell>
          <cell r="C1257" t="str">
            <v>Boca de lobo dupla grelha concr. BLD 06 AC/BC</v>
          </cell>
          <cell r="D1257" t="str">
            <v>und</v>
          </cell>
          <cell r="H1257" t="str">
            <v>DNIT 030/2004-ES</v>
          </cell>
        </row>
        <row r="1258">
          <cell r="A1258" t="str">
            <v>2 S 04 961 57</v>
          </cell>
          <cell r="B1258" t="str">
            <v>-</v>
          </cell>
          <cell r="C1258" t="str">
            <v>Boca de lobo dupla grelha concr. BLD 07 AC/BC</v>
          </cell>
          <cell r="D1258" t="str">
            <v>und</v>
          </cell>
          <cell r="H1258" t="str">
            <v>DNIT 030/2004-ES</v>
          </cell>
        </row>
        <row r="1259">
          <cell r="A1259" t="str">
            <v>2 S 04 962 01</v>
          </cell>
          <cell r="B1259" t="str">
            <v>-</v>
          </cell>
          <cell r="C1259" t="str">
            <v>Caixa de ligação e passagem - CLP 01</v>
          </cell>
          <cell r="D1259" t="str">
            <v>und</v>
          </cell>
          <cell r="H1259" t="str">
            <v>DNIT 030/2004-ES</v>
          </cell>
        </row>
        <row r="1260">
          <cell r="A1260" t="str">
            <v>2 S 04 962 02</v>
          </cell>
          <cell r="B1260" t="str">
            <v>-</v>
          </cell>
          <cell r="C1260" t="str">
            <v>Caixa de ligação e passagem - CLP 02</v>
          </cell>
          <cell r="D1260" t="str">
            <v>und</v>
          </cell>
          <cell r="H1260" t="str">
            <v>DNIT 030/2004-ES</v>
          </cell>
        </row>
        <row r="1261">
          <cell r="A1261" t="str">
            <v>2 S 04 962 03</v>
          </cell>
          <cell r="B1261" t="str">
            <v>-</v>
          </cell>
          <cell r="C1261" t="str">
            <v>Caixa de ligação e passagem - CLP 03</v>
          </cell>
          <cell r="D1261" t="str">
            <v>und</v>
          </cell>
          <cell r="H1261" t="str">
            <v>DNIT 030/2004-ES</v>
          </cell>
        </row>
        <row r="1262">
          <cell r="A1262" t="str">
            <v>2 S 04 962 04</v>
          </cell>
          <cell r="B1262" t="str">
            <v>-</v>
          </cell>
          <cell r="C1262" t="str">
            <v>Caixa de ligação e passagem - CLP 04</v>
          </cell>
          <cell r="D1262" t="str">
            <v>und</v>
          </cell>
          <cell r="H1262" t="str">
            <v>DNIT 030/2004-ES</v>
          </cell>
        </row>
        <row r="1263">
          <cell r="A1263" t="str">
            <v>2 S 04 962 05</v>
          </cell>
          <cell r="B1263" t="str">
            <v>-</v>
          </cell>
          <cell r="C1263" t="str">
            <v>Caixa de ligação e passagem - CLP 05</v>
          </cell>
          <cell r="D1263" t="str">
            <v>und</v>
          </cell>
          <cell r="H1263" t="str">
            <v>DNIT 030/2004-ES</v>
          </cell>
        </row>
        <row r="1264">
          <cell r="A1264" t="str">
            <v>2 S 04 962 06</v>
          </cell>
          <cell r="B1264" t="str">
            <v>-</v>
          </cell>
          <cell r="C1264" t="str">
            <v>Caixa de ligação e passagem - CLP 06</v>
          </cell>
          <cell r="D1264" t="str">
            <v>und</v>
          </cell>
          <cell r="H1264" t="str">
            <v>DNIT 030/2004-ES</v>
          </cell>
        </row>
        <row r="1265">
          <cell r="A1265" t="str">
            <v>2 S 04 962 07</v>
          </cell>
          <cell r="B1265" t="str">
            <v>-</v>
          </cell>
          <cell r="C1265" t="str">
            <v>Caixa de ligação e passagem - CLP 07</v>
          </cell>
          <cell r="D1265" t="str">
            <v>und</v>
          </cell>
          <cell r="H1265" t="str">
            <v>DNIT 030/2004-ES</v>
          </cell>
        </row>
        <row r="1266">
          <cell r="A1266" t="str">
            <v>2 S 04 962 08</v>
          </cell>
          <cell r="B1266" t="str">
            <v>-</v>
          </cell>
          <cell r="C1266" t="str">
            <v>Caixa de ligação e passagem - CLP 08</v>
          </cell>
          <cell r="D1266" t="str">
            <v>und</v>
          </cell>
          <cell r="H1266" t="str">
            <v>DNIT 030/2004-ES</v>
          </cell>
        </row>
        <row r="1267">
          <cell r="A1267" t="str">
            <v>2 S 04 962 09</v>
          </cell>
          <cell r="B1267" t="str">
            <v>-</v>
          </cell>
          <cell r="C1267" t="str">
            <v>Caixa de ligação e passagem - CLP 09</v>
          </cell>
          <cell r="D1267" t="str">
            <v>und</v>
          </cell>
          <cell r="H1267" t="str">
            <v>DNIT 030/2004-ES</v>
          </cell>
        </row>
        <row r="1268">
          <cell r="A1268" t="str">
            <v>2 S 04 962 10</v>
          </cell>
          <cell r="B1268" t="str">
            <v>-</v>
          </cell>
          <cell r="C1268" t="str">
            <v>Caixa de ligação e passagem - CLP 10</v>
          </cell>
          <cell r="D1268" t="str">
            <v>und</v>
          </cell>
          <cell r="H1268" t="str">
            <v>DNIT 030/2004-ES</v>
          </cell>
        </row>
        <row r="1269">
          <cell r="A1269" t="str">
            <v>2 S 04 962 11</v>
          </cell>
          <cell r="B1269" t="str">
            <v>-</v>
          </cell>
          <cell r="C1269" t="str">
            <v>Caixa de ligação e passagem - CLP 11</v>
          </cell>
          <cell r="D1269" t="str">
            <v>und</v>
          </cell>
          <cell r="H1269" t="str">
            <v>DNIT 030/2004-ES</v>
          </cell>
        </row>
        <row r="1270">
          <cell r="A1270" t="str">
            <v>2 S 04 962 12</v>
          </cell>
          <cell r="B1270" t="str">
            <v>-</v>
          </cell>
          <cell r="C1270" t="str">
            <v>Caixa de ligação e passagem - CLP 12</v>
          </cell>
          <cell r="D1270" t="str">
            <v>und</v>
          </cell>
          <cell r="H1270" t="str">
            <v>DNIT 030/2004-ES</v>
          </cell>
        </row>
        <row r="1271">
          <cell r="A1271" t="str">
            <v>2 S 04 962 13</v>
          </cell>
          <cell r="B1271" t="str">
            <v>-</v>
          </cell>
          <cell r="C1271" t="str">
            <v>Caixa de ligação e passagem - CLP 13</v>
          </cell>
          <cell r="D1271" t="str">
            <v>und</v>
          </cell>
          <cell r="H1271" t="str">
            <v>DNIT 030/2004-ES</v>
          </cell>
        </row>
        <row r="1272">
          <cell r="A1272" t="str">
            <v>2 S 04 962 14</v>
          </cell>
          <cell r="B1272" t="str">
            <v>-</v>
          </cell>
          <cell r="C1272" t="str">
            <v>Caixa de ligação e passagem - CLP 14</v>
          </cell>
          <cell r="D1272" t="str">
            <v>und</v>
          </cell>
          <cell r="H1272" t="str">
            <v>DNIT 030/2004-ES</v>
          </cell>
        </row>
        <row r="1273">
          <cell r="A1273" t="str">
            <v>2 S 04 962 15</v>
          </cell>
          <cell r="B1273" t="str">
            <v>-</v>
          </cell>
          <cell r="C1273" t="str">
            <v>Caixa de ligação e passagem - CLP 15</v>
          </cell>
          <cell r="D1273" t="str">
            <v>und</v>
          </cell>
          <cell r="H1273" t="str">
            <v>DNIT 030/2004-ES</v>
          </cell>
        </row>
        <row r="1274">
          <cell r="A1274" t="str">
            <v>2 S 04 962 16</v>
          </cell>
          <cell r="B1274" t="str">
            <v>-</v>
          </cell>
          <cell r="C1274" t="str">
            <v>Caixa de ligação e passagem - CLP 16</v>
          </cell>
          <cell r="D1274" t="str">
            <v>und</v>
          </cell>
          <cell r="H1274" t="str">
            <v>DNIT 030/2004-ES</v>
          </cell>
        </row>
        <row r="1275">
          <cell r="A1275" t="str">
            <v>2 S 04 962 17</v>
          </cell>
          <cell r="B1275" t="str">
            <v>-</v>
          </cell>
          <cell r="C1275" t="str">
            <v>Caixa de ligação e passagem - CLP 17</v>
          </cell>
          <cell r="D1275" t="str">
            <v>und</v>
          </cell>
          <cell r="H1275" t="str">
            <v>DNIT 030/2004-ES</v>
          </cell>
        </row>
        <row r="1276">
          <cell r="A1276" t="str">
            <v>2 S 04 962 18</v>
          </cell>
          <cell r="B1276" t="str">
            <v>-</v>
          </cell>
          <cell r="C1276" t="str">
            <v>Caixa de ligação e passagem - CLP 18</v>
          </cell>
          <cell r="D1276" t="str">
            <v>und</v>
          </cell>
          <cell r="H1276" t="str">
            <v>DNIT 030/2004-ES</v>
          </cell>
        </row>
        <row r="1277">
          <cell r="A1277" t="str">
            <v>2 S 04 962 51</v>
          </cell>
          <cell r="B1277" t="str">
            <v>-</v>
          </cell>
          <cell r="C1277" t="str">
            <v>Caixa de ligação e passagem - CLP 01 AC/BC</v>
          </cell>
          <cell r="D1277" t="str">
            <v>und</v>
          </cell>
          <cell r="H1277" t="str">
            <v>DNIT 030/2004-ES</v>
          </cell>
        </row>
        <row r="1278">
          <cell r="A1278" t="str">
            <v>2 S 04 962 52</v>
          </cell>
          <cell r="B1278" t="str">
            <v>-</v>
          </cell>
          <cell r="C1278" t="str">
            <v>Caixa de ligação e passagem - CLP 02 AC/BC</v>
          </cell>
          <cell r="D1278" t="str">
            <v>und</v>
          </cell>
          <cell r="H1278" t="str">
            <v>DNIT 030/2004-ES</v>
          </cell>
        </row>
        <row r="1279">
          <cell r="A1279" t="str">
            <v>2 S 04 962 53</v>
          </cell>
          <cell r="B1279" t="str">
            <v>-</v>
          </cell>
          <cell r="C1279" t="str">
            <v>Caixa de ligação e passagem - CLP 03 AC/BC</v>
          </cell>
          <cell r="D1279" t="str">
            <v>und</v>
          </cell>
          <cell r="H1279" t="str">
            <v>DNIT 030/2004-ES</v>
          </cell>
        </row>
        <row r="1280">
          <cell r="A1280" t="str">
            <v>2 S 04 962 54</v>
          </cell>
          <cell r="B1280" t="str">
            <v>-</v>
          </cell>
          <cell r="C1280" t="str">
            <v>Caixa de ligação e passagem - CLP 04 AC/BC</v>
          </cell>
          <cell r="D1280" t="str">
            <v>und</v>
          </cell>
          <cell r="H1280" t="str">
            <v>DNIT 030/2004-ES</v>
          </cell>
        </row>
        <row r="1281">
          <cell r="A1281" t="str">
            <v>2 S 04 962 55</v>
          </cell>
          <cell r="B1281" t="str">
            <v>-</v>
          </cell>
          <cell r="C1281" t="str">
            <v>Caixa de ligação e passagem - CLP 05 AC/BC</v>
          </cell>
          <cell r="D1281" t="str">
            <v>und</v>
          </cell>
          <cell r="H1281" t="str">
            <v>DNIT 030/2004-ES</v>
          </cell>
        </row>
        <row r="1282">
          <cell r="A1282" t="str">
            <v>2 S 04 962 56</v>
          </cell>
          <cell r="B1282" t="str">
            <v>-</v>
          </cell>
          <cell r="C1282" t="str">
            <v>Caixa de ligação e passagem - CLP 06 AC/BC</v>
          </cell>
          <cell r="D1282" t="str">
            <v>und</v>
          </cell>
          <cell r="H1282" t="str">
            <v>DNIT 030/2004-ES</v>
          </cell>
        </row>
        <row r="1283">
          <cell r="A1283" t="str">
            <v>2 S 04 962 57</v>
          </cell>
          <cell r="B1283" t="str">
            <v>-</v>
          </cell>
          <cell r="C1283" t="str">
            <v>Caixa de ligação e passagem - CLP 07 AC/BC</v>
          </cell>
          <cell r="D1283" t="str">
            <v>und</v>
          </cell>
          <cell r="H1283" t="str">
            <v>DNIT 030/2004-ES</v>
          </cell>
        </row>
        <row r="1284">
          <cell r="A1284" t="str">
            <v>2 S 04 962 58</v>
          </cell>
          <cell r="B1284" t="str">
            <v>-</v>
          </cell>
          <cell r="C1284" t="str">
            <v>Caixa de ligação e passagem - CLP 08 AC/BC</v>
          </cell>
          <cell r="D1284" t="str">
            <v>und</v>
          </cell>
          <cell r="H1284" t="str">
            <v>DNIT 030/2004-ES</v>
          </cell>
        </row>
        <row r="1285">
          <cell r="A1285" t="str">
            <v>2 S 04 962 59</v>
          </cell>
          <cell r="B1285" t="str">
            <v>-</v>
          </cell>
          <cell r="C1285" t="str">
            <v>Caixa de ligação e passagem - CLP 09 AC/BC</v>
          </cell>
          <cell r="D1285" t="str">
            <v>und</v>
          </cell>
          <cell r="H1285" t="str">
            <v>DNIT 030/2004-ES</v>
          </cell>
        </row>
        <row r="1286">
          <cell r="A1286" t="str">
            <v>2 S 04 962 60</v>
          </cell>
          <cell r="B1286" t="str">
            <v>-</v>
          </cell>
          <cell r="C1286" t="str">
            <v>Caixa de ligação e passagem - CLP 10 AC/BC</v>
          </cell>
          <cell r="D1286" t="str">
            <v>und</v>
          </cell>
          <cell r="H1286" t="str">
            <v>DNIT 030/2004-ES</v>
          </cell>
        </row>
        <row r="1287">
          <cell r="A1287" t="str">
            <v>2 S 04 962 61</v>
          </cell>
          <cell r="B1287" t="str">
            <v>-</v>
          </cell>
          <cell r="C1287" t="str">
            <v>Caixa de ligação e passagem - CLP 11 AC/BC</v>
          </cell>
          <cell r="D1287" t="str">
            <v>und</v>
          </cell>
          <cell r="H1287" t="str">
            <v>DNIT 030/2004-ES</v>
          </cell>
        </row>
        <row r="1288">
          <cell r="A1288" t="str">
            <v>2 S 04 962 62</v>
          </cell>
          <cell r="B1288" t="str">
            <v>-</v>
          </cell>
          <cell r="C1288" t="str">
            <v>Caixa de ligação e passagem - CLP 12 AC/BC</v>
          </cell>
          <cell r="D1288" t="str">
            <v>und</v>
          </cell>
          <cell r="H1288" t="str">
            <v>DNIT 030/2004-ES</v>
          </cell>
        </row>
        <row r="1289">
          <cell r="A1289" t="str">
            <v>2 S 04 962 63</v>
          </cell>
          <cell r="B1289" t="str">
            <v>-</v>
          </cell>
          <cell r="C1289" t="str">
            <v>Caixa de ligação e passagem - CLP 13 AC/BC</v>
          </cell>
          <cell r="D1289" t="str">
            <v>und</v>
          </cell>
          <cell r="H1289" t="str">
            <v>DNIT 030/2004-ES</v>
          </cell>
        </row>
        <row r="1290">
          <cell r="A1290" t="str">
            <v>2 S 04 962 64</v>
          </cell>
          <cell r="B1290" t="str">
            <v>-</v>
          </cell>
          <cell r="C1290" t="str">
            <v>Caixa de ligação e passagem - CLP 14 AC/BC</v>
          </cell>
          <cell r="D1290" t="str">
            <v>und</v>
          </cell>
          <cell r="H1290" t="str">
            <v>DNIT 030/2004-ES</v>
          </cell>
        </row>
        <row r="1291">
          <cell r="A1291" t="str">
            <v>2 S 04 962 65</v>
          </cell>
          <cell r="B1291" t="str">
            <v>-</v>
          </cell>
          <cell r="C1291" t="str">
            <v>Caixa de ligação e passagem - CLP 15 AC/BC</v>
          </cell>
          <cell r="D1291" t="str">
            <v>und</v>
          </cell>
          <cell r="H1291" t="str">
            <v>DNIT 030/2004-ES</v>
          </cell>
        </row>
        <row r="1292">
          <cell r="A1292" t="str">
            <v>2 S 04 962 66</v>
          </cell>
          <cell r="B1292" t="str">
            <v>-</v>
          </cell>
          <cell r="C1292" t="str">
            <v>Caixa de ligação e passagem - CLP 16 AC/BC</v>
          </cell>
          <cell r="D1292" t="str">
            <v>und</v>
          </cell>
          <cell r="H1292" t="str">
            <v>DNIT 030/2004-ES</v>
          </cell>
        </row>
        <row r="1293">
          <cell r="A1293" t="str">
            <v>2 S 04 962 67</v>
          </cell>
          <cell r="B1293" t="str">
            <v>-</v>
          </cell>
          <cell r="C1293" t="str">
            <v>Caixa de ligação e passagem - CLP 17 AC/BC</v>
          </cell>
          <cell r="D1293" t="str">
            <v>und</v>
          </cell>
          <cell r="H1293" t="str">
            <v>DNIT 030/2004-ES</v>
          </cell>
        </row>
        <row r="1294">
          <cell r="A1294" t="str">
            <v>2 S 04 962 68</v>
          </cell>
          <cell r="B1294" t="str">
            <v>-</v>
          </cell>
          <cell r="C1294" t="str">
            <v>Caixa de ligação e passagem - CLP 18 AC/BC</v>
          </cell>
          <cell r="D1294" t="str">
            <v>und</v>
          </cell>
          <cell r="H1294" t="str">
            <v>DNIT 030/2004-ES</v>
          </cell>
        </row>
        <row r="1295">
          <cell r="A1295" t="str">
            <v>2 S 04 963 01</v>
          </cell>
          <cell r="B1295" t="str">
            <v>-</v>
          </cell>
          <cell r="C1295" t="str">
            <v>Poço de visita - PVI 01</v>
          </cell>
          <cell r="D1295" t="str">
            <v>und</v>
          </cell>
          <cell r="H1295" t="str">
            <v>DNIT 030/2004-ES</v>
          </cell>
        </row>
        <row r="1296">
          <cell r="A1296" t="str">
            <v>2 S 04 963 02</v>
          </cell>
          <cell r="B1296" t="str">
            <v>-</v>
          </cell>
          <cell r="C1296" t="str">
            <v>Poço de visita - PVI 02</v>
          </cell>
          <cell r="D1296" t="str">
            <v>und</v>
          </cell>
          <cell r="H1296" t="str">
            <v>DNIT 030/2004-ES</v>
          </cell>
        </row>
        <row r="1297">
          <cell r="A1297" t="str">
            <v>2 S 04 963 03</v>
          </cell>
          <cell r="B1297" t="str">
            <v>-</v>
          </cell>
          <cell r="C1297" t="str">
            <v>Poço de visita - PVI 03</v>
          </cell>
          <cell r="D1297" t="str">
            <v>und</v>
          </cell>
          <cell r="H1297" t="str">
            <v>DNIT 030/2004-ES</v>
          </cell>
        </row>
        <row r="1298">
          <cell r="A1298" t="str">
            <v>2 S 04 963 04</v>
          </cell>
          <cell r="B1298" t="str">
            <v>-</v>
          </cell>
          <cell r="C1298" t="str">
            <v>Poço de visita - PVI 04</v>
          </cell>
          <cell r="D1298" t="str">
            <v>und</v>
          </cell>
          <cell r="H1298" t="str">
            <v>DNIT 030/2004-ES</v>
          </cell>
        </row>
        <row r="1299">
          <cell r="A1299" t="str">
            <v>2 S 04 963 05</v>
          </cell>
          <cell r="B1299" t="str">
            <v>-</v>
          </cell>
          <cell r="C1299" t="str">
            <v>Poço de visita - PVI 05</v>
          </cell>
          <cell r="D1299" t="str">
            <v>und</v>
          </cell>
          <cell r="H1299" t="str">
            <v>DNIT 030/2004-ES</v>
          </cell>
        </row>
        <row r="1300">
          <cell r="A1300" t="str">
            <v>2 S 04 963 06</v>
          </cell>
          <cell r="B1300" t="str">
            <v>-</v>
          </cell>
          <cell r="C1300" t="str">
            <v>Poço de visita - PVI 06</v>
          </cell>
          <cell r="D1300" t="str">
            <v>und</v>
          </cell>
          <cell r="H1300" t="str">
            <v>DNIT 030/2004-ES</v>
          </cell>
        </row>
        <row r="1301">
          <cell r="A1301" t="str">
            <v>2 S 04 963 07</v>
          </cell>
          <cell r="B1301" t="str">
            <v>-</v>
          </cell>
          <cell r="C1301" t="str">
            <v>Poço de visita - PVI 07</v>
          </cell>
          <cell r="D1301" t="str">
            <v>und</v>
          </cell>
          <cell r="H1301" t="str">
            <v>DNIT 030/2004-ES</v>
          </cell>
        </row>
        <row r="1302">
          <cell r="A1302" t="str">
            <v>2 S 04 963 08</v>
          </cell>
          <cell r="B1302" t="str">
            <v>-</v>
          </cell>
          <cell r="C1302" t="str">
            <v>Poço de visita - PVI 08</v>
          </cell>
          <cell r="D1302" t="str">
            <v>und</v>
          </cell>
          <cell r="H1302" t="str">
            <v>DNIT 030/2004-ES</v>
          </cell>
        </row>
        <row r="1303">
          <cell r="A1303" t="str">
            <v>2 S 04 963 09</v>
          </cell>
          <cell r="B1303" t="str">
            <v>-</v>
          </cell>
          <cell r="C1303" t="str">
            <v>Poço de visita - PVI 09</v>
          </cell>
          <cell r="D1303" t="str">
            <v>und</v>
          </cell>
          <cell r="H1303" t="str">
            <v>DNIT 030/2004-ES</v>
          </cell>
        </row>
        <row r="1304">
          <cell r="A1304" t="str">
            <v>2 S 04 963 10</v>
          </cell>
          <cell r="B1304" t="str">
            <v>-</v>
          </cell>
          <cell r="C1304" t="str">
            <v>Poço de visita - PVI 10</v>
          </cell>
          <cell r="D1304" t="str">
            <v>und</v>
          </cell>
          <cell r="H1304" t="str">
            <v>DNIT 030/2004-ES</v>
          </cell>
        </row>
        <row r="1305">
          <cell r="A1305" t="str">
            <v>2 S 04 963 11</v>
          </cell>
          <cell r="B1305" t="str">
            <v>-</v>
          </cell>
          <cell r="C1305" t="str">
            <v>Poço de visita - PVI 11</v>
          </cell>
          <cell r="D1305" t="str">
            <v>und</v>
          </cell>
          <cell r="H1305" t="str">
            <v>DNIT 030/2004-ES</v>
          </cell>
        </row>
        <row r="1306">
          <cell r="A1306" t="str">
            <v>2 S 04 963 12</v>
          </cell>
          <cell r="B1306" t="str">
            <v>-</v>
          </cell>
          <cell r="C1306" t="str">
            <v>Poço de visita - PVI 12</v>
          </cell>
          <cell r="D1306" t="str">
            <v>und</v>
          </cell>
          <cell r="H1306" t="str">
            <v>DNIT 030/2004-ES</v>
          </cell>
        </row>
        <row r="1307">
          <cell r="A1307" t="str">
            <v>2 S 04 963 13</v>
          </cell>
          <cell r="B1307" t="str">
            <v>-</v>
          </cell>
          <cell r="C1307" t="str">
            <v>Poço de visita - PVI 13</v>
          </cell>
          <cell r="D1307" t="str">
            <v>und</v>
          </cell>
          <cell r="H1307" t="str">
            <v>DNIT 030/2004-ES</v>
          </cell>
        </row>
        <row r="1308">
          <cell r="A1308" t="str">
            <v>2 S 04 963 14</v>
          </cell>
          <cell r="B1308" t="str">
            <v>-</v>
          </cell>
          <cell r="C1308" t="str">
            <v>Poço de visita - PVI 14</v>
          </cell>
          <cell r="D1308" t="str">
            <v>und</v>
          </cell>
          <cell r="H1308" t="str">
            <v>DNIT 030/2004-ES</v>
          </cell>
        </row>
        <row r="1309">
          <cell r="A1309" t="str">
            <v>2 S 04 963 15</v>
          </cell>
          <cell r="B1309" t="str">
            <v>-</v>
          </cell>
          <cell r="C1309" t="str">
            <v>Poço de visita - PVI 15</v>
          </cell>
          <cell r="D1309" t="str">
            <v>und</v>
          </cell>
          <cell r="H1309" t="str">
            <v>DNIT 030/2004-ES</v>
          </cell>
        </row>
        <row r="1310">
          <cell r="A1310" t="str">
            <v>2 S 04 963 16</v>
          </cell>
          <cell r="B1310" t="str">
            <v>-</v>
          </cell>
          <cell r="C1310" t="str">
            <v>Poço de visita - PVI 16</v>
          </cell>
          <cell r="D1310" t="str">
            <v>und</v>
          </cell>
          <cell r="H1310" t="str">
            <v>DNIT 030/2004-ES</v>
          </cell>
        </row>
        <row r="1311">
          <cell r="A1311" t="str">
            <v>2 S 04 963 17</v>
          </cell>
          <cell r="B1311" t="str">
            <v>-</v>
          </cell>
          <cell r="C1311" t="str">
            <v>Poço de visita - PVI 17</v>
          </cell>
          <cell r="D1311" t="str">
            <v>und</v>
          </cell>
          <cell r="H1311" t="str">
            <v>DNIT 030/2004-ES</v>
          </cell>
        </row>
        <row r="1312">
          <cell r="A1312" t="str">
            <v>2 S 04 963 18</v>
          </cell>
          <cell r="B1312" t="str">
            <v>-</v>
          </cell>
          <cell r="C1312" t="str">
            <v>Poço de visita - PVI 18</v>
          </cell>
          <cell r="D1312" t="str">
            <v>und</v>
          </cell>
          <cell r="H1312" t="str">
            <v>DNIT 030/2004-ES</v>
          </cell>
        </row>
        <row r="1313">
          <cell r="A1313" t="str">
            <v>2 S 04 963 31</v>
          </cell>
          <cell r="B1313" t="str">
            <v>-</v>
          </cell>
          <cell r="C1313" t="str">
            <v>Chaminé dos poços de visita - CPV 01</v>
          </cell>
          <cell r="D1313" t="str">
            <v>und</v>
          </cell>
          <cell r="H1313" t="str">
            <v>DNIT 030/2004-ES</v>
          </cell>
        </row>
        <row r="1314">
          <cell r="A1314" t="str">
            <v>2 S 04 963 32</v>
          </cell>
          <cell r="B1314" t="str">
            <v>-</v>
          </cell>
          <cell r="C1314" t="str">
            <v>Chaminé dos poços de visita - CPV 02</v>
          </cell>
          <cell r="D1314" t="str">
            <v>und</v>
          </cell>
          <cell r="H1314" t="str">
            <v>DNIT 030/2004-ES</v>
          </cell>
        </row>
        <row r="1315">
          <cell r="A1315" t="str">
            <v>2 S 04 963 33</v>
          </cell>
          <cell r="B1315" t="str">
            <v>-</v>
          </cell>
          <cell r="C1315" t="str">
            <v>Chaminé dos poços de visita - CPV 03</v>
          </cell>
          <cell r="D1315" t="str">
            <v>und</v>
          </cell>
          <cell r="H1315" t="str">
            <v>DNIT 030/2004-ES</v>
          </cell>
        </row>
        <row r="1316">
          <cell r="A1316" t="str">
            <v>2 S 04 963 34</v>
          </cell>
          <cell r="B1316" t="str">
            <v>-</v>
          </cell>
          <cell r="C1316" t="str">
            <v>Chaminé dos poços de visita - CPV 04</v>
          </cell>
          <cell r="D1316" t="str">
            <v>und</v>
          </cell>
          <cell r="H1316" t="str">
            <v>DNIT 030/2004-ES</v>
          </cell>
        </row>
        <row r="1317">
          <cell r="A1317" t="str">
            <v>2 S 04 963 35</v>
          </cell>
          <cell r="B1317" t="str">
            <v>-</v>
          </cell>
          <cell r="C1317" t="str">
            <v>Chaminé dos poços de visita - CPV 05</v>
          </cell>
          <cell r="D1317" t="str">
            <v>und</v>
          </cell>
          <cell r="H1317" t="str">
            <v>DNIT 030/2004-ES</v>
          </cell>
        </row>
        <row r="1318">
          <cell r="A1318" t="str">
            <v>2 S 04 963 36</v>
          </cell>
          <cell r="B1318" t="str">
            <v>-</v>
          </cell>
          <cell r="C1318" t="str">
            <v>Chaminé dos poços de visita - CPV 06</v>
          </cell>
          <cell r="D1318" t="str">
            <v>und</v>
          </cell>
          <cell r="H1318" t="str">
            <v>DNIT 030/2004-ES</v>
          </cell>
        </row>
        <row r="1319">
          <cell r="A1319" t="str">
            <v>2 S 04 963 37</v>
          </cell>
          <cell r="B1319" t="str">
            <v>-</v>
          </cell>
          <cell r="C1319" t="str">
            <v>Chaminé dos poços de visita - CPV 07</v>
          </cell>
          <cell r="D1319" t="str">
            <v>und</v>
          </cell>
          <cell r="H1319" t="str">
            <v>DNIT 030/2004-ES</v>
          </cell>
        </row>
        <row r="1320">
          <cell r="A1320" t="str">
            <v>2 S 04 963 51</v>
          </cell>
          <cell r="B1320" t="str">
            <v>-</v>
          </cell>
          <cell r="C1320" t="str">
            <v>Poço de visita - PVI 01 AC/BC</v>
          </cell>
          <cell r="D1320" t="str">
            <v>und</v>
          </cell>
          <cell r="H1320" t="str">
            <v>DNIT 030/2004-ES</v>
          </cell>
        </row>
        <row r="1321">
          <cell r="A1321" t="str">
            <v>2 S 04 963 52</v>
          </cell>
          <cell r="B1321" t="str">
            <v>-</v>
          </cell>
          <cell r="C1321" t="str">
            <v>Poço de visita - PVI 02 AC/BC</v>
          </cell>
          <cell r="D1321" t="str">
            <v>und</v>
          </cell>
          <cell r="H1321" t="str">
            <v>DNIT 030/2004-ES</v>
          </cell>
        </row>
        <row r="1322">
          <cell r="A1322" t="str">
            <v>2 S 04 963 53</v>
          </cell>
          <cell r="B1322" t="str">
            <v>-</v>
          </cell>
          <cell r="C1322" t="str">
            <v>Poço de visita - PVI 03 AC/BC</v>
          </cell>
          <cell r="D1322" t="str">
            <v>und</v>
          </cell>
          <cell r="H1322" t="str">
            <v>DNIT 030/2004-ES</v>
          </cell>
        </row>
        <row r="1323">
          <cell r="A1323" t="str">
            <v>2 S 04 963 54</v>
          </cell>
          <cell r="B1323" t="str">
            <v>-</v>
          </cell>
          <cell r="C1323" t="str">
            <v>Poço de visita - PVI 04 AC/BC</v>
          </cell>
          <cell r="D1323" t="str">
            <v>und</v>
          </cell>
          <cell r="H1323" t="str">
            <v>DNIT 030/2004-ES</v>
          </cell>
        </row>
        <row r="1324">
          <cell r="A1324" t="str">
            <v>2 S 04 963 55</v>
          </cell>
          <cell r="B1324" t="str">
            <v>-</v>
          </cell>
          <cell r="C1324" t="str">
            <v>Poço de visita - PVI 05 AC/BC</v>
          </cell>
          <cell r="D1324" t="str">
            <v>und</v>
          </cell>
          <cell r="H1324" t="str">
            <v>DNIT 030/2004-ES</v>
          </cell>
        </row>
        <row r="1325">
          <cell r="A1325" t="str">
            <v>2 S 04 963 56</v>
          </cell>
          <cell r="B1325" t="str">
            <v>-</v>
          </cell>
          <cell r="C1325" t="str">
            <v>Poço de visita - PVI 06 AC/BC</v>
          </cell>
          <cell r="D1325" t="str">
            <v>und</v>
          </cell>
          <cell r="H1325" t="str">
            <v>DNIT 030/2004-ES</v>
          </cell>
        </row>
        <row r="1326">
          <cell r="A1326" t="str">
            <v>2 S 04 963 57</v>
          </cell>
          <cell r="B1326" t="str">
            <v>-</v>
          </cell>
          <cell r="C1326" t="str">
            <v>Poço de visita - PVI 07 AC/BC</v>
          </cell>
          <cell r="D1326" t="str">
            <v>und</v>
          </cell>
          <cell r="H1326" t="str">
            <v>DNIT 030/2004-ES</v>
          </cell>
        </row>
        <row r="1327">
          <cell r="A1327" t="str">
            <v>2 S 04 963 58</v>
          </cell>
          <cell r="B1327" t="str">
            <v>-</v>
          </cell>
          <cell r="C1327" t="str">
            <v>Poço de visita - PVI 08 AC/BC</v>
          </cell>
          <cell r="D1327" t="str">
            <v>und</v>
          </cell>
          <cell r="H1327" t="str">
            <v>DNIT 030/2004-ES</v>
          </cell>
        </row>
        <row r="1328">
          <cell r="A1328" t="str">
            <v>2 S 04 963 59</v>
          </cell>
          <cell r="B1328" t="str">
            <v>-</v>
          </cell>
          <cell r="C1328" t="str">
            <v>Poço de visita - PVI 09 AC/BC</v>
          </cell>
          <cell r="D1328" t="str">
            <v>und</v>
          </cell>
          <cell r="H1328" t="str">
            <v>DNIT 030/2004-ES</v>
          </cell>
        </row>
        <row r="1329">
          <cell r="A1329" t="str">
            <v>2 S 04 963 60</v>
          </cell>
          <cell r="B1329" t="str">
            <v>-</v>
          </cell>
          <cell r="C1329" t="str">
            <v>Poço de visita - PVI 10 AC/BC</v>
          </cell>
          <cell r="D1329" t="str">
            <v>und</v>
          </cell>
          <cell r="H1329" t="str">
            <v>DNIT 030/2004-ES</v>
          </cell>
        </row>
        <row r="1330">
          <cell r="A1330" t="str">
            <v>2 S 04 963 61</v>
          </cell>
          <cell r="B1330" t="str">
            <v>-</v>
          </cell>
          <cell r="C1330" t="str">
            <v>Poço de visita - PVI 11 AC/BC</v>
          </cell>
          <cell r="D1330" t="str">
            <v>und</v>
          </cell>
          <cell r="H1330" t="str">
            <v>DNIT 030/2004-ES</v>
          </cell>
        </row>
        <row r="1331">
          <cell r="A1331" t="str">
            <v>2 S 04 963 62</v>
          </cell>
          <cell r="B1331" t="str">
            <v>-</v>
          </cell>
          <cell r="C1331" t="str">
            <v>Poço de visita - PVI 12 AC/BC</v>
          </cell>
          <cell r="D1331" t="str">
            <v>und</v>
          </cell>
          <cell r="H1331" t="str">
            <v>DNIT 030/2004-ES</v>
          </cell>
        </row>
        <row r="1332">
          <cell r="A1332" t="str">
            <v>2 S 04 963 63</v>
          </cell>
          <cell r="B1332" t="str">
            <v>-</v>
          </cell>
          <cell r="C1332" t="str">
            <v>Poço de visita - PVI 13 AC/BC</v>
          </cell>
          <cell r="D1332" t="str">
            <v>und</v>
          </cell>
          <cell r="H1332" t="str">
            <v>DNIT 030/2004-ES</v>
          </cell>
        </row>
        <row r="1333">
          <cell r="A1333" t="str">
            <v>2 S 04 963 64</v>
          </cell>
          <cell r="B1333" t="str">
            <v>-</v>
          </cell>
          <cell r="C1333" t="str">
            <v>Poço de visita - PVI 14 AC/BC</v>
          </cell>
          <cell r="D1333" t="str">
            <v>und</v>
          </cell>
          <cell r="H1333" t="str">
            <v>DNIT 030/2004-ES</v>
          </cell>
        </row>
        <row r="1334">
          <cell r="A1334" t="str">
            <v>2 S 04 963 65</v>
          </cell>
          <cell r="B1334" t="str">
            <v>-</v>
          </cell>
          <cell r="C1334" t="str">
            <v>Poço de visita - PVI 15 AC/BC</v>
          </cell>
          <cell r="D1334" t="str">
            <v>und</v>
          </cell>
          <cell r="H1334" t="str">
            <v>DNIT 030/2004-ES</v>
          </cell>
        </row>
        <row r="1335">
          <cell r="A1335" t="str">
            <v>2 S 04 963 66</v>
          </cell>
          <cell r="B1335" t="str">
            <v>-</v>
          </cell>
          <cell r="C1335" t="str">
            <v>Poço de visita - PVI 16 AC/BC</v>
          </cell>
          <cell r="D1335" t="str">
            <v>und</v>
          </cell>
          <cell r="H1335" t="str">
            <v>DNIT 030/2004-ES</v>
          </cell>
        </row>
        <row r="1336">
          <cell r="A1336" t="str">
            <v>2 S 04 963 67</v>
          </cell>
          <cell r="B1336" t="str">
            <v>-</v>
          </cell>
          <cell r="C1336" t="str">
            <v>Poço de visita - PVI 17 AC/BC</v>
          </cell>
          <cell r="D1336" t="str">
            <v>und</v>
          </cell>
          <cell r="H1336" t="str">
            <v>DNIT 030/2004-ES</v>
          </cell>
        </row>
        <row r="1337">
          <cell r="A1337" t="str">
            <v>2 S 04 963 68</v>
          </cell>
          <cell r="B1337" t="str">
            <v>-</v>
          </cell>
          <cell r="C1337" t="str">
            <v>Poço de visita - PVI 18 AC/BC</v>
          </cell>
          <cell r="D1337" t="str">
            <v>und</v>
          </cell>
          <cell r="H1337" t="str">
            <v>DNIT 030/2004-ES</v>
          </cell>
        </row>
        <row r="1338">
          <cell r="A1338" t="str">
            <v>2 S 04 963 81</v>
          </cell>
          <cell r="B1338" t="str">
            <v>-</v>
          </cell>
          <cell r="C1338" t="str">
            <v>Chaminé dos poços de visita - CPV 01 AC/BC</v>
          </cell>
          <cell r="D1338" t="str">
            <v>und</v>
          </cell>
          <cell r="H1338" t="str">
            <v>DNIT 030/2004-ES</v>
          </cell>
        </row>
        <row r="1339">
          <cell r="A1339" t="str">
            <v>2 S 04 963 82</v>
          </cell>
          <cell r="B1339" t="str">
            <v>-</v>
          </cell>
          <cell r="C1339" t="str">
            <v>Chaminé dos poços de visita - CPV 02 AC/BC</v>
          </cell>
          <cell r="D1339" t="str">
            <v>und</v>
          </cell>
          <cell r="H1339" t="str">
            <v>DNIT 030/2004-ES</v>
          </cell>
        </row>
        <row r="1340">
          <cell r="A1340" t="str">
            <v>2 S 04 963 83</v>
          </cell>
          <cell r="B1340" t="str">
            <v>-</v>
          </cell>
          <cell r="C1340" t="str">
            <v>Chaminé dos poços de visita - CPV 03 AC/BC</v>
          </cell>
          <cell r="D1340" t="str">
            <v>und</v>
          </cell>
          <cell r="H1340" t="str">
            <v>DNIT 030/2004-ES</v>
          </cell>
        </row>
        <row r="1341">
          <cell r="A1341" t="str">
            <v>2 S 04 963 84</v>
          </cell>
          <cell r="B1341" t="str">
            <v>-</v>
          </cell>
          <cell r="C1341" t="str">
            <v>Chaminé dos poços de visita - CPV 04 AC/BC</v>
          </cell>
          <cell r="D1341" t="str">
            <v>und</v>
          </cell>
          <cell r="H1341" t="str">
            <v>DNIT 030/2004-ES</v>
          </cell>
        </row>
        <row r="1342">
          <cell r="A1342" t="str">
            <v>2 S 04 963 85</v>
          </cell>
          <cell r="B1342" t="str">
            <v>-</v>
          </cell>
          <cell r="C1342" t="str">
            <v>Chaminé dos poços de visita - CPV 05 AC/BC</v>
          </cell>
          <cell r="D1342" t="str">
            <v>und</v>
          </cell>
          <cell r="H1342" t="str">
            <v>DNIT 030/2004-ES</v>
          </cell>
        </row>
        <row r="1343">
          <cell r="A1343" t="str">
            <v>2 S 04 963 86</v>
          </cell>
          <cell r="B1343" t="str">
            <v>-</v>
          </cell>
          <cell r="C1343" t="str">
            <v>Chaminé dos poços de visita - CPV 06 AC/BC</v>
          </cell>
          <cell r="D1343" t="str">
            <v>und</v>
          </cell>
          <cell r="H1343" t="str">
            <v>DNIT 030/2004-ES</v>
          </cell>
        </row>
        <row r="1344">
          <cell r="A1344" t="str">
            <v>2 S 04 963 87</v>
          </cell>
          <cell r="B1344" t="str">
            <v>-</v>
          </cell>
          <cell r="C1344" t="str">
            <v>Chaminé dos poços de visita - CPV 07 AC/BC</v>
          </cell>
          <cell r="D1344" t="str">
            <v>und</v>
          </cell>
          <cell r="H1344" t="str">
            <v>DNIT 030/2004-ES</v>
          </cell>
        </row>
        <row r="1345">
          <cell r="A1345" t="str">
            <v>2 S 04 964 01</v>
          </cell>
          <cell r="B1345" t="str">
            <v>-</v>
          </cell>
          <cell r="C1345" t="str">
            <v>Tubulação de drenagem urbana - D=0,40 m s/ berço</v>
          </cell>
          <cell r="D1345" t="str">
            <v>m</v>
          </cell>
          <cell r="H1345" t="str">
            <v>DNIT 030/2004-ES</v>
          </cell>
        </row>
        <row r="1346">
          <cell r="A1346" t="str">
            <v>2 S 04 964 02</v>
          </cell>
          <cell r="B1346" t="str">
            <v>-</v>
          </cell>
          <cell r="C1346" t="str">
            <v>Tubulação de drenagem urbana - D=0,60 m s/ berço</v>
          </cell>
          <cell r="D1346" t="str">
            <v>m</v>
          </cell>
          <cell r="H1346" t="str">
            <v>DNIT 030/2004-ES</v>
          </cell>
        </row>
        <row r="1347">
          <cell r="A1347" t="str">
            <v>2 S 04 964 03</v>
          </cell>
          <cell r="B1347" t="str">
            <v>-</v>
          </cell>
          <cell r="C1347" t="str">
            <v>Tubulação de drenagem urbana - D=0,80 m s/ berço</v>
          </cell>
          <cell r="D1347" t="str">
            <v>m</v>
          </cell>
          <cell r="H1347" t="str">
            <v>DNIT 030/2004-ES</v>
          </cell>
        </row>
        <row r="1348">
          <cell r="A1348" t="str">
            <v>2 S 04 964 04</v>
          </cell>
          <cell r="B1348" t="str">
            <v>-</v>
          </cell>
          <cell r="C1348" t="str">
            <v>Tubulação de drenagem urbana - D=1,00 m s/ berço</v>
          </cell>
          <cell r="D1348" t="str">
            <v>m</v>
          </cell>
          <cell r="H1348" t="str">
            <v>DNIT 030/2004-ES</v>
          </cell>
        </row>
        <row r="1349">
          <cell r="A1349" t="str">
            <v>2 S 04 964 05</v>
          </cell>
          <cell r="B1349" t="str">
            <v>-</v>
          </cell>
          <cell r="C1349" t="str">
            <v>Tubulação de drenagem urbana - D=1,20 m s/ berço</v>
          </cell>
          <cell r="D1349" t="str">
            <v>m</v>
          </cell>
          <cell r="H1349" t="str">
            <v>DNIT 030/2004-ES</v>
          </cell>
        </row>
        <row r="1350">
          <cell r="A1350" t="str">
            <v>2 S 04 964 06</v>
          </cell>
          <cell r="B1350" t="str">
            <v>-</v>
          </cell>
          <cell r="C1350" t="str">
            <v>Tubulação de drenagem urbana - D=1,50 m s/ berço</v>
          </cell>
          <cell r="D1350" t="str">
            <v>m</v>
          </cell>
          <cell r="H1350" t="str">
            <v>DNIT 030/2004-ES</v>
          </cell>
        </row>
        <row r="1351">
          <cell r="A1351" t="str">
            <v>2 S 04 964 51</v>
          </cell>
          <cell r="B1351" t="str">
            <v>-</v>
          </cell>
          <cell r="C1351" t="str">
            <v>Tubulação de drenagem urbana-D=0,40m s/berço AC/BC</v>
          </cell>
          <cell r="D1351" t="str">
            <v>m</v>
          </cell>
          <cell r="H1351" t="str">
            <v>DNIT 030/2004-ES</v>
          </cell>
        </row>
        <row r="1352">
          <cell r="A1352" t="str">
            <v>2 S 04 964 52</v>
          </cell>
          <cell r="B1352" t="str">
            <v>-</v>
          </cell>
          <cell r="C1352" t="str">
            <v>Tubulação de drenagem urbana-D=0,60m s/berço AC/BC</v>
          </cell>
          <cell r="D1352" t="str">
            <v>m</v>
          </cell>
          <cell r="H1352" t="str">
            <v>DNIT 030/2004-ES</v>
          </cell>
        </row>
        <row r="1353">
          <cell r="A1353" t="str">
            <v>2 S 04 964 53</v>
          </cell>
          <cell r="B1353" t="str">
            <v>-</v>
          </cell>
          <cell r="C1353" t="str">
            <v>Tubulação de drenagem urbana-D=0,80m s/berço AC/BC</v>
          </cell>
          <cell r="D1353" t="str">
            <v>m</v>
          </cell>
          <cell r="H1353" t="str">
            <v>DNIT 030/2004-ES</v>
          </cell>
        </row>
        <row r="1354">
          <cell r="A1354" t="str">
            <v>2 S 04 964 54</v>
          </cell>
          <cell r="B1354" t="str">
            <v>-</v>
          </cell>
          <cell r="C1354" t="str">
            <v>Tubulação de drenagem urbana-D=1,00m s/berço AC/BC</v>
          </cell>
          <cell r="D1354" t="str">
            <v>m</v>
          </cell>
          <cell r="H1354" t="str">
            <v>DNIT 030/2004-ES</v>
          </cell>
        </row>
        <row r="1355">
          <cell r="A1355" t="str">
            <v>2 S 04 964 55</v>
          </cell>
          <cell r="B1355" t="str">
            <v>-</v>
          </cell>
          <cell r="C1355" t="str">
            <v>Tubulação de drenagem urbana-D=1,20m s/berço AC/BC</v>
          </cell>
          <cell r="D1355" t="str">
            <v>m</v>
          </cell>
          <cell r="H1355" t="str">
            <v>DNIT 030/2004-ES</v>
          </cell>
        </row>
        <row r="1356">
          <cell r="A1356" t="str">
            <v>2 S 04 964 56</v>
          </cell>
          <cell r="B1356" t="str">
            <v>-</v>
          </cell>
          <cell r="C1356" t="str">
            <v>Tubulação de drenagem urbana-D=1,50m s/berço AC/BC</v>
          </cell>
          <cell r="D1356" t="str">
            <v>m</v>
          </cell>
          <cell r="H1356" t="str">
            <v>DNIT 030/2004-ES</v>
          </cell>
        </row>
        <row r="1357">
          <cell r="A1357" t="str">
            <v>2 S 04 990 01</v>
          </cell>
          <cell r="B1357" t="str">
            <v>-</v>
          </cell>
          <cell r="C1357" t="str">
            <v>Transposição de segmento de sarjetas - TSS 01</v>
          </cell>
          <cell r="D1357" t="str">
            <v>m</v>
          </cell>
          <cell r="H1357" t="str">
            <v>DNIT 019/2004-ES</v>
          </cell>
        </row>
        <row r="1358">
          <cell r="A1358" t="str">
            <v>2 S 04 990 02</v>
          </cell>
          <cell r="B1358" t="str">
            <v>-</v>
          </cell>
          <cell r="C1358" t="str">
            <v>Transposição de segmento de sarjetas - TSS 02</v>
          </cell>
          <cell r="D1358" t="str">
            <v>m</v>
          </cell>
          <cell r="H1358" t="str">
            <v>DNIT 019/2004-ES</v>
          </cell>
        </row>
        <row r="1359">
          <cell r="A1359" t="str">
            <v>2 S 04 990 03</v>
          </cell>
          <cell r="B1359" t="str">
            <v>-</v>
          </cell>
          <cell r="C1359" t="str">
            <v>Transposição de segmento de sarjetas - TSS 03</v>
          </cell>
          <cell r="D1359" t="str">
            <v>m</v>
          </cell>
          <cell r="H1359" t="str">
            <v>DNIT 019/2004-ES</v>
          </cell>
        </row>
        <row r="1360">
          <cell r="A1360" t="str">
            <v>2 S 04 990 04</v>
          </cell>
          <cell r="B1360" t="str">
            <v>-</v>
          </cell>
          <cell r="C1360" t="str">
            <v>Transposição de segmento de sarjetas - TSS 04</v>
          </cell>
          <cell r="D1360" t="str">
            <v>m</v>
          </cell>
          <cell r="H1360" t="str">
            <v>DNIT 019/2004-ES</v>
          </cell>
        </row>
        <row r="1361">
          <cell r="A1361" t="str">
            <v>2 S 04 990 05</v>
          </cell>
          <cell r="B1361" t="str">
            <v>-</v>
          </cell>
          <cell r="C1361" t="str">
            <v>Transposição de segmento de sarjetas - TSS 05</v>
          </cell>
          <cell r="D1361" t="str">
            <v>m</v>
          </cell>
          <cell r="H1361" t="str">
            <v>DNIT 019/2004-ES</v>
          </cell>
        </row>
        <row r="1362">
          <cell r="A1362" t="str">
            <v>2 S 04 990 06</v>
          </cell>
          <cell r="B1362" t="str">
            <v>-</v>
          </cell>
          <cell r="C1362" t="str">
            <v>Transposição de segmento de sarjetas - TSS 06</v>
          </cell>
          <cell r="D1362" t="str">
            <v>m</v>
          </cell>
          <cell r="H1362" t="str">
            <v>DNIT 019/2004-ES</v>
          </cell>
        </row>
        <row r="1363">
          <cell r="A1363" t="str">
            <v>2 S 04 990 51</v>
          </cell>
          <cell r="B1363" t="str">
            <v>-</v>
          </cell>
          <cell r="C1363" t="str">
            <v>Transposição de segmentos de sarjetas-TSS 01 AC/BC</v>
          </cell>
          <cell r="D1363" t="str">
            <v>m</v>
          </cell>
          <cell r="H1363" t="str">
            <v>DNIT 019/2004-ES</v>
          </cell>
        </row>
        <row r="1364">
          <cell r="A1364" t="str">
            <v>2 S 04 990 52</v>
          </cell>
          <cell r="B1364" t="str">
            <v>-</v>
          </cell>
          <cell r="C1364" t="str">
            <v>Transposição de segmentos de sarjetas-TSS 02 AC/BC</v>
          </cell>
          <cell r="D1364" t="str">
            <v>m</v>
          </cell>
          <cell r="H1364" t="str">
            <v>DNIT 019/2004-ES</v>
          </cell>
        </row>
        <row r="1365">
          <cell r="A1365" t="str">
            <v>2 S 04 990 53</v>
          </cell>
          <cell r="B1365" t="str">
            <v>-</v>
          </cell>
          <cell r="C1365" t="str">
            <v>Transposição de segmento de sarjetas-TSS 03 AC/BC</v>
          </cell>
          <cell r="D1365" t="str">
            <v>m</v>
          </cell>
          <cell r="H1365" t="str">
            <v>DNIT 019/2004-ES</v>
          </cell>
        </row>
        <row r="1366">
          <cell r="A1366" t="str">
            <v>2 S 04 990 54</v>
          </cell>
          <cell r="B1366" t="str">
            <v>-</v>
          </cell>
          <cell r="C1366" t="str">
            <v>Transposição de segmento de sarjetas-TSS 04 AC/BC</v>
          </cell>
          <cell r="D1366" t="str">
            <v>m</v>
          </cell>
          <cell r="H1366" t="str">
            <v>DNIT 019/2004-ES</v>
          </cell>
        </row>
        <row r="1367">
          <cell r="A1367" t="str">
            <v>2 S 04 990 55</v>
          </cell>
          <cell r="B1367" t="str">
            <v>-</v>
          </cell>
          <cell r="C1367" t="str">
            <v>Transposição de segmento de sarjetas-TSS 05 AC/BC</v>
          </cell>
          <cell r="D1367" t="str">
            <v>m</v>
          </cell>
          <cell r="H1367" t="str">
            <v>DNIT 019/2004-ES</v>
          </cell>
        </row>
        <row r="1368">
          <cell r="A1368" t="str">
            <v>2 S 04 990 56</v>
          </cell>
          <cell r="B1368" t="str">
            <v>-</v>
          </cell>
          <cell r="C1368" t="str">
            <v>Transposição de segmento de sarjetas-TSS 06 AC/BC</v>
          </cell>
          <cell r="D1368" t="str">
            <v>m</v>
          </cell>
          <cell r="H1368" t="str">
            <v>DNIT 019/2004-ES</v>
          </cell>
        </row>
        <row r="1369">
          <cell r="A1369" t="str">
            <v>2 S 04 991 01</v>
          </cell>
          <cell r="B1369" t="str">
            <v>-</v>
          </cell>
          <cell r="C1369" t="str">
            <v>Tampa concr. p/caixa colet. (4 nervuras) - TCC 01</v>
          </cell>
          <cell r="D1369" t="str">
            <v>und</v>
          </cell>
          <cell r="H1369" t="str">
            <v>DNIT 026/2004-ES</v>
          </cell>
        </row>
        <row r="1370">
          <cell r="A1370" t="str">
            <v>2 S 04 991 02</v>
          </cell>
          <cell r="B1370" t="str">
            <v>-</v>
          </cell>
          <cell r="C1370" t="str">
            <v>Tampa de ferro p/ caixa coletora - TCC 02</v>
          </cell>
          <cell r="D1370" t="str">
            <v>und</v>
          </cell>
          <cell r="H1370" t="str">
            <v>DNIT 026/2004-ES</v>
          </cell>
        </row>
        <row r="1371">
          <cell r="A1371" t="str">
            <v>2 S 04 991 51</v>
          </cell>
          <cell r="B1371" t="str">
            <v>-</v>
          </cell>
          <cell r="C1371" t="str">
            <v>Tampa concr.p/caixa colet(4 nervuras)-TCC 01 AC/BC</v>
          </cell>
          <cell r="D1371" t="str">
            <v>und</v>
          </cell>
          <cell r="H1371" t="str">
            <v>DNIT 026/2004-ES</v>
          </cell>
        </row>
        <row r="1372">
          <cell r="A1372" t="str">
            <v>2 S 04 999 03</v>
          </cell>
          <cell r="B1372" t="str">
            <v>-</v>
          </cell>
          <cell r="C1372" t="str">
            <v>Escoramento de bueiros celulares</v>
          </cell>
          <cell r="D1372" t="str">
            <v>m³</v>
          </cell>
        </row>
        <row r="1373">
          <cell r="A1373" t="str">
            <v>2 S 04 999 06</v>
          </cell>
          <cell r="B1373" t="str">
            <v>-</v>
          </cell>
          <cell r="C1373" t="str">
            <v>Solo local / selo de argila apiloado</v>
          </cell>
          <cell r="D1373" t="str">
            <v>m³</v>
          </cell>
        </row>
        <row r="1374">
          <cell r="A1374" t="str">
            <v>2 S 04 999 07</v>
          </cell>
          <cell r="B1374" t="str">
            <v>-</v>
          </cell>
          <cell r="C1374" t="str">
            <v>Lastro de brita</v>
          </cell>
          <cell r="D1374" t="str">
            <v>m³</v>
          </cell>
        </row>
        <row r="1375">
          <cell r="A1375" t="str">
            <v>2 S 04 999 57</v>
          </cell>
          <cell r="B1375" t="str">
            <v>-</v>
          </cell>
          <cell r="C1375" t="str">
            <v>Lastro de brita BC</v>
          </cell>
          <cell r="D1375" t="str">
            <v>m³</v>
          </cell>
        </row>
        <row r="1376">
          <cell r="A1376" t="str">
            <v>2 S 05 000 06</v>
          </cell>
          <cell r="B1376" t="str">
            <v>-</v>
          </cell>
          <cell r="C1376" t="str">
            <v>Calha metálica semi-circular D=0,40 m</v>
          </cell>
          <cell r="D1376" t="str">
            <v>m</v>
          </cell>
        </row>
        <row r="1377">
          <cell r="A1377" t="str">
            <v>2 S 05 000 09</v>
          </cell>
          <cell r="B1377" t="str">
            <v>-</v>
          </cell>
          <cell r="C1377" t="str">
            <v>Dentes para bueiros simples D=0,60 m</v>
          </cell>
          <cell r="D1377" t="str">
            <v>und</v>
          </cell>
        </row>
        <row r="1378">
          <cell r="A1378" t="str">
            <v>2 S 05 000 10</v>
          </cell>
          <cell r="B1378" t="str">
            <v>-</v>
          </cell>
          <cell r="C1378" t="str">
            <v>Dentes para bueiros simples D=0,80 m</v>
          </cell>
          <cell r="D1378" t="str">
            <v>und</v>
          </cell>
        </row>
        <row r="1379">
          <cell r="A1379" t="str">
            <v>2 S 05 000 11</v>
          </cell>
          <cell r="B1379" t="str">
            <v>-</v>
          </cell>
          <cell r="C1379" t="str">
            <v>Dentes para bueiros simples D=1,00 m</v>
          </cell>
          <cell r="D1379" t="str">
            <v>und</v>
          </cell>
        </row>
        <row r="1380">
          <cell r="A1380" t="str">
            <v>2 S 05 000 12</v>
          </cell>
          <cell r="B1380" t="str">
            <v>-</v>
          </cell>
          <cell r="C1380" t="str">
            <v>Dentes para bueiros simples D=1,20 m</v>
          </cell>
          <cell r="D1380" t="str">
            <v>und</v>
          </cell>
        </row>
        <row r="1381">
          <cell r="A1381" t="str">
            <v>2 S 05 000 13</v>
          </cell>
          <cell r="B1381" t="str">
            <v>-</v>
          </cell>
          <cell r="C1381" t="str">
            <v>Dentes para bueiros simples D=1,50 m</v>
          </cell>
          <cell r="D1381" t="str">
            <v>und</v>
          </cell>
        </row>
        <row r="1382">
          <cell r="A1382" t="str">
            <v>2 S 05 000 14</v>
          </cell>
          <cell r="B1382" t="str">
            <v>-</v>
          </cell>
          <cell r="C1382" t="str">
            <v>Dentes para bueiros duplos D=1,00 m</v>
          </cell>
          <cell r="D1382" t="str">
            <v>und</v>
          </cell>
        </row>
        <row r="1383">
          <cell r="A1383" t="str">
            <v>2 S 05 000 15</v>
          </cell>
          <cell r="B1383" t="str">
            <v>-</v>
          </cell>
          <cell r="C1383" t="str">
            <v>Dentes para bueiros duplos D=1,20 m</v>
          </cell>
          <cell r="D1383" t="str">
            <v>und</v>
          </cell>
        </row>
        <row r="1384">
          <cell r="A1384" t="str">
            <v>2 S 05 000 16</v>
          </cell>
          <cell r="B1384" t="str">
            <v>-</v>
          </cell>
          <cell r="C1384" t="str">
            <v>Dentes para bueiros duplos D=1,50 m</v>
          </cell>
          <cell r="D1384" t="str">
            <v>und</v>
          </cell>
        </row>
        <row r="1385">
          <cell r="A1385" t="str">
            <v>2 S 05 000 17</v>
          </cell>
          <cell r="B1385" t="str">
            <v>-</v>
          </cell>
          <cell r="C1385" t="str">
            <v>Dentes para bueiros triplos D=1,00 m</v>
          </cell>
          <cell r="D1385" t="str">
            <v>und</v>
          </cell>
        </row>
        <row r="1386">
          <cell r="A1386" t="str">
            <v>2 S 05 000 18</v>
          </cell>
          <cell r="B1386" t="str">
            <v>-</v>
          </cell>
          <cell r="C1386" t="str">
            <v>Dentes para bueiros triplos D=1,20</v>
          </cell>
          <cell r="D1386" t="str">
            <v>und</v>
          </cell>
        </row>
        <row r="1387">
          <cell r="A1387" t="str">
            <v>2 S 05 000 19</v>
          </cell>
          <cell r="B1387" t="str">
            <v>-</v>
          </cell>
          <cell r="C1387" t="str">
            <v>Dentes para bueiros triplos D=1,50 m</v>
          </cell>
          <cell r="D1387" t="str">
            <v>und</v>
          </cell>
        </row>
        <row r="1388">
          <cell r="A1388" t="str">
            <v>2 S 05 000 59</v>
          </cell>
          <cell r="B1388" t="str">
            <v>-</v>
          </cell>
          <cell r="C1388" t="str">
            <v>Dentes para bueiros simples D=0,60 m AC/BC/PC</v>
          </cell>
          <cell r="D1388" t="str">
            <v>und</v>
          </cell>
        </row>
        <row r="1389">
          <cell r="A1389" t="str">
            <v>2 S 05 000 60</v>
          </cell>
          <cell r="B1389" t="str">
            <v>-</v>
          </cell>
          <cell r="C1389" t="str">
            <v>Dentes para bueiros simples D=0,80 m AC/BC/PC</v>
          </cell>
          <cell r="D1389" t="str">
            <v>und</v>
          </cell>
        </row>
        <row r="1390">
          <cell r="A1390" t="str">
            <v>2 S 05 000 61</v>
          </cell>
          <cell r="B1390" t="str">
            <v>-</v>
          </cell>
          <cell r="C1390" t="str">
            <v>Dentes para bueiros simples D=1,00 m AC/BC/PC</v>
          </cell>
          <cell r="D1390" t="str">
            <v>und</v>
          </cell>
        </row>
        <row r="1391">
          <cell r="A1391" t="str">
            <v>2 S 05 000 62</v>
          </cell>
          <cell r="B1391" t="str">
            <v>-</v>
          </cell>
          <cell r="C1391" t="str">
            <v>Dentes para bueiros simples D=1,20 m AC/BC/PC</v>
          </cell>
          <cell r="D1391" t="str">
            <v>und</v>
          </cell>
        </row>
        <row r="1392">
          <cell r="A1392" t="str">
            <v>2 S 05 000 63</v>
          </cell>
          <cell r="B1392" t="str">
            <v>-</v>
          </cell>
          <cell r="C1392" t="str">
            <v>Dentes para bueiros simples D=1,50 m AC/BC/PC</v>
          </cell>
          <cell r="D1392" t="str">
            <v>und</v>
          </cell>
        </row>
        <row r="1393">
          <cell r="A1393" t="str">
            <v>2 S 05 000 64</v>
          </cell>
          <cell r="B1393" t="str">
            <v>-</v>
          </cell>
          <cell r="C1393" t="str">
            <v>Dentes para bueiros duplos D=1,00 m AC/BC/PC</v>
          </cell>
          <cell r="D1393" t="str">
            <v>und</v>
          </cell>
        </row>
        <row r="1394">
          <cell r="A1394" t="str">
            <v>2 S 05 000 65</v>
          </cell>
          <cell r="B1394" t="str">
            <v>-</v>
          </cell>
          <cell r="C1394" t="str">
            <v>Dentes para bueiros duplos D=1,20 m AC/BC/PC</v>
          </cell>
          <cell r="D1394" t="str">
            <v>und</v>
          </cell>
        </row>
        <row r="1395">
          <cell r="A1395" t="str">
            <v>2 S 05 000 66</v>
          </cell>
          <cell r="B1395" t="str">
            <v>-</v>
          </cell>
          <cell r="C1395" t="str">
            <v>Dentes para bueiros duplos D=1,50 m AC/BC/PC</v>
          </cell>
          <cell r="D1395" t="str">
            <v>und</v>
          </cell>
        </row>
        <row r="1396">
          <cell r="A1396" t="str">
            <v>2 S 05 000 67</v>
          </cell>
          <cell r="B1396" t="str">
            <v>-</v>
          </cell>
          <cell r="C1396" t="str">
            <v>Dentes para bueiros triplos D=1,00 m AC/BC/PC</v>
          </cell>
          <cell r="D1396" t="str">
            <v>und</v>
          </cell>
        </row>
        <row r="1397">
          <cell r="A1397" t="str">
            <v>2 S 05 000 68</v>
          </cell>
          <cell r="B1397" t="str">
            <v>-</v>
          </cell>
          <cell r="C1397" t="str">
            <v>Dentes para bueiros triplos D=1,20 AC/BC/PC</v>
          </cell>
          <cell r="D1397" t="str">
            <v>und</v>
          </cell>
        </row>
        <row r="1398">
          <cell r="A1398" t="str">
            <v>2 S 05 000 69</v>
          </cell>
          <cell r="B1398" t="str">
            <v>-</v>
          </cell>
          <cell r="C1398" t="str">
            <v>Dentes para bueiros triplos D=1,50 m AC/BC/PC</v>
          </cell>
          <cell r="D1398" t="str">
            <v>und</v>
          </cell>
        </row>
        <row r="1399">
          <cell r="A1399" t="str">
            <v>2 S 05 100 00</v>
          </cell>
          <cell r="B1399" t="str">
            <v>-</v>
          </cell>
          <cell r="C1399" t="str">
            <v>Enleivamento</v>
          </cell>
          <cell r="D1399" t="str">
            <v>m²</v>
          </cell>
          <cell r="H1399" t="str">
            <v>DNER-ES-341/97</v>
          </cell>
        </row>
        <row r="1400">
          <cell r="A1400" t="str">
            <v>2 S 05 102 00</v>
          </cell>
          <cell r="B1400" t="str">
            <v>-</v>
          </cell>
          <cell r="C1400" t="str">
            <v>Hidrossemeadura</v>
          </cell>
          <cell r="D1400" t="str">
            <v>m²</v>
          </cell>
          <cell r="H1400" t="str">
            <v>DNER-ES-341/97</v>
          </cell>
        </row>
        <row r="1401">
          <cell r="A1401" t="str">
            <v>2 S 05 300 01</v>
          </cell>
          <cell r="B1401" t="str">
            <v>-</v>
          </cell>
          <cell r="C1401" t="str">
            <v>Alvenaria de pedra arrumada</v>
          </cell>
          <cell r="D1401" t="str">
            <v>m³</v>
          </cell>
        </row>
        <row r="1402">
          <cell r="A1402" t="str">
            <v>2 S 05 300 02</v>
          </cell>
          <cell r="B1402" t="str">
            <v>-</v>
          </cell>
          <cell r="C1402" t="str">
            <v>Enrocamento de pedra jogada</v>
          </cell>
          <cell r="D1402" t="str">
            <v>m³</v>
          </cell>
        </row>
        <row r="1403">
          <cell r="A1403" t="str">
            <v>2 S 05 301 00</v>
          </cell>
          <cell r="B1403" t="str">
            <v>-</v>
          </cell>
          <cell r="C1403" t="str">
            <v>Alvenaria de pedra argamassada</v>
          </cell>
          <cell r="D1403" t="str">
            <v>m³</v>
          </cell>
        </row>
        <row r="1404">
          <cell r="A1404" t="str">
            <v>2 S 05 301 01</v>
          </cell>
          <cell r="B1404" t="str">
            <v>-</v>
          </cell>
          <cell r="C1404" t="str">
            <v>Alvenaria tijolos de 20 cm de espessura</v>
          </cell>
          <cell r="D1404" t="str">
            <v>m²</v>
          </cell>
        </row>
        <row r="1405">
          <cell r="A1405" t="str">
            <v>2 S 05 301 50</v>
          </cell>
          <cell r="B1405" t="str">
            <v>-</v>
          </cell>
          <cell r="C1405" t="str">
            <v>Alvenaria de pedra argamassada AC/BC/PC</v>
          </cell>
          <cell r="D1405" t="str">
            <v>m³</v>
          </cell>
        </row>
        <row r="1406">
          <cell r="A1406" t="str">
            <v>2 S 05 301 51</v>
          </cell>
          <cell r="B1406" t="str">
            <v>-</v>
          </cell>
          <cell r="C1406" t="str">
            <v>Alvenaria tijolos de 0,20 cm de espessura AC</v>
          </cell>
          <cell r="D1406" t="str">
            <v>m²</v>
          </cell>
        </row>
        <row r="1407">
          <cell r="A1407" t="str">
            <v>2 S 05 302 01</v>
          </cell>
          <cell r="B1407" t="str">
            <v>-</v>
          </cell>
          <cell r="C1407" t="str">
            <v>Muro gabião tipo caixa</v>
          </cell>
          <cell r="D1407" t="str">
            <v>m³</v>
          </cell>
        </row>
        <row r="1408">
          <cell r="A1408" t="str">
            <v>2 S 05 303 01</v>
          </cell>
          <cell r="B1408" t="str">
            <v>-</v>
          </cell>
          <cell r="C1408" t="str">
            <v>Terra armada - ECE - greide 0,0&lt;h&lt;6,00m</v>
          </cell>
          <cell r="D1408" t="str">
            <v>m²</v>
          </cell>
        </row>
        <row r="1409">
          <cell r="A1409" t="str">
            <v>2 S 05 303 02</v>
          </cell>
          <cell r="B1409" t="str">
            <v>-</v>
          </cell>
          <cell r="C1409" t="str">
            <v>Terra armada - ECE - greide 6,0&lt;h&lt;9,00m</v>
          </cell>
          <cell r="D1409" t="str">
            <v>m²</v>
          </cell>
        </row>
        <row r="1410">
          <cell r="A1410" t="str">
            <v>2 S 05 303 03</v>
          </cell>
          <cell r="B1410" t="str">
            <v>-</v>
          </cell>
          <cell r="C1410" t="str">
            <v>Terra armada - ECE - greide 9,0&lt;h&lt;12,00m</v>
          </cell>
          <cell r="D1410" t="str">
            <v>m²</v>
          </cell>
        </row>
        <row r="1411">
          <cell r="A1411" t="str">
            <v>2 S 05 303 04</v>
          </cell>
          <cell r="B1411" t="str">
            <v>-</v>
          </cell>
          <cell r="C1411" t="str">
            <v>Terra armada - ECE - pé de talude 0,0&lt;h&lt;6,00m</v>
          </cell>
          <cell r="D1411" t="str">
            <v>m²</v>
          </cell>
        </row>
        <row r="1412">
          <cell r="A1412" t="str">
            <v>2 S 05 303 05</v>
          </cell>
          <cell r="B1412" t="str">
            <v>-</v>
          </cell>
          <cell r="C1412" t="str">
            <v>Terra armada - ECE - pé de talude 6,0&lt;h&lt;9,00m</v>
          </cell>
          <cell r="D1412" t="str">
            <v>m²</v>
          </cell>
        </row>
        <row r="1413">
          <cell r="A1413" t="str">
            <v>2 S 05 303 06</v>
          </cell>
          <cell r="B1413" t="str">
            <v>-</v>
          </cell>
          <cell r="C1413" t="str">
            <v>Terra armada - ECE - pé de talude 9,0&lt;h&lt;12,00m</v>
          </cell>
          <cell r="D1413" t="str">
            <v>m²</v>
          </cell>
        </row>
        <row r="1414">
          <cell r="A1414" t="str">
            <v>2 S 05 303 07</v>
          </cell>
          <cell r="B1414" t="str">
            <v>-</v>
          </cell>
          <cell r="C1414" t="str">
            <v>Terra armada - ECE - encontro portante 0,0&lt;h&lt;6,00m</v>
          </cell>
          <cell r="D1414" t="str">
            <v>m²</v>
          </cell>
        </row>
        <row r="1415">
          <cell r="A1415" t="str">
            <v>2 S 05 303 08</v>
          </cell>
          <cell r="B1415" t="str">
            <v>-</v>
          </cell>
          <cell r="C1415" t="str">
            <v>Terra armada - ECE - encontro portante 6,0&lt;h&lt;9,00m</v>
          </cell>
          <cell r="D1415" t="str">
            <v>m²</v>
          </cell>
        </row>
        <row r="1416">
          <cell r="A1416" t="str">
            <v>2 S 05 303 09</v>
          </cell>
          <cell r="B1416" t="str">
            <v>-</v>
          </cell>
          <cell r="C1416" t="str">
            <v>Escamas de concreto armado para terra armada</v>
          </cell>
          <cell r="D1416" t="str">
            <v>m³</v>
          </cell>
        </row>
        <row r="1417">
          <cell r="A1417" t="str">
            <v>2 S 05 303 10</v>
          </cell>
          <cell r="B1417" t="str">
            <v>-</v>
          </cell>
          <cell r="C1417" t="str">
            <v>Concr. soleira e arremates de maciço terra armada</v>
          </cell>
          <cell r="D1417" t="str">
            <v>m³</v>
          </cell>
        </row>
        <row r="1418">
          <cell r="A1418" t="str">
            <v>2 S 05 303 11</v>
          </cell>
          <cell r="B1418" t="str">
            <v>-</v>
          </cell>
          <cell r="C1418" t="str">
            <v>Montagem de maciço terra armada</v>
          </cell>
          <cell r="D1418" t="str">
            <v>m²</v>
          </cell>
        </row>
        <row r="1419">
          <cell r="A1419" t="str">
            <v>2 S 05 303 59</v>
          </cell>
          <cell r="B1419" t="str">
            <v>-</v>
          </cell>
          <cell r="C1419" t="str">
            <v>Escamas de concr.armado para terra armada AC/BC</v>
          </cell>
          <cell r="D1419" t="str">
            <v>m³</v>
          </cell>
        </row>
        <row r="1420">
          <cell r="A1420" t="str">
            <v>2 S 05 303 60</v>
          </cell>
          <cell r="B1420" t="str">
            <v>-</v>
          </cell>
          <cell r="C1420" t="str">
            <v>Concr.soleira/arremates de maciço terra arm.AC/BC</v>
          </cell>
          <cell r="D1420" t="str">
            <v>m³</v>
          </cell>
        </row>
        <row r="1421">
          <cell r="A1421" t="str">
            <v>2 S 05 340 01</v>
          </cell>
          <cell r="B1421" t="str">
            <v>-</v>
          </cell>
          <cell r="C1421" t="str">
            <v>Execução cortina atirantada conc.armado fck=15 MPa</v>
          </cell>
          <cell r="D1421" t="str">
            <v>m²</v>
          </cell>
        </row>
        <row r="1422">
          <cell r="A1422" t="str">
            <v>2 S 05 340 51</v>
          </cell>
          <cell r="B1422" t="str">
            <v>-</v>
          </cell>
          <cell r="C1422" t="str">
            <v>Exec.cortina atirantada concr.arm.fck=15 MPa AC/BC</v>
          </cell>
          <cell r="D1422" t="str">
            <v>m³</v>
          </cell>
        </row>
        <row r="1423">
          <cell r="A1423" t="str">
            <v>2 S 05 900 01</v>
          </cell>
          <cell r="B1423" t="str">
            <v>-</v>
          </cell>
          <cell r="C1423" t="str">
            <v>Tirante protendido p/ cort. aço st 85/105 D= 32mm</v>
          </cell>
          <cell r="D1423" t="str">
            <v>m</v>
          </cell>
        </row>
        <row r="1424">
          <cell r="A1424" t="str">
            <v>2 S 06 210 01</v>
          </cell>
          <cell r="B1424" t="str">
            <v>-</v>
          </cell>
          <cell r="C1424" t="str">
            <v>Pórtico metálico</v>
          </cell>
          <cell r="D1424" t="str">
            <v>und</v>
          </cell>
        </row>
        <row r="1425">
          <cell r="A1425" t="str">
            <v>2 S 06 210 51</v>
          </cell>
          <cell r="B1425" t="str">
            <v>-</v>
          </cell>
          <cell r="C1425" t="str">
            <v>Pórtico metálico AC/BC</v>
          </cell>
          <cell r="D1425" t="str">
            <v>und</v>
          </cell>
        </row>
        <row r="1426">
          <cell r="A1426" t="str">
            <v>2 S 06 400 01</v>
          </cell>
          <cell r="B1426" t="str">
            <v>-</v>
          </cell>
          <cell r="C1426" t="str">
            <v>Cerca arame farp. c/ mourão concr. seção quadrada</v>
          </cell>
          <cell r="D1426" t="str">
            <v>m</v>
          </cell>
        </row>
        <row r="1427">
          <cell r="A1427" t="str">
            <v>2 S 06 400 02</v>
          </cell>
          <cell r="B1427" t="str">
            <v>-</v>
          </cell>
          <cell r="C1427" t="str">
            <v>Cerca arame farp. c/ mourão concr. seção triang.</v>
          </cell>
          <cell r="D1427" t="str">
            <v>m</v>
          </cell>
        </row>
        <row r="1428">
          <cell r="A1428" t="str">
            <v>2 S 06 400 51</v>
          </cell>
          <cell r="B1428" t="str">
            <v>-</v>
          </cell>
          <cell r="C1428" t="str">
            <v>Cerca arame farp.c/mourão concr.seção quadr.AC/BC</v>
          </cell>
          <cell r="D1428" t="str">
            <v>m</v>
          </cell>
        </row>
        <row r="1429">
          <cell r="A1429" t="str">
            <v>2 S 06 400 52</v>
          </cell>
          <cell r="B1429" t="str">
            <v>-</v>
          </cell>
          <cell r="C1429" t="str">
            <v>Cerca arame farp.c/mourão concr.seção triang.AC/BC</v>
          </cell>
          <cell r="D1429" t="str">
            <v>m</v>
          </cell>
        </row>
        <row r="1430">
          <cell r="A1430" t="str">
            <v>2 S 06 410 00</v>
          </cell>
          <cell r="B1430" t="str">
            <v>-</v>
          </cell>
          <cell r="C1430" t="str">
            <v>Cercas de arame farpado com suportes de madeira</v>
          </cell>
          <cell r="D1430" t="str">
            <v>m</v>
          </cell>
        </row>
        <row r="1431">
          <cell r="A1431" t="str">
            <v>2 S 09 001 05</v>
          </cell>
          <cell r="B1431" t="str">
            <v>-</v>
          </cell>
          <cell r="C1431" t="str">
            <v>Transporte local em rodov. não pav. (const.)</v>
          </cell>
          <cell r="D1431" t="str">
            <v>tkm</v>
          </cell>
        </row>
        <row r="1432">
          <cell r="A1432" t="str">
            <v>2 S 09 001 40</v>
          </cell>
          <cell r="B1432" t="str">
            <v>-</v>
          </cell>
          <cell r="C1432" t="str">
            <v>Transporte local c/ carroceria em rodovia não pav.</v>
          </cell>
          <cell r="D1432" t="str">
            <v>tkm</v>
          </cell>
        </row>
        <row r="1433">
          <cell r="A1433" t="str">
            <v>2 S 09 001 90</v>
          </cell>
          <cell r="B1433" t="str">
            <v>-</v>
          </cell>
          <cell r="C1433" t="str">
            <v>Transporte comercial c/ carr. rodov. não pav.</v>
          </cell>
          <cell r="D1433" t="str">
            <v>tkm</v>
          </cell>
        </row>
        <row r="1434">
          <cell r="A1434" t="str">
            <v>2 S 09 001 91</v>
          </cell>
          <cell r="B1434" t="str">
            <v>-</v>
          </cell>
          <cell r="C1434" t="str">
            <v>Transporte comercial c/ basc. 10m3 rod. não pav.</v>
          </cell>
          <cell r="D1434" t="str">
            <v>tkm</v>
          </cell>
        </row>
        <row r="1435">
          <cell r="A1435" t="str">
            <v>2 S 09 002 05</v>
          </cell>
          <cell r="B1435" t="str">
            <v>-</v>
          </cell>
          <cell r="C1435" t="str">
            <v>Transporte local em rodov. pavim. (const.)</v>
          </cell>
          <cell r="D1435" t="str">
            <v>tkm</v>
          </cell>
        </row>
        <row r="1436">
          <cell r="A1436" t="str">
            <v>2 S 09 002 40</v>
          </cell>
          <cell r="B1436" t="str">
            <v>-</v>
          </cell>
          <cell r="C1436" t="str">
            <v>Transporte local c/ carroceria em rodov. pavim.</v>
          </cell>
          <cell r="D1436" t="str">
            <v>tkm</v>
          </cell>
        </row>
        <row r="1437">
          <cell r="A1437" t="str">
            <v>2 S 09 002 90</v>
          </cell>
          <cell r="B1437" t="str">
            <v>-</v>
          </cell>
          <cell r="C1437" t="str">
            <v>Transporte comerc. c/ carr. rodov. pavim.</v>
          </cell>
          <cell r="D1437" t="str">
            <v>tkm</v>
          </cell>
        </row>
        <row r="1438">
          <cell r="A1438" t="str">
            <v>2 S 09 002 91</v>
          </cell>
          <cell r="B1438" t="str">
            <v>-</v>
          </cell>
          <cell r="C1438" t="str">
            <v>Transporte comercial c/ basc. 10m3 rod. pav.</v>
          </cell>
          <cell r="D1438" t="str">
            <v>tkm</v>
          </cell>
        </row>
        <row r="1440">
          <cell r="A1440" t="str">
            <v>DNIT - Sistema de Custos Rodoviários</v>
          </cell>
          <cell r="D1440" t="str">
            <v>Sicro2</v>
          </cell>
        </row>
        <row r="1441">
          <cell r="A1441" t="str">
            <v xml:space="preserve">Conservação Rodoviária </v>
          </cell>
          <cell r="D1441" t="str">
            <v>Minas Gerais</v>
          </cell>
        </row>
        <row r="1442">
          <cell r="A1442" t="str">
            <v>Resumo dos Custos Unitários de Referência: Maio de 2005</v>
          </cell>
          <cell r="D1442" t="str">
            <v>RCtR0330</v>
          </cell>
        </row>
        <row r="1444">
          <cell r="A1444" t="str">
            <v>Código</v>
          </cell>
          <cell r="C1444" t="str">
            <v>Atividade / Serviço</v>
          </cell>
          <cell r="D1444" t="str">
            <v>Unidade</v>
          </cell>
          <cell r="F1444" t="str">
            <v>Preço Unitário</v>
          </cell>
        </row>
        <row r="1445">
          <cell r="D1445" t="str">
            <v>Und</v>
          </cell>
          <cell r="E1445" t="str">
            <v>Direto</v>
          </cell>
          <cell r="F1445" t="str">
            <v>LDI</v>
          </cell>
          <cell r="G1445" t="str">
            <v>Total</v>
          </cell>
        </row>
        <row r="1447">
          <cell r="A1447" t="str">
            <v>3 S 01 200 00</v>
          </cell>
          <cell r="B1447" t="str">
            <v>-</v>
          </cell>
          <cell r="C1447" t="str">
            <v>Escavação e carga mat. jazida (consv)</v>
          </cell>
          <cell r="D1447" t="str">
            <v>m³</v>
          </cell>
        </row>
        <row r="1448">
          <cell r="A1448" t="str">
            <v>3 S 01 401 00</v>
          </cell>
          <cell r="B1448" t="str">
            <v>-</v>
          </cell>
          <cell r="C1448" t="str">
            <v>Recomposição de revestimento primário</v>
          </cell>
          <cell r="D1448" t="str">
            <v>m³</v>
          </cell>
        </row>
        <row r="1449">
          <cell r="A1449" t="str">
            <v>3 S 01 930 00</v>
          </cell>
          <cell r="B1449" t="str">
            <v>-</v>
          </cell>
          <cell r="C1449" t="str">
            <v>Regularização mecânica da faixa de domínio</v>
          </cell>
          <cell r="D1449" t="str">
            <v>m³</v>
          </cell>
        </row>
        <row r="1450">
          <cell r="A1450" t="str">
            <v>3 S 02 200 00</v>
          </cell>
          <cell r="B1450" t="str">
            <v>-</v>
          </cell>
          <cell r="C1450" t="str">
            <v>Solo p/ base de remendo profundo</v>
          </cell>
          <cell r="D1450" t="str">
            <v>m³</v>
          </cell>
        </row>
        <row r="1451">
          <cell r="A1451" t="str">
            <v>3 S 02 200 01</v>
          </cell>
          <cell r="B1451" t="str">
            <v>-</v>
          </cell>
          <cell r="C1451" t="str">
            <v>Recomposição de camada granular do pavimento</v>
          </cell>
          <cell r="D1451" t="str">
            <v>m³</v>
          </cell>
        </row>
        <row r="1452">
          <cell r="A1452" t="str">
            <v>3 S 02 220 00</v>
          </cell>
          <cell r="B1452" t="str">
            <v>-</v>
          </cell>
          <cell r="C1452" t="str">
            <v>Solo brita p/ base de rem. profundo</v>
          </cell>
          <cell r="D1452" t="str">
            <v>m³</v>
          </cell>
        </row>
        <row r="1453">
          <cell r="A1453" t="str">
            <v>3 S 02 220 50</v>
          </cell>
          <cell r="B1453" t="str">
            <v>-</v>
          </cell>
          <cell r="C1453" t="str">
            <v>Solo brita p/ base de remendo profundo BC</v>
          </cell>
          <cell r="D1453" t="str">
            <v>m³</v>
          </cell>
        </row>
        <row r="1454">
          <cell r="A1454" t="str">
            <v>3 S 02 230 00</v>
          </cell>
          <cell r="B1454" t="str">
            <v>-</v>
          </cell>
          <cell r="C1454" t="str">
            <v>Brita para base de remendo profundo</v>
          </cell>
          <cell r="D1454" t="str">
            <v>m³</v>
          </cell>
        </row>
        <row r="1455">
          <cell r="A1455" t="str">
            <v>3 S 02 230 50</v>
          </cell>
          <cell r="B1455" t="str">
            <v>-</v>
          </cell>
          <cell r="C1455" t="str">
            <v>Brita para base de remendo profundo BC</v>
          </cell>
          <cell r="D1455" t="str">
            <v>m³</v>
          </cell>
        </row>
        <row r="1456">
          <cell r="A1456" t="str">
            <v>3 S 02 241 00</v>
          </cell>
          <cell r="B1456" t="str">
            <v>-</v>
          </cell>
          <cell r="C1456" t="str">
            <v>Solo melhorado c/ cimento p/ base rem. profundo</v>
          </cell>
          <cell r="D1456" t="str">
            <v>m³</v>
          </cell>
        </row>
        <row r="1457">
          <cell r="A1457" t="str">
            <v>3 S 02 300 00</v>
          </cell>
          <cell r="B1457" t="str">
            <v>-</v>
          </cell>
          <cell r="C1457" t="str">
            <v>Imprimação</v>
          </cell>
          <cell r="D1457" t="str">
            <v>m³</v>
          </cell>
        </row>
        <row r="1458">
          <cell r="A1458" t="str">
            <v>3 S 02 400 00</v>
          </cell>
          <cell r="B1458" t="str">
            <v>-</v>
          </cell>
          <cell r="C1458" t="str">
            <v>Pintura de ligação</v>
          </cell>
          <cell r="D1458" t="str">
            <v>m³</v>
          </cell>
        </row>
        <row r="1459">
          <cell r="A1459" t="str">
            <v>3 S 02 500 00</v>
          </cell>
          <cell r="B1459" t="str">
            <v>-</v>
          </cell>
          <cell r="C1459" t="str">
            <v>Capa selante com pedrisco</v>
          </cell>
          <cell r="D1459" t="str">
            <v>m³</v>
          </cell>
        </row>
        <row r="1460">
          <cell r="A1460" t="str">
            <v>3 S 02 500 01</v>
          </cell>
          <cell r="B1460" t="str">
            <v>-</v>
          </cell>
          <cell r="C1460" t="str">
            <v>Capa selante com areia</v>
          </cell>
          <cell r="D1460" t="str">
            <v>m³</v>
          </cell>
        </row>
        <row r="1461">
          <cell r="A1461" t="str">
            <v>3 S 02 500 02</v>
          </cell>
          <cell r="B1461" t="str">
            <v>-</v>
          </cell>
          <cell r="C1461" t="str">
            <v>Tratamento superficial simples com CAP</v>
          </cell>
          <cell r="D1461" t="str">
            <v>m²</v>
          </cell>
        </row>
        <row r="1462">
          <cell r="A1462" t="str">
            <v>3 S 02 500 03</v>
          </cell>
          <cell r="B1462" t="str">
            <v>-</v>
          </cell>
          <cell r="C1462" t="str">
            <v>Tratamento superficial simples com emulsão</v>
          </cell>
          <cell r="D1462" t="str">
            <v>m²</v>
          </cell>
        </row>
        <row r="1463">
          <cell r="A1463" t="str">
            <v>3 S 02 500 04</v>
          </cell>
          <cell r="B1463" t="str">
            <v>-</v>
          </cell>
          <cell r="C1463" t="str">
            <v>Tratamento superficial simples c/ banho diluído</v>
          </cell>
          <cell r="D1463" t="str">
            <v>m²</v>
          </cell>
        </row>
        <row r="1464">
          <cell r="A1464" t="str">
            <v>3 S 02 500 50</v>
          </cell>
          <cell r="B1464" t="str">
            <v>-</v>
          </cell>
          <cell r="C1464" t="str">
            <v>Capa selante com pedrisco BC</v>
          </cell>
          <cell r="D1464" t="str">
            <v>m²</v>
          </cell>
        </row>
        <row r="1465">
          <cell r="A1465" t="str">
            <v>3 S 02 500 51</v>
          </cell>
          <cell r="B1465" t="str">
            <v>-</v>
          </cell>
          <cell r="C1465" t="str">
            <v>Capa selante com areia AC</v>
          </cell>
          <cell r="D1465" t="str">
            <v>m²</v>
          </cell>
        </row>
        <row r="1466">
          <cell r="A1466" t="str">
            <v>3 S 02 500 52</v>
          </cell>
          <cell r="B1466" t="str">
            <v>-</v>
          </cell>
          <cell r="C1466" t="str">
            <v>Tratamento superficial simples com CAP BC</v>
          </cell>
          <cell r="D1466" t="str">
            <v>m²</v>
          </cell>
        </row>
        <row r="1467">
          <cell r="A1467" t="str">
            <v>3 S 02 500 53</v>
          </cell>
          <cell r="B1467" t="str">
            <v>-</v>
          </cell>
          <cell r="C1467" t="str">
            <v>Tratamento superficial simples com emulsão BC</v>
          </cell>
          <cell r="D1467" t="str">
            <v>m²</v>
          </cell>
        </row>
        <row r="1468">
          <cell r="A1468" t="str">
            <v>3 S 02 500 54</v>
          </cell>
          <cell r="B1468" t="str">
            <v>-</v>
          </cell>
          <cell r="C1468" t="str">
            <v>Tratam.superficial simples c/banho diluído BC</v>
          </cell>
          <cell r="D1468" t="str">
            <v>m²</v>
          </cell>
        </row>
        <row r="1469">
          <cell r="A1469" t="str">
            <v>3 S 02 501 00</v>
          </cell>
          <cell r="B1469" t="str">
            <v>-</v>
          </cell>
          <cell r="C1469" t="str">
            <v>Tratamento superficial duplo c/ CAP</v>
          </cell>
          <cell r="D1469" t="str">
            <v>m²</v>
          </cell>
        </row>
        <row r="1470">
          <cell r="A1470" t="str">
            <v>3 S 02 501 01</v>
          </cell>
          <cell r="B1470" t="str">
            <v>-</v>
          </cell>
          <cell r="C1470" t="str">
            <v>Tratamento superficial duplo com emulsão</v>
          </cell>
          <cell r="D1470" t="str">
            <v>m²</v>
          </cell>
        </row>
        <row r="1471">
          <cell r="A1471" t="str">
            <v>3 S 02 501 02</v>
          </cell>
          <cell r="B1471" t="str">
            <v>-</v>
          </cell>
          <cell r="C1471" t="str">
            <v>Tratamento superficial duplo com banho diluído</v>
          </cell>
          <cell r="D1471" t="str">
            <v>m²</v>
          </cell>
        </row>
        <row r="1472">
          <cell r="A1472" t="str">
            <v>3 S 02 501 50</v>
          </cell>
          <cell r="B1472" t="str">
            <v>-</v>
          </cell>
          <cell r="C1472" t="str">
            <v>Tratamento superficial duplo c/ CAP BC</v>
          </cell>
          <cell r="D1472" t="str">
            <v>m²</v>
          </cell>
        </row>
        <row r="1473">
          <cell r="A1473" t="str">
            <v>3 S 02 501 51</v>
          </cell>
          <cell r="B1473" t="str">
            <v>-</v>
          </cell>
          <cell r="C1473" t="str">
            <v>Tratamento superficial duplo com emulsão BC</v>
          </cell>
          <cell r="D1473" t="str">
            <v>m²</v>
          </cell>
        </row>
        <row r="1474">
          <cell r="A1474" t="str">
            <v>3 S 02 501 52</v>
          </cell>
          <cell r="B1474" t="str">
            <v>-</v>
          </cell>
          <cell r="C1474" t="str">
            <v>Tratam.superficial duplo com banho diluído BC</v>
          </cell>
          <cell r="D1474" t="str">
            <v>m²</v>
          </cell>
        </row>
        <row r="1475">
          <cell r="A1475" t="str">
            <v>3 S 02 502 00</v>
          </cell>
          <cell r="B1475" t="str">
            <v>-</v>
          </cell>
          <cell r="C1475" t="str">
            <v>Tratamento superficial triplo com c.a.p.</v>
          </cell>
          <cell r="D1475" t="str">
            <v>m²</v>
          </cell>
        </row>
        <row r="1476">
          <cell r="A1476" t="str">
            <v>3 S 02 502 01</v>
          </cell>
          <cell r="B1476" t="str">
            <v>-</v>
          </cell>
          <cell r="C1476" t="str">
            <v>Tratamento superficial triplo com emulsão</v>
          </cell>
          <cell r="D1476" t="str">
            <v>m²</v>
          </cell>
        </row>
        <row r="1477">
          <cell r="A1477" t="str">
            <v>3 S 02 502 02</v>
          </cell>
          <cell r="B1477" t="str">
            <v>-</v>
          </cell>
          <cell r="C1477" t="str">
            <v>Tratamento superficial triplo com banho diluído</v>
          </cell>
          <cell r="D1477" t="str">
            <v>m²</v>
          </cell>
        </row>
        <row r="1478">
          <cell r="A1478" t="str">
            <v>3 S 02 502 50</v>
          </cell>
          <cell r="B1478" t="str">
            <v>-</v>
          </cell>
          <cell r="C1478" t="str">
            <v>Tratamento superficial triplo com CAP BC</v>
          </cell>
          <cell r="D1478" t="str">
            <v>m²</v>
          </cell>
        </row>
        <row r="1479">
          <cell r="A1479" t="str">
            <v>3 S 02 502 51</v>
          </cell>
          <cell r="B1479" t="str">
            <v>-</v>
          </cell>
          <cell r="C1479" t="str">
            <v>Tratamento superficial triplo com emulsão BC</v>
          </cell>
          <cell r="D1479" t="str">
            <v>m²</v>
          </cell>
        </row>
        <row r="1480">
          <cell r="A1480" t="str">
            <v>3 S 02 502 52</v>
          </cell>
          <cell r="B1480" t="str">
            <v>-</v>
          </cell>
          <cell r="C1480" t="str">
            <v>Tratam.superficial triplo com banho diluído BC</v>
          </cell>
          <cell r="D1480" t="str">
            <v>m²</v>
          </cell>
        </row>
        <row r="1481">
          <cell r="A1481" t="str">
            <v>3 S 02 510 00</v>
          </cell>
          <cell r="B1481" t="str">
            <v>-</v>
          </cell>
          <cell r="C1481" t="str">
            <v>Lama asfáltica fina (granulometrias I e II )</v>
          </cell>
          <cell r="D1481" t="str">
            <v>m²</v>
          </cell>
        </row>
        <row r="1482">
          <cell r="A1482" t="str">
            <v>3 S 02 510 01</v>
          </cell>
          <cell r="B1482" t="str">
            <v>-</v>
          </cell>
          <cell r="C1482" t="str">
            <v>Lama asfáltica grossa (granulometrias III e IV)</v>
          </cell>
          <cell r="D1482" t="str">
            <v>m²</v>
          </cell>
        </row>
        <row r="1483">
          <cell r="A1483" t="str">
            <v>3 S 02 510 50</v>
          </cell>
          <cell r="B1483" t="str">
            <v>-</v>
          </cell>
          <cell r="C1483" t="str">
            <v>Lama asfáltica fina (granulometrias I e II ) AC/BC</v>
          </cell>
          <cell r="D1483" t="str">
            <v>m²</v>
          </cell>
        </row>
        <row r="1484">
          <cell r="A1484" t="str">
            <v>3 S 02 510 51</v>
          </cell>
          <cell r="B1484" t="str">
            <v>-</v>
          </cell>
          <cell r="C1484" t="str">
            <v>Lama asfált.grossa (granulometrias III e IV)AC/BC</v>
          </cell>
          <cell r="D1484" t="str">
            <v>m²</v>
          </cell>
        </row>
        <row r="1485">
          <cell r="A1485" t="str">
            <v>3 S 02 520 00</v>
          </cell>
          <cell r="B1485" t="str">
            <v>-</v>
          </cell>
          <cell r="C1485" t="str">
            <v>Mistura areia-asfalto em betoneira</v>
          </cell>
          <cell r="D1485" t="str">
            <v>m³</v>
          </cell>
        </row>
        <row r="1486">
          <cell r="A1486" t="str">
            <v>3 S 02 520 01</v>
          </cell>
          <cell r="B1486" t="str">
            <v>-</v>
          </cell>
          <cell r="C1486" t="str">
            <v>Mistura areia-asfalto usinada a frio</v>
          </cell>
          <cell r="D1486" t="str">
            <v>m³</v>
          </cell>
        </row>
        <row r="1487">
          <cell r="A1487" t="str">
            <v>3 S 02 520 02</v>
          </cell>
          <cell r="B1487" t="str">
            <v>-</v>
          </cell>
          <cell r="C1487" t="str">
            <v>Rec.do rev. com areia asfalto a frio</v>
          </cell>
          <cell r="D1487" t="str">
            <v>m³</v>
          </cell>
        </row>
        <row r="1488">
          <cell r="A1488" t="str">
            <v>3 S 02 520 50</v>
          </cell>
          <cell r="B1488" t="str">
            <v>-</v>
          </cell>
          <cell r="C1488" t="str">
            <v>Mistura areia-asfalto em betoneira AC</v>
          </cell>
          <cell r="D1488" t="str">
            <v>m³</v>
          </cell>
        </row>
        <row r="1489">
          <cell r="A1489" t="str">
            <v>3 S 02 520 51</v>
          </cell>
          <cell r="B1489" t="str">
            <v>-</v>
          </cell>
          <cell r="C1489" t="str">
            <v>Mistura areia-asfalto usinada a frio AC</v>
          </cell>
          <cell r="D1489" t="str">
            <v>m³</v>
          </cell>
        </row>
        <row r="1490">
          <cell r="A1490" t="str">
            <v>3 S 02 521 00</v>
          </cell>
          <cell r="B1490" t="str">
            <v>-</v>
          </cell>
          <cell r="C1490" t="str">
            <v>Mistura areia-asfalto usinada a quente</v>
          </cell>
          <cell r="D1490" t="str">
            <v>m³</v>
          </cell>
        </row>
        <row r="1491">
          <cell r="A1491" t="str">
            <v>3 S 02 521 01</v>
          </cell>
          <cell r="B1491" t="str">
            <v>-</v>
          </cell>
          <cell r="C1491" t="str">
            <v>Rec. do rev. com areia asfalto a quente</v>
          </cell>
          <cell r="D1491" t="str">
            <v>m³</v>
          </cell>
        </row>
        <row r="1492">
          <cell r="A1492" t="str">
            <v>3 S 02 521 50</v>
          </cell>
          <cell r="B1492" t="str">
            <v>-</v>
          </cell>
          <cell r="C1492" t="str">
            <v>Mistura areia-asfalto usinada a quente AC</v>
          </cell>
          <cell r="D1492" t="str">
            <v>m³</v>
          </cell>
        </row>
        <row r="1493">
          <cell r="A1493" t="str">
            <v>3 S 02 530 00</v>
          </cell>
          <cell r="B1493" t="str">
            <v>-</v>
          </cell>
          <cell r="C1493" t="str">
            <v>Mistura betuminosa em betoneira</v>
          </cell>
          <cell r="D1493" t="str">
            <v>m³</v>
          </cell>
        </row>
        <row r="1494">
          <cell r="A1494" t="str">
            <v>3 S 02 530 01</v>
          </cell>
          <cell r="B1494" t="str">
            <v>-</v>
          </cell>
          <cell r="C1494" t="str">
            <v>Mistura betuminosa usinada a frio</v>
          </cell>
          <cell r="D1494" t="str">
            <v>m³</v>
          </cell>
        </row>
        <row r="1495">
          <cell r="A1495" t="str">
            <v>3 S 02 530 02</v>
          </cell>
          <cell r="B1495" t="str">
            <v>-</v>
          </cell>
          <cell r="C1495" t="str">
            <v>Rec.do rev. com mistura betuminosa a frio</v>
          </cell>
          <cell r="D1495" t="str">
            <v>m³</v>
          </cell>
        </row>
        <row r="1496">
          <cell r="A1496" t="str">
            <v>3 S 02 530 50</v>
          </cell>
          <cell r="B1496" t="str">
            <v>-</v>
          </cell>
          <cell r="C1496" t="str">
            <v>Mistura betuminosa em betoneira AC/BC</v>
          </cell>
          <cell r="D1496" t="str">
            <v>m³</v>
          </cell>
        </row>
        <row r="1497">
          <cell r="A1497" t="str">
            <v>3 S 02 530 51</v>
          </cell>
          <cell r="B1497" t="str">
            <v>-</v>
          </cell>
          <cell r="C1497" t="str">
            <v>Mistura betuminosa usinada a frio AC/BC</v>
          </cell>
          <cell r="D1497" t="str">
            <v>m³</v>
          </cell>
        </row>
        <row r="1498">
          <cell r="A1498" t="str">
            <v>3 S 02 540 00</v>
          </cell>
          <cell r="B1498" t="str">
            <v>-</v>
          </cell>
          <cell r="C1498" t="str">
            <v>Mistura betuminosa usinada a quente</v>
          </cell>
          <cell r="D1498" t="str">
            <v>m³</v>
          </cell>
        </row>
        <row r="1499">
          <cell r="A1499" t="str">
            <v>3 S 02 540 01</v>
          </cell>
          <cell r="B1499" t="str">
            <v>-</v>
          </cell>
          <cell r="C1499" t="str">
            <v>Rec.do rev.com mistura betuminosa a quente</v>
          </cell>
          <cell r="D1499" t="str">
            <v>m³</v>
          </cell>
        </row>
        <row r="1500">
          <cell r="A1500" t="str">
            <v>3 S 02 540 50</v>
          </cell>
          <cell r="B1500" t="str">
            <v>-</v>
          </cell>
          <cell r="C1500" t="str">
            <v>Mistura betuminosa usinada a quente AC/BC</v>
          </cell>
          <cell r="D1500" t="str">
            <v>m³</v>
          </cell>
        </row>
        <row r="1501">
          <cell r="A1501" t="str">
            <v>3 S 02 601 00</v>
          </cell>
          <cell r="B1501" t="str">
            <v>-</v>
          </cell>
          <cell r="C1501" t="str">
            <v>Recomposição de placa de concreto</v>
          </cell>
          <cell r="D1501" t="str">
            <v>m³</v>
          </cell>
        </row>
        <row r="1502">
          <cell r="A1502" t="str">
            <v>3 S 02 601 50</v>
          </cell>
          <cell r="B1502" t="str">
            <v>-</v>
          </cell>
          <cell r="C1502" t="str">
            <v>Recomposição de placa de concreto AC/BC</v>
          </cell>
          <cell r="D1502" t="str">
            <v>m³</v>
          </cell>
        </row>
        <row r="1503">
          <cell r="A1503" t="str">
            <v>3 S 02 900 00</v>
          </cell>
          <cell r="B1503" t="str">
            <v>-</v>
          </cell>
          <cell r="C1503" t="str">
            <v>Remoção mecanizada de revestimento betuminoso</v>
          </cell>
          <cell r="D1503" t="str">
            <v>m³</v>
          </cell>
          <cell r="H1503" t="str">
            <v>DNER-ES-321/97</v>
          </cell>
        </row>
        <row r="1504">
          <cell r="A1504" t="str">
            <v>3 S 02 901 00</v>
          </cell>
          <cell r="B1504" t="str">
            <v>-</v>
          </cell>
          <cell r="C1504" t="str">
            <v>Remoção manual de revestimento betuminoso</v>
          </cell>
          <cell r="D1504" t="str">
            <v>m³</v>
          </cell>
          <cell r="H1504" t="str">
            <v>DNER-ES-321/97</v>
          </cell>
        </row>
        <row r="1505">
          <cell r="A1505" t="str">
            <v>3 S 02 902 00</v>
          </cell>
          <cell r="B1505" t="str">
            <v>-</v>
          </cell>
          <cell r="C1505" t="str">
            <v>Remoção mecanizada da camada granular do pavimento</v>
          </cell>
          <cell r="D1505" t="str">
            <v>m³</v>
          </cell>
          <cell r="H1505" t="str">
            <v>DNER-ES-321/97</v>
          </cell>
        </row>
        <row r="1506">
          <cell r="A1506" t="str">
            <v>3 S 02 903 00</v>
          </cell>
          <cell r="B1506" t="str">
            <v>-</v>
          </cell>
          <cell r="C1506" t="str">
            <v>Remoção manual da camada granular do pavimento</v>
          </cell>
          <cell r="D1506" t="str">
            <v>m³</v>
          </cell>
          <cell r="H1506" t="str">
            <v>DNER-ES-321/97</v>
          </cell>
        </row>
        <row r="1507">
          <cell r="A1507" t="str">
            <v>3 S 02 999 00</v>
          </cell>
          <cell r="B1507" t="str">
            <v>-</v>
          </cell>
          <cell r="C1507" t="str">
            <v>Peneiramento</v>
          </cell>
          <cell r="D1507" t="str">
            <v>m³</v>
          </cell>
        </row>
        <row r="1508">
          <cell r="A1508" t="str">
            <v>3 S 03 310 00</v>
          </cell>
          <cell r="B1508" t="str">
            <v>-</v>
          </cell>
          <cell r="C1508" t="str">
            <v>Concreto ciclópico</v>
          </cell>
          <cell r="D1508" t="str">
            <v>m³</v>
          </cell>
        </row>
        <row r="1509">
          <cell r="A1509" t="str">
            <v>3 S 03 310 50</v>
          </cell>
          <cell r="B1509" t="str">
            <v>-</v>
          </cell>
          <cell r="C1509" t="str">
            <v>Concreto ciclópico AC/BC/PC</v>
          </cell>
          <cell r="D1509" t="str">
            <v>m³</v>
          </cell>
        </row>
        <row r="1510">
          <cell r="A1510" t="str">
            <v>3 S 03 329 00</v>
          </cell>
          <cell r="B1510" t="str">
            <v>-</v>
          </cell>
          <cell r="C1510" t="str">
            <v>Concreto de cimento (confecção e lançamento)</v>
          </cell>
          <cell r="D1510" t="str">
            <v>m³</v>
          </cell>
        </row>
        <row r="1511">
          <cell r="A1511" t="str">
            <v>3 S 03 329 01</v>
          </cell>
          <cell r="B1511" t="str">
            <v>-</v>
          </cell>
          <cell r="C1511" t="str">
            <v>Concreto de cimento(confecção manual e lançamento)</v>
          </cell>
          <cell r="D1511" t="str">
            <v>m³</v>
          </cell>
        </row>
        <row r="1512">
          <cell r="A1512" t="str">
            <v>3 S 03 329 50</v>
          </cell>
          <cell r="B1512" t="str">
            <v>-</v>
          </cell>
          <cell r="C1512" t="str">
            <v>Concreto de cimento (confecção e lançamento) AC/BC</v>
          </cell>
          <cell r="D1512" t="str">
            <v>m³</v>
          </cell>
        </row>
        <row r="1513">
          <cell r="A1513" t="str">
            <v>3 S 03 329 51</v>
          </cell>
          <cell r="B1513" t="str">
            <v>-</v>
          </cell>
          <cell r="C1513" t="str">
            <v>Concr.de cimento (conf.manual lançamento) AC/BC</v>
          </cell>
          <cell r="D1513" t="str">
            <v>m³</v>
          </cell>
        </row>
        <row r="1514">
          <cell r="A1514" t="str">
            <v>3 S 03 340 02</v>
          </cell>
          <cell r="B1514" t="str">
            <v>-</v>
          </cell>
          <cell r="C1514" t="str">
            <v>Argamassa cimento areia 1-6</v>
          </cell>
          <cell r="D1514" t="str">
            <v>m³</v>
          </cell>
        </row>
        <row r="1515">
          <cell r="A1515" t="str">
            <v>3 S 03 340 03</v>
          </cell>
          <cell r="B1515" t="str">
            <v>-</v>
          </cell>
          <cell r="C1515" t="str">
            <v>Argamassa cimento solo 1:10</v>
          </cell>
          <cell r="D1515" t="str">
            <v>m³</v>
          </cell>
        </row>
        <row r="1516">
          <cell r="A1516" t="str">
            <v>3 S 03 340 52</v>
          </cell>
          <cell r="B1516" t="str">
            <v>-</v>
          </cell>
          <cell r="C1516" t="str">
            <v>Argamassa cimento areia 1-6 AC</v>
          </cell>
          <cell r="D1516" t="str">
            <v>m³</v>
          </cell>
        </row>
        <row r="1517">
          <cell r="A1517" t="str">
            <v>3 S 03 353 00</v>
          </cell>
          <cell r="B1517" t="str">
            <v>-</v>
          </cell>
          <cell r="C1517" t="str">
            <v>Dobragem e colocação de armadura</v>
          </cell>
          <cell r="D1517" t="str">
            <v>Kg</v>
          </cell>
        </row>
        <row r="1518">
          <cell r="A1518" t="str">
            <v>3 S 03 370 00</v>
          </cell>
          <cell r="B1518" t="str">
            <v>-</v>
          </cell>
          <cell r="C1518" t="str">
            <v>Forma comum de madeira</v>
          </cell>
          <cell r="D1518" t="str">
            <v>m²</v>
          </cell>
        </row>
        <row r="1519">
          <cell r="A1519" t="str">
            <v>3 S 03 940 01</v>
          </cell>
          <cell r="B1519" t="str">
            <v>-</v>
          </cell>
          <cell r="C1519" t="str">
            <v>Reaterro e compactação p/ bueiro</v>
          </cell>
          <cell r="D1519" t="str">
            <v>m³</v>
          </cell>
        </row>
        <row r="1520">
          <cell r="A1520" t="str">
            <v>3 S 03 940 02</v>
          </cell>
          <cell r="B1520" t="str">
            <v>-</v>
          </cell>
          <cell r="C1520" t="str">
            <v>Reaterro apiloado</v>
          </cell>
          <cell r="D1520" t="str">
            <v>m³</v>
          </cell>
        </row>
        <row r="1521">
          <cell r="A1521" t="str">
            <v>3 S 03 950 00</v>
          </cell>
          <cell r="B1521" t="str">
            <v>-</v>
          </cell>
          <cell r="C1521" t="str">
            <v>Limpeza de ponte</v>
          </cell>
          <cell r="D1521" t="str">
            <v>m</v>
          </cell>
        </row>
        <row r="1522">
          <cell r="A1522" t="str">
            <v>3 S 04 000 00</v>
          </cell>
          <cell r="B1522" t="str">
            <v>-</v>
          </cell>
          <cell r="C1522" t="str">
            <v>Escavação manual em material de 1a categoria</v>
          </cell>
          <cell r="D1522" t="str">
            <v>m³</v>
          </cell>
        </row>
        <row r="1523">
          <cell r="A1523" t="str">
            <v>3 S 04 000 01</v>
          </cell>
          <cell r="B1523" t="str">
            <v>-</v>
          </cell>
          <cell r="C1523" t="str">
            <v>Escavação manual em material de 2a categoria</v>
          </cell>
          <cell r="D1523" t="str">
            <v>m³</v>
          </cell>
        </row>
        <row r="1524">
          <cell r="A1524" t="str">
            <v>3 S 04 001 00</v>
          </cell>
          <cell r="B1524" t="str">
            <v>-</v>
          </cell>
          <cell r="C1524" t="str">
            <v>Escavação mecaniz. de vala em mater. de 1a cat.</v>
          </cell>
          <cell r="D1524" t="str">
            <v>m³</v>
          </cell>
        </row>
        <row r="1525">
          <cell r="A1525" t="str">
            <v>3 S 04 010 00</v>
          </cell>
          <cell r="B1525" t="str">
            <v>-</v>
          </cell>
          <cell r="C1525" t="str">
            <v>Escavação mecaniz.de vala em material de 2a cat.</v>
          </cell>
          <cell r="D1525" t="str">
            <v>m³</v>
          </cell>
        </row>
        <row r="1526">
          <cell r="A1526" t="str">
            <v>3 S 04 020 00</v>
          </cell>
          <cell r="B1526" t="str">
            <v>-</v>
          </cell>
          <cell r="C1526" t="str">
            <v>Escavação e carga de material de 3a cat. em valas</v>
          </cell>
          <cell r="D1526" t="str">
            <v>m³</v>
          </cell>
        </row>
        <row r="1527">
          <cell r="A1527" t="str">
            <v>3 S 04 300 16</v>
          </cell>
          <cell r="B1527" t="str">
            <v>-</v>
          </cell>
          <cell r="C1527" t="str">
            <v>Bueiro met. chapa múltipla D=1,60m galv.</v>
          </cell>
          <cell r="D1527" t="str">
            <v>m</v>
          </cell>
        </row>
        <row r="1528">
          <cell r="A1528" t="str">
            <v>3 S 04 300 20</v>
          </cell>
          <cell r="B1528" t="str">
            <v>-</v>
          </cell>
          <cell r="C1528" t="str">
            <v>Bueiro met. chapa múltipla D=2,00m galv.</v>
          </cell>
          <cell r="D1528" t="str">
            <v>m</v>
          </cell>
        </row>
        <row r="1529">
          <cell r="A1529" t="str">
            <v>3 S 04 300 66</v>
          </cell>
          <cell r="B1529" t="str">
            <v>-</v>
          </cell>
          <cell r="C1529" t="str">
            <v>Bueiro met. chapa múltipla D=1,60m galvan. BC</v>
          </cell>
          <cell r="D1529" t="str">
            <v>m</v>
          </cell>
        </row>
        <row r="1530">
          <cell r="A1530" t="str">
            <v>3 S 04 300 70</v>
          </cell>
          <cell r="B1530" t="str">
            <v>-</v>
          </cell>
          <cell r="C1530" t="str">
            <v>Bueiro met. chapa múltipla D=2,00m galvan. BC</v>
          </cell>
          <cell r="D1530" t="str">
            <v>m</v>
          </cell>
        </row>
        <row r="1531">
          <cell r="A1531" t="str">
            <v>3 S 04 301 16</v>
          </cell>
          <cell r="B1531" t="str">
            <v>-</v>
          </cell>
          <cell r="C1531" t="str">
            <v>Bueiro met.chapas múlt. D=1,60 m rev. epoxy</v>
          </cell>
          <cell r="D1531" t="str">
            <v>m</v>
          </cell>
        </row>
        <row r="1532">
          <cell r="A1532" t="str">
            <v>3 S 04 301 20</v>
          </cell>
          <cell r="B1532" t="str">
            <v>-</v>
          </cell>
          <cell r="C1532" t="str">
            <v>Bueiro met. chapas múlt. D=2,00 m rev. epoxy</v>
          </cell>
          <cell r="D1532" t="str">
            <v>m</v>
          </cell>
        </row>
        <row r="1533">
          <cell r="A1533" t="str">
            <v>3 S 04 301 66</v>
          </cell>
          <cell r="B1533" t="str">
            <v>-</v>
          </cell>
          <cell r="C1533" t="str">
            <v>Bueiro met. chapas múlt. D=1,60 m rev. Epoxy BC</v>
          </cell>
          <cell r="D1533" t="str">
            <v>m</v>
          </cell>
        </row>
        <row r="1534">
          <cell r="A1534" t="str">
            <v>3 S 04 301 70</v>
          </cell>
          <cell r="B1534" t="str">
            <v>-</v>
          </cell>
          <cell r="C1534" t="str">
            <v>Bueiro met. chapas múlt. D=2,00 m rev. epoxy BC</v>
          </cell>
          <cell r="D1534" t="str">
            <v>m</v>
          </cell>
        </row>
        <row r="1535">
          <cell r="A1535" t="str">
            <v>3 S 04 310 12</v>
          </cell>
          <cell r="B1535" t="str">
            <v>-</v>
          </cell>
          <cell r="C1535" t="str">
            <v>Bueiro met. s/interrupção tráf. D=1,20 m galv.</v>
          </cell>
          <cell r="D1535" t="str">
            <v>m</v>
          </cell>
        </row>
        <row r="1536">
          <cell r="A1536" t="str">
            <v>3 S 04 310 16</v>
          </cell>
          <cell r="B1536" t="str">
            <v>-</v>
          </cell>
          <cell r="C1536" t="str">
            <v>Bueiro met. s/interrupção tráf. D=1,60 m galv.</v>
          </cell>
          <cell r="D1536" t="str">
            <v>m</v>
          </cell>
        </row>
        <row r="1537">
          <cell r="A1537" t="str">
            <v>3 S 04 310 20</v>
          </cell>
          <cell r="B1537" t="str">
            <v>-</v>
          </cell>
          <cell r="C1537" t="str">
            <v>Bueiro met. s/interrupção tráf. D=2,00 m galv.</v>
          </cell>
          <cell r="D1537" t="str">
            <v>m</v>
          </cell>
        </row>
        <row r="1538">
          <cell r="A1538" t="str">
            <v>3 S 04 311 12</v>
          </cell>
          <cell r="B1538" t="str">
            <v>-</v>
          </cell>
          <cell r="C1538" t="str">
            <v>Bueiro met.s/interrupção tráf. D=1,20 m rev. epoxy</v>
          </cell>
          <cell r="D1538" t="str">
            <v>m</v>
          </cell>
        </row>
        <row r="1539">
          <cell r="A1539" t="str">
            <v>3 S 04 311 16</v>
          </cell>
          <cell r="B1539" t="str">
            <v>-</v>
          </cell>
          <cell r="C1539" t="str">
            <v>Bueiro met.s/interrupção tráf. D=1,60 m rev. epoxy</v>
          </cell>
          <cell r="D1539" t="str">
            <v>m</v>
          </cell>
        </row>
        <row r="1540">
          <cell r="A1540" t="str">
            <v>3 S 04 311 20</v>
          </cell>
          <cell r="B1540" t="str">
            <v>-</v>
          </cell>
          <cell r="C1540" t="str">
            <v>Bueiro met.s/interrupção tráf. D=2,00 m rev. epoxy</v>
          </cell>
          <cell r="D1540" t="str">
            <v>m</v>
          </cell>
        </row>
        <row r="1541">
          <cell r="A1541" t="str">
            <v>3 S 04 590 00</v>
          </cell>
          <cell r="B1541" t="str">
            <v>-</v>
          </cell>
          <cell r="C1541" t="str">
            <v>Assentamento de dreno profundo</v>
          </cell>
          <cell r="D1541" t="str">
            <v>m</v>
          </cell>
        </row>
        <row r="1542">
          <cell r="A1542" t="str">
            <v>3 S 04 590 50</v>
          </cell>
          <cell r="B1542" t="str">
            <v>-</v>
          </cell>
          <cell r="C1542" t="str">
            <v>Assentamento de dreno profundo AC/BC</v>
          </cell>
          <cell r="D1542" t="str">
            <v>m</v>
          </cell>
        </row>
        <row r="1543">
          <cell r="A1543" t="str">
            <v>3 S 04 999 08</v>
          </cell>
          <cell r="B1543" t="str">
            <v>-</v>
          </cell>
          <cell r="C1543" t="str">
            <v>Selo de argila apiloado com solo local</v>
          </cell>
          <cell r="D1543" t="str">
            <v>m³</v>
          </cell>
        </row>
        <row r="1544">
          <cell r="A1544" t="str">
            <v>3 S 05 000 00</v>
          </cell>
          <cell r="B1544" t="str">
            <v>-</v>
          </cell>
          <cell r="C1544" t="str">
            <v>Enrocamento de pedra arrumada</v>
          </cell>
          <cell r="D1544" t="str">
            <v>m³</v>
          </cell>
        </row>
        <row r="1545">
          <cell r="A1545" t="str">
            <v>3 S 05 001 00</v>
          </cell>
          <cell r="B1545" t="str">
            <v>-</v>
          </cell>
          <cell r="C1545" t="str">
            <v>Enrocamento de pedra jogada</v>
          </cell>
          <cell r="D1545" t="str">
            <v>m³</v>
          </cell>
        </row>
        <row r="1546">
          <cell r="A1546" t="str">
            <v>3 S 05 101 01</v>
          </cell>
          <cell r="B1546" t="str">
            <v>-</v>
          </cell>
          <cell r="C1546" t="str">
            <v>Revestimento vegetal com mudas</v>
          </cell>
          <cell r="D1546" t="str">
            <v>m²</v>
          </cell>
        </row>
        <row r="1547">
          <cell r="A1547" t="str">
            <v>3 S 05 101 02</v>
          </cell>
          <cell r="B1547" t="str">
            <v>-</v>
          </cell>
          <cell r="C1547" t="str">
            <v>Revestimento vegetal com grama em leivas</v>
          </cell>
          <cell r="D1547" t="str">
            <v>m²</v>
          </cell>
        </row>
        <row r="1548">
          <cell r="A1548" t="str">
            <v>3 S 08 001 00</v>
          </cell>
          <cell r="B1548" t="str">
            <v>-</v>
          </cell>
          <cell r="C1548" t="str">
            <v>Reconformação da plataforma</v>
          </cell>
          <cell r="D1548" t="str">
            <v>ha</v>
          </cell>
        </row>
        <row r="1549">
          <cell r="A1549" t="str">
            <v>3 S 08 100 00</v>
          </cell>
          <cell r="B1549" t="str">
            <v>-</v>
          </cell>
          <cell r="C1549" t="str">
            <v>Tapa buraco</v>
          </cell>
          <cell r="D1549" t="str">
            <v>m³</v>
          </cell>
        </row>
        <row r="1550">
          <cell r="A1550" t="str">
            <v>3 S 08 101 01</v>
          </cell>
          <cell r="B1550" t="str">
            <v>-</v>
          </cell>
          <cell r="C1550" t="str">
            <v>Remendo profundo com demolição manual</v>
          </cell>
          <cell r="D1550" t="str">
            <v>m³</v>
          </cell>
        </row>
        <row r="1551">
          <cell r="A1551" t="str">
            <v>3 S 08 101 02</v>
          </cell>
          <cell r="B1551" t="str">
            <v>-</v>
          </cell>
          <cell r="C1551" t="str">
            <v>Remendo profundo com demolição mecanizada</v>
          </cell>
          <cell r="D1551" t="str">
            <v>m³</v>
          </cell>
        </row>
        <row r="1552">
          <cell r="A1552" t="str">
            <v>3 S 08 102 00</v>
          </cell>
          <cell r="B1552" t="str">
            <v>-</v>
          </cell>
          <cell r="C1552" t="str">
            <v>Limpeza ench. juntas pav. concr. a quente (consv)</v>
          </cell>
          <cell r="D1552" t="str">
            <v>m</v>
          </cell>
        </row>
        <row r="1553">
          <cell r="A1553" t="str">
            <v>3 S 08 102 01</v>
          </cell>
          <cell r="B1553" t="str">
            <v>-</v>
          </cell>
          <cell r="C1553" t="str">
            <v>Limpeza ench. juntas pav. concr. a frio (consv)</v>
          </cell>
          <cell r="D1553" t="str">
            <v>m</v>
          </cell>
        </row>
        <row r="1554">
          <cell r="A1554" t="str">
            <v>3 S 08 102 51</v>
          </cell>
          <cell r="B1554" t="str">
            <v>-</v>
          </cell>
          <cell r="C1554" t="str">
            <v>Limpeza ench.juntas pav.concr.a frio(consv) AC</v>
          </cell>
          <cell r="D1554" t="str">
            <v>m</v>
          </cell>
        </row>
        <row r="1555">
          <cell r="A1555" t="str">
            <v>3 S 08 103 00</v>
          </cell>
          <cell r="B1555" t="str">
            <v>-</v>
          </cell>
          <cell r="C1555" t="str">
            <v>Selagem de trinca</v>
          </cell>
          <cell r="D1555" t="str">
            <v>I</v>
          </cell>
        </row>
        <row r="1556">
          <cell r="A1556" t="str">
            <v>3 S 08 103 50</v>
          </cell>
          <cell r="B1556" t="str">
            <v>-</v>
          </cell>
          <cell r="C1556" t="str">
            <v>Selagem de trinca AC</v>
          </cell>
          <cell r="D1556" t="str">
            <v>I</v>
          </cell>
        </row>
        <row r="1557">
          <cell r="A1557" t="str">
            <v>3 S 08 104 01</v>
          </cell>
          <cell r="B1557" t="str">
            <v>-</v>
          </cell>
          <cell r="C1557" t="str">
            <v>Combate à exsudação com areia</v>
          </cell>
          <cell r="D1557" t="str">
            <v>m²</v>
          </cell>
        </row>
        <row r="1558">
          <cell r="A1558" t="str">
            <v>3 S 08 104 02</v>
          </cell>
          <cell r="B1558" t="str">
            <v>-</v>
          </cell>
          <cell r="C1558" t="str">
            <v>Combate à exsudação com pedrisco</v>
          </cell>
          <cell r="D1558" t="str">
            <v>m²</v>
          </cell>
        </row>
        <row r="1559">
          <cell r="A1559" t="str">
            <v>3 S 08 104 51</v>
          </cell>
          <cell r="B1559" t="str">
            <v>-</v>
          </cell>
          <cell r="C1559" t="str">
            <v>Combate à exsudação com areia AC</v>
          </cell>
          <cell r="D1559" t="str">
            <v>m²</v>
          </cell>
        </row>
        <row r="1560">
          <cell r="A1560" t="str">
            <v>3 S 08 104 52</v>
          </cell>
          <cell r="B1560" t="str">
            <v>-</v>
          </cell>
          <cell r="C1560" t="str">
            <v>Combate à exsudação com pedrisco BC</v>
          </cell>
          <cell r="D1560" t="str">
            <v>m²</v>
          </cell>
        </row>
        <row r="1561">
          <cell r="A1561" t="str">
            <v>3 S 08 109 00</v>
          </cell>
          <cell r="B1561" t="str">
            <v>-</v>
          </cell>
          <cell r="C1561" t="str">
            <v>Correção de defeitos com mistura betuminosa</v>
          </cell>
          <cell r="D1561" t="str">
            <v>m³</v>
          </cell>
        </row>
        <row r="1562">
          <cell r="A1562" t="str">
            <v>3 S 08 109 12</v>
          </cell>
          <cell r="B1562" t="str">
            <v>-</v>
          </cell>
          <cell r="C1562" t="str">
            <v>Correção de defeitos por fresagem descontínua</v>
          </cell>
          <cell r="D1562" t="str">
            <v>m³</v>
          </cell>
        </row>
        <row r="1563">
          <cell r="A1563" t="str">
            <v>3 S 08 110 00</v>
          </cell>
          <cell r="B1563" t="str">
            <v>-</v>
          </cell>
          <cell r="C1563" t="str">
            <v>Correção de defeitos por penetração</v>
          </cell>
          <cell r="D1563" t="str">
            <v>m²</v>
          </cell>
        </row>
        <row r="1564">
          <cell r="A1564" t="str">
            <v>3 S 08 110 50</v>
          </cell>
          <cell r="B1564" t="str">
            <v>-</v>
          </cell>
          <cell r="C1564" t="str">
            <v>Correção de defeitos por penetração BC</v>
          </cell>
          <cell r="D1564" t="str">
            <v>m²</v>
          </cell>
        </row>
        <row r="1565">
          <cell r="A1565" t="str">
            <v>3 S 08 200 00</v>
          </cell>
          <cell r="B1565" t="str">
            <v>-</v>
          </cell>
          <cell r="C1565" t="str">
            <v>Recomp. de guarda corpo</v>
          </cell>
          <cell r="D1565" t="str">
            <v>m</v>
          </cell>
        </row>
        <row r="1566">
          <cell r="A1566" t="str">
            <v>3 S 08 200 01</v>
          </cell>
          <cell r="B1566" t="str">
            <v>-</v>
          </cell>
          <cell r="C1566" t="str">
            <v>Recomposição de sarjeta em alvenaria de tijolo</v>
          </cell>
          <cell r="D1566" t="str">
            <v>m²</v>
          </cell>
        </row>
        <row r="1567">
          <cell r="A1567" t="str">
            <v>3 S 08 200 50</v>
          </cell>
          <cell r="B1567" t="str">
            <v>-</v>
          </cell>
          <cell r="C1567" t="str">
            <v>Recomp. de guarda corpo AC/BC</v>
          </cell>
          <cell r="D1567" t="str">
            <v>m</v>
          </cell>
        </row>
        <row r="1568">
          <cell r="A1568" t="str">
            <v>3 S 08 200 51</v>
          </cell>
          <cell r="B1568" t="str">
            <v>-</v>
          </cell>
          <cell r="C1568" t="str">
            <v>Recomp.de sarjeta em alvenaria de tijolo AC</v>
          </cell>
          <cell r="D1568" t="str">
            <v>m²</v>
          </cell>
        </row>
        <row r="1569">
          <cell r="A1569" t="str">
            <v>3 S 08 300 01</v>
          </cell>
          <cell r="B1569" t="str">
            <v>-</v>
          </cell>
          <cell r="C1569" t="str">
            <v>Limpeza de sarjeta e meio fio</v>
          </cell>
          <cell r="D1569" t="str">
            <v>m</v>
          </cell>
        </row>
        <row r="1570">
          <cell r="A1570" t="str">
            <v>3 S 08 301 01</v>
          </cell>
          <cell r="B1570" t="str">
            <v>-</v>
          </cell>
          <cell r="C1570" t="str">
            <v>Limpeza de valeta de corte</v>
          </cell>
          <cell r="D1570" t="str">
            <v>m</v>
          </cell>
        </row>
        <row r="1571">
          <cell r="A1571" t="str">
            <v>3 S 08 301 02</v>
          </cell>
          <cell r="B1571" t="str">
            <v>-</v>
          </cell>
          <cell r="C1571" t="str">
            <v>Limpeza de vala de drenagem</v>
          </cell>
          <cell r="D1571" t="str">
            <v>m</v>
          </cell>
        </row>
        <row r="1572">
          <cell r="A1572" t="str">
            <v>3 S 08 301 03</v>
          </cell>
          <cell r="B1572" t="str">
            <v>-</v>
          </cell>
          <cell r="C1572" t="str">
            <v>Limpeza de descida d'água</v>
          </cell>
          <cell r="D1572" t="str">
            <v>m</v>
          </cell>
        </row>
        <row r="1573">
          <cell r="A1573" t="str">
            <v>3 S 08 302 01</v>
          </cell>
          <cell r="B1573" t="str">
            <v>-</v>
          </cell>
          <cell r="C1573" t="str">
            <v>Limpeza de bueiro</v>
          </cell>
          <cell r="D1573" t="str">
            <v>m³</v>
          </cell>
        </row>
        <row r="1574">
          <cell r="A1574" t="str">
            <v>3 S 08 302 02</v>
          </cell>
          <cell r="B1574" t="str">
            <v>-</v>
          </cell>
          <cell r="C1574" t="str">
            <v>Desobstrução de bueiro</v>
          </cell>
          <cell r="D1574" t="str">
            <v>m³</v>
          </cell>
        </row>
        <row r="1575">
          <cell r="A1575" t="str">
            <v>3 S 08 302 03</v>
          </cell>
          <cell r="B1575" t="str">
            <v>-</v>
          </cell>
          <cell r="C1575" t="str">
            <v>Assentamento de tubo D=0,60 m</v>
          </cell>
          <cell r="D1575" t="str">
            <v>m</v>
          </cell>
        </row>
        <row r="1576">
          <cell r="A1576" t="str">
            <v>3 S 08 302 04</v>
          </cell>
          <cell r="B1576" t="str">
            <v>-</v>
          </cell>
          <cell r="C1576" t="str">
            <v>Assentamento de tubo D=0,80 m</v>
          </cell>
          <cell r="D1576" t="str">
            <v>m</v>
          </cell>
        </row>
        <row r="1577">
          <cell r="A1577" t="str">
            <v>3 S 08 302 05</v>
          </cell>
          <cell r="B1577" t="str">
            <v>-</v>
          </cell>
          <cell r="C1577" t="str">
            <v>Assentamento de tubo D=1,0 m</v>
          </cell>
          <cell r="D1577" t="str">
            <v>m</v>
          </cell>
        </row>
        <row r="1578">
          <cell r="A1578" t="str">
            <v>3 S 08 302 06</v>
          </cell>
          <cell r="B1578" t="str">
            <v>-</v>
          </cell>
          <cell r="C1578" t="str">
            <v>Assentamento de tubo D=1,20 m</v>
          </cell>
          <cell r="D1578" t="str">
            <v>m</v>
          </cell>
        </row>
        <row r="1579">
          <cell r="A1579" t="str">
            <v>3 S 08 302 53</v>
          </cell>
          <cell r="B1579" t="str">
            <v>-</v>
          </cell>
          <cell r="C1579" t="str">
            <v>Assentamento de tubo D=0,60 m AC/BC</v>
          </cell>
          <cell r="D1579" t="str">
            <v>m</v>
          </cell>
        </row>
        <row r="1580">
          <cell r="A1580" t="str">
            <v>3 S 08 302 54</v>
          </cell>
          <cell r="B1580" t="str">
            <v>-</v>
          </cell>
          <cell r="C1580" t="str">
            <v>Assentamento de tubo D=0,80 m AC/BC</v>
          </cell>
          <cell r="D1580" t="str">
            <v>m</v>
          </cell>
        </row>
        <row r="1581">
          <cell r="A1581" t="str">
            <v>3 S 08 302 55</v>
          </cell>
          <cell r="B1581" t="str">
            <v>-</v>
          </cell>
          <cell r="C1581" t="str">
            <v>Assentamento de tubo D=1,0 m AC/BC</v>
          </cell>
          <cell r="D1581" t="str">
            <v>m</v>
          </cell>
        </row>
        <row r="1582">
          <cell r="A1582" t="str">
            <v>3 S 08 302 56</v>
          </cell>
          <cell r="B1582" t="str">
            <v>-</v>
          </cell>
          <cell r="C1582" t="str">
            <v>Assentamento de tubo D=1,20 m AC/BC</v>
          </cell>
          <cell r="D1582" t="str">
            <v>m</v>
          </cell>
        </row>
        <row r="1583">
          <cell r="A1583" t="str">
            <v>3 S 08 400 00</v>
          </cell>
          <cell r="B1583" t="str">
            <v>-</v>
          </cell>
          <cell r="C1583" t="str">
            <v>Limpeza de placa de sinalização</v>
          </cell>
          <cell r="D1583" t="str">
            <v>m²</v>
          </cell>
        </row>
        <row r="1584">
          <cell r="A1584" t="str">
            <v>3 S 08 400 01</v>
          </cell>
          <cell r="B1584" t="str">
            <v>-</v>
          </cell>
          <cell r="C1584" t="str">
            <v>Recomposição placa de sinalização</v>
          </cell>
          <cell r="D1584" t="str">
            <v>m²</v>
          </cell>
        </row>
        <row r="1585">
          <cell r="A1585" t="str">
            <v>3 S 08 400 02</v>
          </cell>
          <cell r="B1585" t="str">
            <v>-</v>
          </cell>
          <cell r="C1585" t="str">
            <v>Substituição de balizador</v>
          </cell>
          <cell r="D1585" t="str">
            <v>und</v>
          </cell>
        </row>
        <row r="1586">
          <cell r="A1586" t="str">
            <v>3 S 08 400 52</v>
          </cell>
          <cell r="B1586" t="str">
            <v>-</v>
          </cell>
          <cell r="C1586" t="str">
            <v>Substituição de balizador AC/BC</v>
          </cell>
          <cell r="D1586" t="str">
            <v>und</v>
          </cell>
        </row>
        <row r="1587">
          <cell r="A1587" t="str">
            <v>3 S 08 401 00</v>
          </cell>
          <cell r="B1587" t="str">
            <v>-</v>
          </cell>
          <cell r="C1587" t="str">
            <v>Recomposição de defensa metálica</v>
          </cell>
          <cell r="D1587" t="str">
            <v>m</v>
          </cell>
        </row>
        <row r="1588">
          <cell r="A1588" t="str">
            <v>3 S 08 402 00</v>
          </cell>
          <cell r="B1588" t="str">
            <v>-</v>
          </cell>
          <cell r="C1588" t="str">
            <v>Caiação</v>
          </cell>
          <cell r="D1588" t="str">
            <v>m²</v>
          </cell>
        </row>
        <row r="1589">
          <cell r="A1589" t="str">
            <v>3 S 08 403 00</v>
          </cell>
          <cell r="B1589" t="str">
            <v>-</v>
          </cell>
          <cell r="C1589" t="str">
            <v>Renovação manual de sinalização horizontal</v>
          </cell>
          <cell r="D1589" t="str">
            <v>m²</v>
          </cell>
        </row>
        <row r="1590">
          <cell r="A1590" t="str">
            <v>3 S 08 404 00</v>
          </cell>
          <cell r="B1590" t="str">
            <v>-</v>
          </cell>
          <cell r="C1590" t="str">
            <v>Recomp. tot. cerca c/ mourão de conc. secção quad.</v>
          </cell>
          <cell r="D1590" t="str">
            <v>m</v>
          </cell>
        </row>
        <row r="1591">
          <cell r="A1591" t="str">
            <v>3 S 08 404 01</v>
          </cell>
          <cell r="B1591" t="str">
            <v>-</v>
          </cell>
          <cell r="C1591" t="str">
            <v>Recomp. parc. cerca de conc. seção quad. - mourão</v>
          </cell>
          <cell r="D1591" t="str">
            <v>m</v>
          </cell>
        </row>
        <row r="1592">
          <cell r="A1592" t="str">
            <v>3 S 08 404 02</v>
          </cell>
          <cell r="B1592" t="str">
            <v>-</v>
          </cell>
          <cell r="C1592" t="str">
            <v>Recomp. parc. cerca c/ mourão de concr.-arame</v>
          </cell>
          <cell r="D1592" t="str">
            <v>m</v>
          </cell>
        </row>
        <row r="1593">
          <cell r="A1593" t="str">
            <v>3 S 08 404 03</v>
          </cell>
          <cell r="B1593" t="str">
            <v>-</v>
          </cell>
          <cell r="C1593" t="str">
            <v>Recomp. tot. cerca c/ mourão concr. seção triang.</v>
          </cell>
          <cell r="D1593" t="str">
            <v>m</v>
          </cell>
        </row>
        <row r="1594">
          <cell r="A1594" t="str">
            <v>3 S 08 404 04</v>
          </cell>
          <cell r="B1594" t="str">
            <v>-</v>
          </cell>
          <cell r="C1594" t="str">
            <v>Recomp. parc. cerca c/ mourão concr. seção triang.</v>
          </cell>
          <cell r="D1594" t="str">
            <v>m</v>
          </cell>
        </row>
        <row r="1595">
          <cell r="A1595" t="str">
            <v>3 S 08 404 50</v>
          </cell>
          <cell r="B1595" t="str">
            <v>-</v>
          </cell>
          <cell r="C1595" t="str">
            <v>Recomp.tot.cerca c/mourão conc.seção quad. AC/BC</v>
          </cell>
          <cell r="D1595" t="str">
            <v>m</v>
          </cell>
        </row>
        <row r="1596">
          <cell r="A1596" t="str">
            <v>3 S 08 404 51</v>
          </cell>
          <cell r="B1596" t="str">
            <v>-</v>
          </cell>
          <cell r="C1596" t="str">
            <v>Recomp.parc.cerca mourão conc.seção quadrada AC/BC</v>
          </cell>
          <cell r="D1596" t="str">
            <v>m</v>
          </cell>
        </row>
        <row r="1597">
          <cell r="A1597" t="str">
            <v>3 S 08 404 53</v>
          </cell>
          <cell r="B1597" t="str">
            <v>-</v>
          </cell>
          <cell r="C1597" t="str">
            <v>Recomp.tot.cerca c/mourão conc.seção triang. AC/BC</v>
          </cell>
          <cell r="D1597" t="str">
            <v>m</v>
          </cell>
        </row>
        <row r="1598">
          <cell r="A1598" t="str">
            <v>3 S 08 404 54</v>
          </cell>
          <cell r="B1598" t="str">
            <v>-</v>
          </cell>
          <cell r="C1598" t="str">
            <v>Recomp.parc.cerca c/mourão conc.seção triang.AC/BC</v>
          </cell>
          <cell r="D1598" t="str">
            <v>m</v>
          </cell>
        </row>
        <row r="1599">
          <cell r="A1599" t="str">
            <v>3 S 08 414 00</v>
          </cell>
          <cell r="B1599" t="str">
            <v>-</v>
          </cell>
          <cell r="C1599" t="str">
            <v>Recomposição total de cerca com mourão de madeira</v>
          </cell>
          <cell r="D1599" t="str">
            <v>m</v>
          </cell>
        </row>
        <row r="1600">
          <cell r="A1600" t="str">
            <v>3 S 08 414 01</v>
          </cell>
          <cell r="B1600" t="str">
            <v>-</v>
          </cell>
          <cell r="C1600" t="str">
            <v>Recomposição parcial cerca de madeira - mourão</v>
          </cell>
          <cell r="D1600" t="str">
            <v>m</v>
          </cell>
        </row>
        <row r="1601">
          <cell r="A1601" t="str">
            <v>3 S 08 414 02</v>
          </cell>
          <cell r="B1601" t="str">
            <v>-</v>
          </cell>
          <cell r="C1601" t="str">
            <v>Recomp. parcial cerca c/ mourão de madeira - arame</v>
          </cell>
          <cell r="D1601" t="str">
            <v>m</v>
          </cell>
        </row>
        <row r="1602">
          <cell r="A1602" t="str">
            <v>3 S 08 500 00</v>
          </cell>
          <cell r="B1602" t="str">
            <v>-</v>
          </cell>
          <cell r="C1602" t="str">
            <v>Recomposição manual de aterro</v>
          </cell>
          <cell r="D1602" t="str">
            <v>m³</v>
          </cell>
        </row>
        <row r="1603">
          <cell r="A1603" t="str">
            <v>3 S 08 501 00</v>
          </cell>
          <cell r="B1603" t="str">
            <v>-</v>
          </cell>
          <cell r="C1603" t="str">
            <v>Recomposição mecanizada de aterro</v>
          </cell>
          <cell r="D1603" t="str">
            <v>m³</v>
          </cell>
        </row>
        <row r="1604">
          <cell r="A1604" t="str">
            <v>3 S 08 510 00</v>
          </cell>
          <cell r="B1604" t="str">
            <v>-</v>
          </cell>
          <cell r="C1604" t="str">
            <v>Remoção manual de barreira em solo</v>
          </cell>
          <cell r="D1604" t="str">
            <v>m³</v>
          </cell>
        </row>
        <row r="1605">
          <cell r="A1605" t="str">
            <v>3 S 08 510 01</v>
          </cell>
          <cell r="B1605" t="str">
            <v>-</v>
          </cell>
          <cell r="C1605" t="str">
            <v>Remoção manual de barreira em rocha</v>
          </cell>
          <cell r="D1605" t="str">
            <v>m³</v>
          </cell>
        </row>
        <row r="1606">
          <cell r="A1606" t="str">
            <v>3 S 08 511 00</v>
          </cell>
          <cell r="B1606" t="str">
            <v>-</v>
          </cell>
          <cell r="C1606" t="str">
            <v>Remoção mecanizada de barreira - solo</v>
          </cell>
          <cell r="D1606" t="str">
            <v>m³</v>
          </cell>
        </row>
        <row r="1607">
          <cell r="A1607" t="str">
            <v>3 S 08 512 00</v>
          </cell>
          <cell r="B1607" t="str">
            <v>-</v>
          </cell>
          <cell r="C1607" t="str">
            <v>Remoção mecanizada de barreira - rocha</v>
          </cell>
          <cell r="D1607" t="str">
            <v>m³</v>
          </cell>
        </row>
        <row r="1608">
          <cell r="A1608" t="str">
            <v>3 S 08 513 00</v>
          </cell>
          <cell r="B1608" t="str">
            <v>-</v>
          </cell>
          <cell r="C1608" t="str">
            <v>Remoção de matacões</v>
          </cell>
          <cell r="D1608" t="str">
            <v>m³</v>
          </cell>
        </row>
        <row r="1609">
          <cell r="A1609" t="str">
            <v>3 S 08 900 00</v>
          </cell>
          <cell r="B1609" t="str">
            <v>-</v>
          </cell>
          <cell r="C1609" t="str">
            <v>Roçada manual</v>
          </cell>
          <cell r="D1609" t="str">
            <v>ha</v>
          </cell>
        </row>
        <row r="1610">
          <cell r="A1610" t="str">
            <v>3 S 08 900 01</v>
          </cell>
          <cell r="B1610" t="str">
            <v>-</v>
          </cell>
          <cell r="C1610" t="str">
            <v>Roçada de capim colonião</v>
          </cell>
          <cell r="D1610" t="str">
            <v>ha</v>
          </cell>
        </row>
        <row r="1611">
          <cell r="A1611" t="str">
            <v>3 S 08 901 00</v>
          </cell>
          <cell r="B1611" t="str">
            <v>-</v>
          </cell>
          <cell r="C1611" t="str">
            <v>Roçada mecanizada</v>
          </cell>
          <cell r="D1611" t="str">
            <v>ha</v>
          </cell>
        </row>
        <row r="1612">
          <cell r="A1612" t="str">
            <v>3 S 08 901 01</v>
          </cell>
          <cell r="B1612" t="str">
            <v>-</v>
          </cell>
          <cell r="C1612" t="str">
            <v>Corte e limpeza de áreas gramadas</v>
          </cell>
          <cell r="D1612" t="str">
            <v>m²</v>
          </cell>
        </row>
        <row r="1613">
          <cell r="A1613" t="str">
            <v>3 S 08 910 00</v>
          </cell>
          <cell r="B1613" t="str">
            <v>-</v>
          </cell>
          <cell r="C1613" t="str">
            <v>Capina manual</v>
          </cell>
          <cell r="D1613" t="str">
            <v>m²</v>
          </cell>
        </row>
        <row r="1614">
          <cell r="A1614" t="str">
            <v>3 S 09 001 00</v>
          </cell>
          <cell r="B1614" t="str">
            <v>-</v>
          </cell>
          <cell r="C1614" t="str">
            <v>Transporte local c/ basc. 5m3 em rodov. não pav.</v>
          </cell>
          <cell r="D1614" t="str">
            <v>tkm</v>
          </cell>
        </row>
        <row r="1615">
          <cell r="A1615" t="str">
            <v>3 S 09 001 06</v>
          </cell>
          <cell r="B1615" t="str">
            <v>-</v>
          </cell>
          <cell r="C1615" t="str">
            <v>Transporte local c/ basc. 10m3 em rodov. não pav.</v>
          </cell>
          <cell r="D1615" t="str">
            <v>tkm</v>
          </cell>
        </row>
        <row r="1616">
          <cell r="A1616" t="str">
            <v>3 S 09 001 41</v>
          </cell>
          <cell r="B1616" t="str">
            <v>-</v>
          </cell>
          <cell r="C1616" t="str">
            <v>Transp. local c/ carroceria 4t em rodov. não pav.</v>
          </cell>
          <cell r="D1616" t="str">
            <v>tkm</v>
          </cell>
        </row>
        <row r="1617">
          <cell r="A1617" t="str">
            <v>3 S 09 001 90</v>
          </cell>
          <cell r="B1617" t="str">
            <v>-</v>
          </cell>
          <cell r="C1617" t="str">
            <v>Transporte comercial c/ carroc. rodov. não pav.</v>
          </cell>
          <cell r="D1617" t="str">
            <v>tkm</v>
          </cell>
        </row>
        <row r="1618">
          <cell r="A1618" t="str">
            <v>3 S 09 001 91</v>
          </cell>
          <cell r="B1618" t="str">
            <v>-</v>
          </cell>
          <cell r="C1618" t="str">
            <v>Transporte comercial c/ basc. 10m3 rod. não pav.</v>
          </cell>
          <cell r="D1618" t="str">
            <v>tkm</v>
          </cell>
        </row>
        <row r="1619">
          <cell r="A1619" t="str">
            <v>3 S 09 002 00</v>
          </cell>
          <cell r="B1619" t="str">
            <v>-</v>
          </cell>
          <cell r="C1619" t="str">
            <v>Transporte local basc. 5m3 em rodov. pav.</v>
          </cell>
          <cell r="D1619" t="str">
            <v>tkm</v>
          </cell>
        </row>
        <row r="1620">
          <cell r="A1620" t="str">
            <v>3 S 09 002 03</v>
          </cell>
          <cell r="B1620" t="str">
            <v>-</v>
          </cell>
          <cell r="C1620" t="str">
            <v>Transporte local de material para remendos</v>
          </cell>
          <cell r="D1620" t="str">
            <v>tkm</v>
          </cell>
        </row>
        <row r="1621">
          <cell r="A1621" t="str">
            <v>3 S 09 002 06</v>
          </cell>
          <cell r="B1621" t="str">
            <v>-</v>
          </cell>
          <cell r="C1621" t="str">
            <v>Transporte local c/ basc. 10m3 em rodov. pav.</v>
          </cell>
          <cell r="D1621" t="str">
            <v>tkm</v>
          </cell>
        </row>
        <row r="1622">
          <cell r="A1622" t="str">
            <v>3 S 09 002 41</v>
          </cell>
          <cell r="B1622" t="str">
            <v>-</v>
          </cell>
          <cell r="C1622" t="str">
            <v>Transp. local c/ carroceria 4t em rodov. pav.</v>
          </cell>
          <cell r="D1622" t="str">
            <v>tkm</v>
          </cell>
        </row>
        <row r="1623">
          <cell r="A1623" t="str">
            <v>3 S 09 002 90</v>
          </cell>
          <cell r="B1623" t="str">
            <v>-</v>
          </cell>
          <cell r="C1623" t="str">
            <v>Transporte comercial c/ carroceria rodov. pav.</v>
          </cell>
          <cell r="D1623" t="str">
            <v>tkm</v>
          </cell>
        </row>
        <row r="1624">
          <cell r="A1624" t="str">
            <v>3 S 09 002 91</v>
          </cell>
          <cell r="B1624" t="str">
            <v>-</v>
          </cell>
          <cell r="C1624" t="str">
            <v>Transporte comercial c/ basc. 10m3 rod. pav.</v>
          </cell>
          <cell r="D1624" t="str">
            <v>tkm</v>
          </cell>
        </row>
        <row r="1625">
          <cell r="A1625" t="str">
            <v>3 S 09 102 00</v>
          </cell>
          <cell r="B1625" t="str">
            <v>-</v>
          </cell>
          <cell r="C1625" t="str">
            <v>Transporte local material betuminoso</v>
          </cell>
          <cell r="D1625" t="str">
            <v>tkm</v>
          </cell>
        </row>
        <row r="1626">
          <cell r="A1626" t="str">
            <v>3 S 09 201 70</v>
          </cell>
          <cell r="B1626" t="str">
            <v>-</v>
          </cell>
          <cell r="C1626" t="str">
            <v>Transp. local água c/ cam. tanque rodov. não pav.</v>
          </cell>
          <cell r="D1626" t="str">
            <v>tkm</v>
          </cell>
        </row>
        <row r="1627">
          <cell r="A1627" t="str">
            <v>3 S 09 202 70</v>
          </cell>
          <cell r="B1627" t="str">
            <v>-</v>
          </cell>
          <cell r="C1627" t="str">
            <v>Transp. local água c/ cam. tanque em rodov. pav.</v>
          </cell>
          <cell r="D1627" t="str">
            <v>tkm</v>
          </cell>
        </row>
        <row r="1629">
          <cell r="A1629" t="str">
            <v>DNIT - Sistema de Custos Rodoviários</v>
          </cell>
          <cell r="D1629" t="str">
            <v>Sicro2</v>
          </cell>
        </row>
        <row r="1630">
          <cell r="A1630" t="str">
            <v>Sinalização Rodoviária</v>
          </cell>
          <cell r="D1630" t="str">
            <v>Minas Gerais</v>
          </cell>
        </row>
        <row r="1631">
          <cell r="A1631" t="str">
            <v>Resumo dos Custos Unitários de Referência: Maio de 2005</v>
          </cell>
          <cell r="D1631" t="str">
            <v>RCtR0330</v>
          </cell>
        </row>
        <row r="1633">
          <cell r="A1633" t="str">
            <v>Código</v>
          </cell>
          <cell r="C1633" t="str">
            <v>Atividade / Serviço</v>
          </cell>
          <cell r="D1633" t="str">
            <v>Unidade</v>
          </cell>
          <cell r="F1633" t="str">
            <v>Preço Unitário</v>
          </cell>
        </row>
        <row r="1634">
          <cell r="D1634" t="str">
            <v>Und</v>
          </cell>
          <cell r="E1634" t="str">
            <v>Direto</v>
          </cell>
          <cell r="F1634" t="str">
            <v>LDI</v>
          </cell>
          <cell r="G1634" t="str">
            <v>Total</v>
          </cell>
        </row>
        <row r="1636">
          <cell r="A1636" t="str">
            <v>4 S 03 300 01</v>
          </cell>
          <cell r="B1636" t="str">
            <v>-</v>
          </cell>
          <cell r="C1636" t="str">
            <v>Confecção e lanç. de concreto magro em betoneira</v>
          </cell>
          <cell r="D1636" t="str">
            <v>m³</v>
          </cell>
        </row>
        <row r="1637">
          <cell r="A1637" t="str">
            <v>4 S 03 300 51</v>
          </cell>
          <cell r="B1637" t="str">
            <v>-</v>
          </cell>
          <cell r="C1637" t="str">
            <v>Conf.lançamento de concreto magro em beton.AC/BC</v>
          </cell>
          <cell r="D1637" t="str">
            <v>m³</v>
          </cell>
        </row>
        <row r="1638">
          <cell r="A1638" t="str">
            <v>4 S 03 323 01</v>
          </cell>
          <cell r="B1638" t="str">
            <v>-</v>
          </cell>
          <cell r="C1638" t="str">
            <v>Conc.estr.fck=22 MPa contr.raz.uso ger.conf.e lanç</v>
          </cell>
          <cell r="D1638" t="str">
            <v>m³</v>
          </cell>
        </row>
        <row r="1639">
          <cell r="A1639" t="str">
            <v>4 S 03 323 51</v>
          </cell>
          <cell r="B1639" t="str">
            <v>-</v>
          </cell>
          <cell r="C1639" t="str">
            <v>Concr.estr.fck=22MPa c.raz.uso ger.conf.lanç.AC/BC</v>
          </cell>
          <cell r="D1639" t="str">
            <v>m³</v>
          </cell>
        </row>
        <row r="1640">
          <cell r="A1640" t="str">
            <v>4 S 03 353 00</v>
          </cell>
          <cell r="B1640" t="str">
            <v>-</v>
          </cell>
          <cell r="C1640" t="str">
            <v>Fornecimento, preparo colocação aço CA-50</v>
          </cell>
          <cell r="D1640" t="str">
            <v>Kg</v>
          </cell>
        </row>
        <row r="1641">
          <cell r="A1641" t="str">
            <v>4 S 03 370 00</v>
          </cell>
          <cell r="B1641" t="str">
            <v>-</v>
          </cell>
          <cell r="C1641" t="str">
            <v>Forma comum de madeira</v>
          </cell>
          <cell r="D1641" t="str">
            <v>m²</v>
          </cell>
        </row>
        <row r="1642">
          <cell r="A1642" t="str">
            <v>4 S 06 000 01</v>
          </cell>
          <cell r="B1642" t="str">
            <v>-</v>
          </cell>
          <cell r="C1642" t="str">
            <v>Defensa maleável simples (forn./ impl.)</v>
          </cell>
          <cell r="D1642" t="str">
            <v>m</v>
          </cell>
        </row>
        <row r="1643">
          <cell r="A1643" t="str">
            <v>4 S 06 000 02</v>
          </cell>
          <cell r="B1643" t="str">
            <v>-</v>
          </cell>
          <cell r="C1643" t="str">
            <v>Ancoragem de defensa maleável simples (forn/ impl)</v>
          </cell>
          <cell r="D1643" t="str">
            <v>m</v>
          </cell>
        </row>
        <row r="1644">
          <cell r="A1644" t="str">
            <v>4 S 06 000 11</v>
          </cell>
          <cell r="B1644" t="str">
            <v>-</v>
          </cell>
          <cell r="C1644" t="str">
            <v>Defensa maleável dupla (forn./ impl.)</v>
          </cell>
          <cell r="D1644" t="str">
            <v>m</v>
          </cell>
        </row>
        <row r="1645">
          <cell r="A1645" t="str">
            <v>4 S 06 000 12</v>
          </cell>
          <cell r="B1645" t="str">
            <v>-</v>
          </cell>
          <cell r="C1645" t="str">
            <v>Ancoragem de defensa maleável dupla (forn./ impl.)</v>
          </cell>
          <cell r="D1645" t="str">
            <v>m</v>
          </cell>
        </row>
        <row r="1646">
          <cell r="A1646" t="str">
            <v>4 S 06 010 01</v>
          </cell>
          <cell r="B1646" t="str">
            <v>-</v>
          </cell>
          <cell r="C1646" t="str">
            <v>Defensa semi-maleável simples (forn./ impl.)</v>
          </cell>
          <cell r="D1646" t="str">
            <v>m</v>
          </cell>
          <cell r="H1646" t="str">
            <v>DNER-ES-144/85</v>
          </cell>
        </row>
        <row r="1647">
          <cell r="A1647" t="str">
            <v>4 S 06 010 02</v>
          </cell>
          <cell r="B1647" t="str">
            <v>-</v>
          </cell>
          <cell r="C1647" t="str">
            <v>Ancoragem defensa semi-maleável simples (forn/imp)</v>
          </cell>
          <cell r="D1647" t="str">
            <v>m</v>
          </cell>
        </row>
        <row r="1648">
          <cell r="A1648" t="str">
            <v>4 S 06 010 11</v>
          </cell>
          <cell r="B1648" t="str">
            <v>-</v>
          </cell>
          <cell r="C1648" t="str">
            <v>Defensa semi-maleável dupla (forn./ impl.)</v>
          </cell>
          <cell r="D1648" t="str">
            <v>m</v>
          </cell>
        </row>
        <row r="1649">
          <cell r="A1649" t="str">
            <v>4 S 06 010 12</v>
          </cell>
          <cell r="B1649" t="str">
            <v>-</v>
          </cell>
          <cell r="C1649" t="str">
            <v>Ancoragem defensa semi-maleável dupla (forn/ impl)</v>
          </cell>
          <cell r="D1649" t="str">
            <v>m</v>
          </cell>
        </row>
        <row r="1650">
          <cell r="A1650" t="str">
            <v>4 S 06 030 11</v>
          </cell>
          <cell r="B1650" t="str">
            <v>-</v>
          </cell>
          <cell r="C1650" t="str">
            <v>Barreira de segurança dupla DNER PRO 176/86</v>
          </cell>
          <cell r="D1650" t="str">
            <v>m</v>
          </cell>
          <cell r="H1650" t="str">
            <v>DNER-ES-335/97</v>
          </cell>
        </row>
        <row r="1651">
          <cell r="A1651" t="str">
            <v>4 S 06 030 61</v>
          </cell>
          <cell r="B1651" t="str">
            <v>-</v>
          </cell>
          <cell r="C1651" t="str">
            <v>Barreira de segurança dupla DNER PRO 176/86 AC/BC</v>
          </cell>
          <cell r="D1651" t="str">
            <v>m</v>
          </cell>
          <cell r="H1651" t="str">
            <v>DNER-ES-335/97</v>
          </cell>
        </row>
        <row r="1652">
          <cell r="A1652" t="str">
            <v>4 S 06 100 11</v>
          </cell>
          <cell r="B1652" t="str">
            <v>-</v>
          </cell>
          <cell r="C1652" t="str">
            <v>Pintura de faixa - tinta base acrílica - 1 ano</v>
          </cell>
          <cell r="D1652" t="str">
            <v>m²</v>
          </cell>
        </row>
        <row r="1653">
          <cell r="A1653" t="str">
            <v>4 S 06 100 12</v>
          </cell>
          <cell r="B1653" t="str">
            <v>-</v>
          </cell>
          <cell r="C1653" t="str">
            <v>Pint. setas e zebrado - tinta base acrílica -1 ano</v>
          </cell>
          <cell r="D1653" t="str">
            <v>m²</v>
          </cell>
        </row>
        <row r="1654">
          <cell r="A1654" t="str">
            <v>4 S 06 100 13</v>
          </cell>
          <cell r="B1654" t="str">
            <v>-</v>
          </cell>
          <cell r="C1654" t="str">
            <v>Pintura faixa-tinta b.acrílica emuls. água - 1 ano</v>
          </cell>
          <cell r="D1654" t="str">
            <v>m²</v>
          </cell>
        </row>
        <row r="1655">
          <cell r="A1655" t="str">
            <v>4 S 06 100 14</v>
          </cell>
          <cell r="B1655" t="str">
            <v>-</v>
          </cell>
          <cell r="C1655" t="str">
            <v>Pint. setas/zebrado-tinta b.acríl. emuls. água-1a.</v>
          </cell>
          <cell r="D1655" t="str">
            <v>m²</v>
          </cell>
        </row>
        <row r="1656">
          <cell r="A1656" t="str">
            <v>4 S 06 100 21</v>
          </cell>
          <cell r="B1656" t="str">
            <v>-</v>
          </cell>
          <cell r="C1656" t="str">
            <v>Pintura faixa - tinta base acrílica p/ 2 anos</v>
          </cell>
          <cell r="D1656" t="str">
            <v>m²</v>
          </cell>
        </row>
        <row r="1657">
          <cell r="A1657" t="str">
            <v>4 S 06 100 22</v>
          </cell>
          <cell r="B1657" t="str">
            <v>-</v>
          </cell>
          <cell r="C1657" t="str">
            <v>Pintura setas e zebrado - tinta b.acrílica -2 anos</v>
          </cell>
          <cell r="D1657" t="str">
            <v>m²</v>
          </cell>
        </row>
        <row r="1658">
          <cell r="A1658" t="str">
            <v>4 S 06 100 31</v>
          </cell>
          <cell r="B1658" t="str">
            <v>-</v>
          </cell>
          <cell r="C1658" t="str">
            <v>Pintura faixa-tinta b.acrílica emuls. água -2 anos</v>
          </cell>
          <cell r="D1658" t="str">
            <v>m²</v>
          </cell>
        </row>
        <row r="1659">
          <cell r="A1659" t="str">
            <v>4 S 06 100 32</v>
          </cell>
          <cell r="B1659" t="str">
            <v>-</v>
          </cell>
          <cell r="C1659" t="str">
            <v>Pint. setas/zebrado-tinta b.acríl. emuls. água-2a.</v>
          </cell>
          <cell r="D1659" t="str">
            <v>m²</v>
          </cell>
        </row>
        <row r="1660">
          <cell r="A1660" t="str">
            <v>4 S 06 110 01</v>
          </cell>
          <cell r="B1660" t="str">
            <v>-</v>
          </cell>
          <cell r="C1660" t="str">
            <v>Pintura faixa c/termoplástico-3 anos (p/ aspersão)</v>
          </cell>
          <cell r="D1660" t="str">
            <v>m²</v>
          </cell>
          <cell r="H1660" t="str">
            <v>DNER-ES-339/97</v>
          </cell>
        </row>
        <row r="1661">
          <cell r="A1661" t="str">
            <v>4 S 06 110 02</v>
          </cell>
          <cell r="B1661" t="str">
            <v>-</v>
          </cell>
          <cell r="C1661" t="str">
            <v>Pintura setas e zebrado term.-3 anos (p/ aspersão)</v>
          </cell>
          <cell r="D1661" t="str">
            <v>m²</v>
          </cell>
          <cell r="H1661" t="str">
            <v>DNER-ES-339/97</v>
          </cell>
        </row>
        <row r="1662">
          <cell r="A1662" t="str">
            <v>4 S 06 110 03</v>
          </cell>
          <cell r="B1662" t="str">
            <v>-</v>
          </cell>
          <cell r="C1662" t="str">
            <v>Pintura setas e zebrado term.-5 anos (p/ extrusão)</v>
          </cell>
          <cell r="D1662" t="str">
            <v>m²</v>
          </cell>
          <cell r="H1662" t="str">
            <v>DNER-ES-339/97</v>
          </cell>
        </row>
        <row r="1663">
          <cell r="A1663" t="str">
            <v>4 S 06 120 01</v>
          </cell>
          <cell r="B1663" t="str">
            <v>-</v>
          </cell>
          <cell r="C1663" t="str">
            <v>Forn. e colocação de tacha reflet. monodirecional</v>
          </cell>
          <cell r="D1663" t="str">
            <v>und</v>
          </cell>
          <cell r="H1663" t="str">
            <v>DNER-ES-339/97</v>
          </cell>
        </row>
        <row r="1664">
          <cell r="A1664" t="str">
            <v>4 S 06 120 11</v>
          </cell>
          <cell r="B1664" t="str">
            <v>-</v>
          </cell>
          <cell r="C1664" t="str">
            <v>Forn. e colocação de tachão reflet. monodirecional</v>
          </cell>
          <cell r="D1664" t="str">
            <v>und</v>
          </cell>
        </row>
        <row r="1665">
          <cell r="A1665" t="str">
            <v>4 S 06 121 01</v>
          </cell>
          <cell r="B1665" t="str">
            <v>-</v>
          </cell>
          <cell r="C1665" t="str">
            <v>Forn. e colocação de tacha reflet. bidirecional</v>
          </cell>
          <cell r="D1665" t="str">
            <v>und</v>
          </cell>
          <cell r="H1665" t="str">
            <v>DNER-ES-339/97</v>
          </cell>
        </row>
        <row r="1666">
          <cell r="A1666" t="str">
            <v>4 S 06 121 11</v>
          </cell>
          <cell r="B1666" t="str">
            <v>-</v>
          </cell>
          <cell r="C1666" t="str">
            <v>Forn. e colocação de tachão reflet. bidirecional</v>
          </cell>
          <cell r="D1666" t="str">
            <v>und</v>
          </cell>
          <cell r="H1666" t="str">
            <v>DNER-ES-339/97</v>
          </cell>
        </row>
        <row r="1667">
          <cell r="A1667" t="str">
            <v>4 S 06 200 01</v>
          </cell>
          <cell r="B1667" t="str">
            <v>-</v>
          </cell>
          <cell r="C1667" t="str">
            <v>Forn. e implantação placa sinaliz. semi-refletiva</v>
          </cell>
          <cell r="D1667" t="str">
            <v>m²</v>
          </cell>
        </row>
        <row r="1668">
          <cell r="A1668" t="str">
            <v>4 S 06 200 02</v>
          </cell>
          <cell r="B1668" t="str">
            <v>-</v>
          </cell>
          <cell r="C1668" t="str">
            <v>Forn. e implantação placa sinaliz. tot.refletiva</v>
          </cell>
          <cell r="D1668" t="str">
            <v>m²</v>
          </cell>
          <cell r="H1668" t="str">
            <v>DNER-ES-340/97</v>
          </cell>
        </row>
        <row r="1669">
          <cell r="A1669" t="str">
            <v>4 S 06 200 91</v>
          </cell>
          <cell r="B1669" t="str">
            <v>-</v>
          </cell>
          <cell r="C1669" t="str">
            <v>Remoção de placa de sinalização</v>
          </cell>
          <cell r="D1669" t="str">
            <v>m²</v>
          </cell>
        </row>
        <row r="1670">
          <cell r="A1670" t="str">
            <v>4 S 06 200 92</v>
          </cell>
          <cell r="B1670" t="str">
            <v>-</v>
          </cell>
          <cell r="C1670" t="str">
            <v>Recuperação de chapa p/placa de sinalização</v>
          </cell>
          <cell r="D1670" t="str">
            <v>m²</v>
          </cell>
        </row>
        <row r="1671">
          <cell r="A1671" t="str">
            <v>4 S 06 202 01</v>
          </cell>
          <cell r="B1671" t="str">
            <v>-</v>
          </cell>
          <cell r="C1671" t="str">
            <v>Confecção de placa sinalização semi-refletiva</v>
          </cell>
          <cell r="D1671" t="str">
            <v>m²</v>
          </cell>
        </row>
        <row r="1672">
          <cell r="A1672" t="str">
            <v>4 S 06 202 11</v>
          </cell>
          <cell r="B1672" t="str">
            <v>-</v>
          </cell>
          <cell r="C1672" t="str">
            <v>Confecção placa sinalização tot.refletiva</v>
          </cell>
          <cell r="D1672" t="str">
            <v>m²</v>
          </cell>
        </row>
        <row r="1673">
          <cell r="A1673" t="str">
            <v>4 S 06 202 21</v>
          </cell>
          <cell r="B1673" t="str">
            <v>-</v>
          </cell>
          <cell r="C1673" t="str">
            <v>Conf.placa sinal.semi-refletiva chapa recuperada</v>
          </cell>
          <cell r="D1673" t="str">
            <v>m²</v>
          </cell>
        </row>
        <row r="1674">
          <cell r="A1674" t="str">
            <v>4 S 06 202 31</v>
          </cell>
          <cell r="B1674" t="str">
            <v>-</v>
          </cell>
          <cell r="C1674" t="str">
            <v>Conf.placa sinal.tot.refletiva - chapa recuperada</v>
          </cell>
          <cell r="D1674" t="str">
            <v>m²</v>
          </cell>
        </row>
        <row r="1675">
          <cell r="A1675" t="str">
            <v>4 S 06 203 01</v>
          </cell>
          <cell r="B1675" t="str">
            <v>-</v>
          </cell>
          <cell r="C1675" t="str">
            <v>Confecção suporte e travessa p/placa sinaliz.</v>
          </cell>
          <cell r="D1675" t="str">
            <v>und</v>
          </cell>
        </row>
        <row r="1676">
          <cell r="A1676" t="str">
            <v>4 S 06 230 01</v>
          </cell>
          <cell r="B1676" t="str">
            <v>-</v>
          </cell>
          <cell r="C1676" t="str">
            <v>Forn. e implantação de balizador de concreto</v>
          </cell>
          <cell r="D1676" t="str">
            <v>und</v>
          </cell>
        </row>
        <row r="1677">
          <cell r="A1677" t="str">
            <v>4 S 06 230 51</v>
          </cell>
          <cell r="B1677" t="str">
            <v>-</v>
          </cell>
          <cell r="C1677" t="str">
            <v>Forn. e implantação de balizador de concreto AC/BC</v>
          </cell>
          <cell r="D1677" t="str">
            <v>und</v>
          </cell>
        </row>
        <row r="1678">
          <cell r="A1678" t="str">
            <v>4 S 08 100 11</v>
          </cell>
          <cell r="B1678" t="str">
            <v>-</v>
          </cell>
          <cell r="C1678" t="str">
            <v>Manut./recomp. sinal.-pint.faixa-tinta acril.-1ano</v>
          </cell>
          <cell r="D1678" t="str">
            <v>m²</v>
          </cell>
        </row>
        <row r="1679">
          <cell r="A1679" t="str">
            <v>4 S 08 100 13</v>
          </cell>
          <cell r="B1679" t="str">
            <v>-</v>
          </cell>
          <cell r="C1679" t="str">
            <v>Manut/recomp.sinal-pint.faixa-tin.acril em água-1a</v>
          </cell>
          <cell r="D1679" t="str">
            <v>m²</v>
          </cell>
        </row>
        <row r="1680">
          <cell r="A1680" t="str">
            <v>4 S 08 100 21</v>
          </cell>
          <cell r="B1680" t="str">
            <v>-</v>
          </cell>
          <cell r="C1680" t="str">
            <v>Manut./recomp. sinal.-pint.faixa-tinta acril-2anos</v>
          </cell>
          <cell r="D1680" t="str">
            <v>m²</v>
          </cell>
        </row>
        <row r="1681">
          <cell r="A1681" t="str">
            <v>4 S 08 100 23</v>
          </cell>
          <cell r="B1681" t="str">
            <v>-</v>
          </cell>
          <cell r="C1681" t="str">
            <v>Manut/recomp.sinal-pint.faixa-tin.acril em água-2a</v>
          </cell>
          <cell r="D1681" t="str">
            <v>m²</v>
          </cell>
        </row>
        <row r="1682">
          <cell r="A1682" t="str">
            <v>4 S 08 110 01</v>
          </cell>
          <cell r="B1682" t="str">
            <v>-</v>
          </cell>
          <cell r="C1682" t="str">
            <v>Man/recomp.sin-pint.faixa-c/termopl-3a(p/aspersão)</v>
          </cell>
          <cell r="D1682" t="str">
            <v>m²</v>
          </cell>
        </row>
        <row r="1683">
          <cell r="A1683" t="str">
            <v>4 S 09 001 90</v>
          </cell>
          <cell r="B1683" t="str">
            <v>-</v>
          </cell>
          <cell r="C1683" t="str">
            <v>Transporte comercial c/ carroc 15t rodov. não pav.</v>
          </cell>
          <cell r="D1683" t="str">
            <v>tkm</v>
          </cell>
        </row>
        <row r="1684">
          <cell r="A1684" t="str">
            <v>4 S 09 001 91</v>
          </cell>
          <cell r="B1684" t="str">
            <v>-</v>
          </cell>
          <cell r="C1684" t="str">
            <v>Transporte comercial c/ basc. 10m3 rod. não pav.</v>
          </cell>
          <cell r="D1684" t="str">
            <v>tkm</v>
          </cell>
        </row>
        <row r="1685">
          <cell r="A1685" t="str">
            <v>4 S 09 002 00</v>
          </cell>
          <cell r="B1685" t="str">
            <v>-</v>
          </cell>
          <cell r="C1685" t="str">
            <v>Transporte local c/ basc. 5 m3 rodov. pav.</v>
          </cell>
          <cell r="D1685" t="str">
            <v>tkm</v>
          </cell>
        </row>
        <row r="1686">
          <cell r="A1686" t="str">
            <v>4 S 09 002 41</v>
          </cell>
          <cell r="B1686" t="str">
            <v>-</v>
          </cell>
          <cell r="C1686" t="str">
            <v>Transporte local c/ carroceria 4t rodov. pav.</v>
          </cell>
          <cell r="D1686" t="str">
            <v>tkm</v>
          </cell>
        </row>
        <row r="1687">
          <cell r="A1687" t="str">
            <v>4 S 09 002 90</v>
          </cell>
          <cell r="B1687" t="str">
            <v>-</v>
          </cell>
          <cell r="C1687" t="str">
            <v>Transporte comercial c/ carroc 15t rodov. pav.</v>
          </cell>
          <cell r="D1687" t="str">
            <v>tkm</v>
          </cell>
        </row>
        <row r="1688">
          <cell r="A1688" t="str">
            <v>4 S 09 002 91</v>
          </cell>
          <cell r="B1688" t="str">
            <v>-</v>
          </cell>
          <cell r="C1688" t="str">
            <v>Transporte comercial c/ basc. 10m3 rod. pav.</v>
          </cell>
          <cell r="D1688" t="str">
            <v>tkm</v>
          </cell>
        </row>
        <row r="1689">
          <cell r="A1689" t="str">
            <v>4 S 09 202 70</v>
          </cell>
          <cell r="B1689" t="str">
            <v>-</v>
          </cell>
          <cell r="C1689" t="str">
            <v>Transp. local de água c/ cam. tanque rodov. pav.</v>
          </cell>
          <cell r="D1689" t="str">
            <v>tkm</v>
          </cell>
        </row>
        <row r="1691">
          <cell r="A1691" t="str">
            <v>DNIT - Sistema de Custos Rodoviários</v>
          </cell>
          <cell r="D1691" t="str">
            <v>Sicro2</v>
          </cell>
        </row>
        <row r="1692">
          <cell r="A1692" t="str">
            <v>Restauração Rodoviária</v>
          </cell>
          <cell r="D1692" t="str">
            <v>Minas Gerais</v>
          </cell>
        </row>
        <row r="1693">
          <cell r="A1693" t="str">
            <v>Resumo dos Custos Unitários de Referência: Maio de 2005</v>
          </cell>
          <cell r="D1693" t="str">
            <v>RCtR0330</v>
          </cell>
        </row>
        <row r="1695">
          <cell r="A1695" t="str">
            <v>Código</v>
          </cell>
          <cell r="C1695" t="str">
            <v>Atividade / Serviço</v>
          </cell>
          <cell r="D1695" t="str">
            <v>Unidade</v>
          </cell>
          <cell r="F1695" t="str">
            <v>Preço Unitário</v>
          </cell>
        </row>
        <row r="1696">
          <cell r="D1696" t="str">
            <v>Und</v>
          </cell>
          <cell r="E1696" t="str">
            <v>Direto</v>
          </cell>
          <cell r="F1696" t="str">
            <v>LDI</v>
          </cell>
          <cell r="G1696" t="str">
            <v>Total</v>
          </cell>
        </row>
        <row r="1698">
          <cell r="A1698" t="str">
            <v>5 S 01 000 00</v>
          </cell>
          <cell r="B1698" t="str">
            <v>-</v>
          </cell>
          <cell r="C1698" t="str">
            <v>Desm. dest. e limp. áreas c/ arv. diam. até 0,15m</v>
          </cell>
          <cell r="D1698" t="str">
            <v>m²</v>
          </cell>
          <cell r="H1698" t="str">
            <v>DNER-ES-278/97</v>
          </cell>
        </row>
        <row r="1699">
          <cell r="A1699" t="str">
            <v>5 S 01 010 00</v>
          </cell>
          <cell r="B1699" t="str">
            <v>-</v>
          </cell>
          <cell r="C1699" t="str">
            <v>Destocamento de árvores c/ diâm. 0,15 a 030m</v>
          </cell>
          <cell r="D1699" t="str">
            <v>und</v>
          </cell>
        </row>
        <row r="1700">
          <cell r="A1700" t="str">
            <v>5 S 01 011 00</v>
          </cell>
          <cell r="B1700" t="str">
            <v>-</v>
          </cell>
          <cell r="C1700" t="str">
            <v>Destocamento de árvores c/ diâm. &gt; 0,30m</v>
          </cell>
          <cell r="D1700" t="str">
            <v>und</v>
          </cell>
        </row>
        <row r="1701">
          <cell r="A1701" t="str">
            <v>5 S 01 100 01</v>
          </cell>
          <cell r="B1701" t="str">
            <v>-</v>
          </cell>
          <cell r="C1701" t="str">
            <v>Esc. carga transp. mat 1a cat DMT 50m</v>
          </cell>
          <cell r="D1701" t="str">
            <v>m³</v>
          </cell>
          <cell r="H1701" t="str">
            <v>DNER-ES-280/97</v>
          </cell>
        </row>
        <row r="1702">
          <cell r="A1702" t="str">
            <v>5 S 01 100 09</v>
          </cell>
          <cell r="B1702" t="str">
            <v>-</v>
          </cell>
          <cell r="C1702" t="str">
            <v>Esc. carga tr. mat 1a c. DMT 50 a 200m c/carreg</v>
          </cell>
          <cell r="D1702" t="str">
            <v>m³</v>
          </cell>
          <cell r="H1702" t="str">
            <v>DNER-ES-280/97</v>
          </cell>
        </row>
        <row r="1703">
          <cell r="A1703" t="str">
            <v>5 S 01 100 10</v>
          </cell>
          <cell r="B1703" t="str">
            <v>-</v>
          </cell>
          <cell r="C1703" t="str">
            <v>Esc. carga tr. mat 1a c. DMT 200 a 400m c/carreg</v>
          </cell>
          <cell r="D1703" t="str">
            <v>m³</v>
          </cell>
          <cell r="H1703" t="str">
            <v>DNER-ES-280/97</v>
          </cell>
        </row>
        <row r="1704">
          <cell r="A1704" t="str">
            <v>5 S 01 100 11</v>
          </cell>
          <cell r="B1704" t="str">
            <v>-</v>
          </cell>
          <cell r="C1704" t="str">
            <v>Esc. carga tr. mat 1a c. DMT 400 a 600m c/carreg</v>
          </cell>
          <cell r="D1704" t="str">
            <v>m³</v>
          </cell>
          <cell r="H1704" t="str">
            <v>DNER-ES-280/97</v>
          </cell>
        </row>
        <row r="1705">
          <cell r="A1705" t="str">
            <v>5 S 01 100 12</v>
          </cell>
          <cell r="B1705" t="str">
            <v>-</v>
          </cell>
          <cell r="C1705" t="str">
            <v>Esc. carga tr. mat 1a c. DMT 600 a 800m c/carreg</v>
          </cell>
          <cell r="D1705" t="str">
            <v>m³</v>
          </cell>
          <cell r="H1705" t="str">
            <v>DNER-ES-280/97</v>
          </cell>
        </row>
        <row r="1706">
          <cell r="A1706" t="str">
            <v>5 S 01 100 13</v>
          </cell>
          <cell r="B1706" t="str">
            <v>-</v>
          </cell>
          <cell r="C1706" t="str">
            <v>Esc. carga tr. mat 1a c. DMT 800 a 1000m c/carreg</v>
          </cell>
          <cell r="D1706" t="str">
            <v>m³</v>
          </cell>
          <cell r="H1706" t="str">
            <v>DNER-ES-280/97</v>
          </cell>
        </row>
        <row r="1707">
          <cell r="A1707" t="str">
            <v>5 S 01 100 14</v>
          </cell>
          <cell r="B1707" t="str">
            <v>-</v>
          </cell>
          <cell r="C1707" t="str">
            <v>Esc. carga tr. mat 1a c. DMT 1000 a 1200m c/carreg</v>
          </cell>
          <cell r="D1707" t="str">
            <v>m³</v>
          </cell>
          <cell r="H1707" t="str">
            <v>DNER-ES-280/97</v>
          </cell>
        </row>
        <row r="1708">
          <cell r="A1708" t="str">
            <v>5 S 01 100 15</v>
          </cell>
          <cell r="B1708" t="str">
            <v>-</v>
          </cell>
          <cell r="C1708" t="str">
            <v>Esc. carga tr. mat 1a c. DMT 1200 a 1400m c/carreg</v>
          </cell>
          <cell r="D1708" t="str">
            <v>m³</v>
          </cell>
          <cell r="H1708" t="str">
            <v>DNER-ES-280/97</v>
          </cell>
        </row>
        <row r="1709">
          <cell r="A1709" t="str">
            <v>5 S 01 100 16</v>
          </cell>
          <cell r="B1709" t="str">
            <v>-</v>
          </cell>
          <cell r="C1709" t="str">
            <v>Esc. carga tr. mat 1a c. DMT 1400 a 1600m c/carreg</v>
          </cell>
          <cell r="D1709" t="str">
            <v>m³</v>
          </cell>
          <cell r="H1709" t="str">
            <v>DNER-ES-280/97</v>
          </cell>
        </row>
        <row r="1710">
          <cell r="A1710" t="str">
            <v>5 S 01 100 17</v>
          </cell>
          <cell r="B1710" t="str">
            <v>-</v>
          </cell>
          <cell r="C1710" t="str">
            <v>Esc. carga tr. mat 1a c. DMT 1600 a 1800m c/carreg</v>
          </cell>
          <cell r="D1710" t="str">
            <v>m³</v>
          </cell>
          <cell r="H1710" t="str">
            <v>DNER-ES-280/97</v>
          </cell>
        </row>
        <row r="1711">
          <cell r="A1711" t="str">
            <v>5 S 01 100 18</v>
          </cell>
          <cell r="B1711" t="str">
            <v>-</v>
          </cell>
          <cell r="C1711" t="str">
            <v>Esc. carga tr. mat 1a c. DMT 1800 a 2000m c/carreg</v>
          </cell>
          <cell r="D1711" t="str">
            <v>m³</v>
          </cell>
          <cell r="H1711" t="str">
            <v>DNER-ES-280/97</v>
          </cell>
        </row>
        <row r="1712">
          <cell r="A1712" t="str">
            <v>5 S 01 100 19</v>
          </cell>
          <cell r="B1712" t="str">
            <v>-</v>
          </cell>
          <cell r="C1712" t="str">
            <v>Esc. carga tr. mat 1a c. DMT 2000 a 3000m c/carreg</v>
          </cell>
          <cell r="D1712" t="str">
            <v>m³</v>
          </cell>
          <cell r="H1712" t="str">
            <v>DNER-ES-280/97</v>
          </cell>
        </row>
        <row r="1713">
          <cell r="A1713" t="str">
            <v>5 S 01 100 20</v>
          </cell>
          <cell r="B1713" t="str">
            <v>-</v>
          </cell>
          <cell r="C1713" t="str">
            <v>Esc. carga tr. mat 1a c. DMT 3000 a 5000m c/carreg</v>
          </cell>
          <cell r="D1713" t="str">
            <v>m³</v>
          </cell>
          <cell r="H1713" t="str">
            <v>DNER-ES-280/97</v>
          </cell>
        </row>
        <row r="1714">
          <cell r="A1714" t="str">
            <v>5 S 01 100 22</v>
          </cell>
          <cell r="B1714" t="str">
            <v>-</v>
          </cell>
          <cell r="C1714" t="str">
            <v>Esc. carga transp. mat 1a cat DMT 50 a 200m c/e</v>
          </cell>
          <cell r="D1714" t="str">
            <v>m³</v>
          </cell>
          <cell r="H1714" t="str">
            <v>DNER-ES-280/97</v>
          </cell>
        </row>
        <row r="1715">
          <cell r="A1715" t="str">
            <v>5 S 01 100 23</v>
          </cell>
          <cell r="B1715" t="str">
            <v>-</v>
          </cell>
          <cell r="C1715" t="str">
            <v>Esc. carga transp. mat 1a cat DMT 200 a 400m c/e</v>
          </cell>
          <cell r="D1715" t="str">
            <v>m³</v>
          </cell>
          <cell r="H1715" t="str">
            <v>DNER-ES-280/97</v>
          </cell>
        </row>
        <row r="1716">
          <cell r="A1716" t="str">
            <v>5 S 01 100 24</v>
          </cell>
          <cell r="B1716" t="str">
            <v>-</v>
          </cell>
          <cell r="C1716" t="str">
            <v>Esc. carga transp. mat 1a cat DMT 400 a 600m c/e</v>
          </cell>
          <cell r="D1716" t="str">
            <v>m³</v>
          </cell>
          <cell r="H1716" t="str">
            <v>DNER-ES-280/97</v>
          </cell>
        </row>
        <row r="1717">
          <cell r="A1717" t="str">
            <v>5 S 01 100 25</v>
          </cell>
          <cell r="B1717" t="str">
            <v>-</v>
          </cell>
          <cell r="C1717" t="str">
            <v>Esc. carga transp. mat 1a cat DMT 600 a 800m c/e</v>
          </cell>
          <cell r="D1717" t="str">
            <v>m³</v>
          </cell>
          <cell r="H1717" t="str">
            <v>DNER-ES-280/97</v>
          </cell>
        </row>
        <row r="1718">
          <cell r="A1718" t="str">
            <v>5 S 01 100 26</v>
          </cell>
          <cell r="B1718" t="str">
            <v>-</v>
          </cell>
          <cell r="C1718" t="str">
            <v>Esc. carga transp. mat 1a cat DMT 800 a 1000m c/e</v>
          </cell>
          <cell r="D1718" t="str">
            <v>m³</v>
          </cell>
          <cell r="H1718" t="str">
            <v>DNER-ES-280/97</v>
          </cell>
        </row>
        <row r="1719">
          <cell r="A1719" t="str">
            <v>5 S 01 100 27</v>
          </cell>
          <cell r="B1719" t="str">
            <v>-</v>
          </cell>
          <cell r="C1719" t="str">
            <v>Esc. carga transp. mat 1a cat DMT 1000 a 1200m c/e</v>
          </cell>
          <cell r="D1719" t="str">
            <v>m³</v>
          </cell>
          <cell r="H1719" t="str">
            <v>DNER-ES-280/97</v>
          </cell>
        </row>
        <row r="1720">
          <cell r="A1720" t="str">
            <v>5 S 01 100 28</v>
          </cell>
          <cell r="B1720" t="str">
            <v>-</v>
          </cell>
          <cell r="C1720" t="str">
            <v>Esc. carga transp. mat 1a cat DMT 1200 a 1400m c/e</v>
          </cell>
          <cell r="D1720" t="str">
            <v>m³</v>
          </cell>
          <cell r="H1720" t="str">
            <v>DNER-ES-280/97</v>
          </cell>
        </row>
        <row r="1721">
          <cell r="A1721" t="str">
            <v>5 S 01 100 29</v>
          </cell>
          <cell r="B1721" t="str">
            <v>-</v>
          </cell>
          <cell r="C1721" t="str">
            <v>Esc. carga transp. mat 1a cat DMT 1400 a 1600m c/e</v>
          </cell>
          <cell r="D1721" t="str">
            <v>m³</v>
          </cell>
          <cell r="H1721" t="str">
            <v>DNER-ES-280/97</v>
          </cell>
        </row>
        <row r="1722">
          <cell r="A1722" t="str">
            <v>5 S 01 100 30</v>
          </cell>
          <cell r="B1722" t="str">
            <v>-</v>
          </cell>
          <cell r="C1722" t="str">
            <v>Esc. carga transp .mat 1a cat DMT 1600 a 1800m c/e</v>
          </cell>
          <cell r="D1722" t="str">
            <v>m³</v>
          </cell>
          <cell r="H1722" t="str">
            <v>DNER-ES-280/97</v>
          </cell>
        </row>
        <row r="1723">
          <cell r="A1723" t="str">
            <v>5 S 01 100 31</v>
          </cell>
          <cell r="B1723" t="str">
            <v>-</v>
          </cell>
          <cell r="C1723" t="str">
            <v>Esc. carga transp. mat 1a cat DMT 1800 a 2000m c/e</v>
          </cell>
          <cell r="D1723" t="str">
            <v>m³</v>
          </cell>
          <cell r="H1723" t="str">
            <v>DNER-ES-280/97</v>
          </cell>
        </row>
        <row r="1724">
          <cell r="A1724" t="str">
            <v>5 S 01 100 32</v>
          </cell>
          <cell r="B1724" t="str">
            <v>-</v>
          </cell>
          <cell r="C1724" t="str">
            <v>Esc. carga transp. mat 1a cat DMT 2000 a 3000m c/e</v>
          </cell>
          <cell r="D1724" t="str">
            <v>m³</v>
          </cell>
          <cell r="H1724" t="str">
            <v>DNER-ES-280/97</v>
          </cell>
        </row>
        <row r="1725">
          <cell r="A1725" t="str">
            <v>5 S 01 100 33</v>
          </cell>
          <cell r="B1725" t="str">
            <v>-</v>
          </cell>
          <cell r="C1725" t="str">
            <v>Esc. carga transp. mat 1a cat DMT 3000 a 5000m c/e</v>
          </cell>
          <cell r="D1725" t="str">
            <v>m³</v>
          </cell>
          <cell r="H1725" t="str">
            <v>DNER-ES-280/97</v>
          </cell>
        </row>
        <row r="1726">
          <cell r="A1726" t="str">
            <v>5 S 01 101 01</v>
          </cell>
          <cell r="B1726" t="str">
            <v>-</v>
          </cell>
          <cell r="C1726" t="str">
            <v>Esc. carga transp. mat 2a cat DMT 50m</v>
          </cell>
          <cell r="D1726" t="str">
            <v>m³</v>
          </cell>
          <cell r="H1726" t="str">
            <v>DNER-ES-280/97</v>
          </cell>
        </row>
        <row r="1727">
          <cell r="A1727" t="str">
            <v>5 S 01 101 09</v>
          </cell>
          <cell r="B1727" t="str">
            <v>-</v>
          </cell>
          <cell r="C1727" t="str">
            <v>Esc. carga tr. mat 2a c. DMT 50 a 200m c/carreg</v>
          </cell>
          <cell r="D1727" t="str">
            <v>m³</v>
          </cell>
          <cell r="H1727" t="str">
            <v>DNER-ES-280/97</v>
          </cell>
        </row>
        <row r="1728">
          <cell r="A1728" t="str">
            <v>5 S 01 101 10</v>
          </cell>
          <cell r="B1728" t="str">
            <v>-</v>
          </cell>
          <cell r="C1728" t="str">
            <v>Esc. carga tr. mat 2a c. DMT 200 a 400m c/carreg</v>
          </cell>
          <cell r="D1728" t="str">
            <v>m³</v>
          </cell>
          <cell r="H1728" t="str">
            <v>DNER-ES-280/97</v>
          </cell>
        </row>
        <row r="1729">
          <cell r="A1729" t="str">
            <v>5 S 01 101 11</v>
          </cell>
          <cell r="B1729" t="str">
            <v>-</v>
          </cell>
          <cell r="C1729" t="str">
            <v>Esc. carga tr. mat 2a c. DMT 400 a 600m c/carreg</v>
          </cell>
          <cell r="D1729" t="str">
            <v>m³</v>
          </cell>
          <cell r="H1729" t="str">
            <v>DNER-ES-280/97</v>
          </cell>
        </row>
        <row r="1730">
          <cell r="A1730" t="str">
            <v>5 S 01 101 12</v>
          </cell>
          <cell r="B1730" t="str">
            <v>-</v>
          </cell>
          <cell r="C1730" t="str">
            <v>Esc. carga tr. mat 2a c. DMT 600 a 800m c/carreg</v>
          </cell>
          <cell r="D1730" t="str">
            <v>m³</v>
          </cell>
          <cell r="H1730" t="str">
            <v>DNER-ES-280/97</v>
          </cell>
        </row>
        <row r="1731">
          <cell r="A1731" t="str">
            <v>5 S 01 101 13</v>
          </cell>
          <cell r="B1731" t="str">
            <v>-</v>
          </cell>
          <cell r="C1731" t="str">
            <v>Esc. carga tr. mat 2a c. DMT 800 a 1000m c/carreg</v>
          </cell>
          <cell r="D1731" t="str">
            <v>m³</v>
          </cell>
          <cell r="H1731" t="str">
            <v>DNER-ES-280/97</v>
          </cell>
        </row>
        <row r="1732">
          <cell r="A1732" t="str">
            <v>5 S 01 101 14</v>
          </cell>
          <cell r="B1732" t="str">
            <v>-</v>
          </cell>
          <cell r="C1732" t="str">
            <v>Esc. carga tr. mat 2a c. DMT 1000 a 1200m c/carreg</v>
          </cell>
          <cell r="D1732" t="str">
            <v>m³</v>
          </cell>
          <cell r="H1732" t="str">
            <v>DNER-ES-280/97</v>
          </cell>
        </row>
        <row r="1733">
          <cell r="A1733" t="str">
            <v>5 S 01 101 15</v>
          </cell>
          <cell r="B1733" t="str">
            <v>-</v>
          </cell>
          <cell r="C1733" t="str">
            <v>Esc. carga tr. mat 2a c. DMT 1200 a 1400m c/carreg</v>
          </cell>
          <cell r="D1733" t="str">
            <v>m³</v>
          </cell>
          <cell r="H1733" t="str">
            <v>DNER-ES-280/97</v>
          </cell>
        </row>
        <row r="1734">
          <cell r="A1734" t="str">
            <v>5 S 01 101 16</v>
          </cell>
          <cell r="B1734" t="str">
            <v>-</v>
          </cell>
          <cell r="C1734" t="str">
            <v>Esc. carga tr. mat 2a c. DMT 1400 a 1600m c/carreg</v>
          </cell>
          <cell r="D1734" t="str">
            <v>m³</v>
          </cell>
          <cell r="H1734" t="str">
            <v>DNER-ES-280/97</v>
          </cell>
        </row>
        <row r="1735">
          <cell r="A1735" t="str">
            <v>5 S 01 101 17</v>
          </cell>
          <cell r="B1735" t="str">
            <v>-</v>
          </cell>
          <cell r="C1735" t="str">
            <v>Esc. carga tr. mat 2a c. DMT 1600 a 1800m c/carreg</v>
          </cell>
          <cell r="D1735" t="str">
            <v>m³</v>
          </cell>
          <cell r="H1735" t="str">
            <v>DNER-ES-280/97</v>
          </cell>
        </row>
        <row r="1736">
          <cell r="A1736" t="str">
            <v>5 S 01 101 18</v>
          </cell>
          <cell r="B1736" t="str">
            <v>-</v>
          </cell>
          <cell r="C1736" t="str">
            <v>Esc. carga tr. mat 2a c. DMT 1800 a 2000m c/carreg</v>
          </cell>
          <cell r="D1736" t="str">
            <v>m³</v>
          </cell>
          <cell r="H1736" t="str">
            <v>DNER-ES-280/97</v>
          </cell>
        </row>
        <row r="1737">
          <cell r="A1737" t="str">
            <v>5 S 01 101 19</v>
          </cell>
          <cell r="B1737" t="str">
            <v>-</v>
          </cell>
          <cell r="C1737" t="str">
            <v>Esc. carga tr. mat 2a c. DMT 2000 a 3000m c/carreg</v>
          </cell>
          <cell r="D1737" t="str">
            <v>m³</v>
          </cell>
          <cell r="H1737" t="str">
            <v>DNER-ES-280/97</v>
          </cell>
        </row>
        <row r="1738">
          <cell r="A1738" t="str">
            <v>5 S 01 101 20</v>
          </cell>
          <cell r="B1738" t="str">
            <v>-</v>
          </cell>
          <cell r="C1738" t="str">
            <v>Esc. carga tr. mat 2a c. DMT 3000 a 5000m c/carreg</v>
          </cell>
          <cell r="D1738" t="str">
            <v>m³</v>
          </cell>
          <cell r="H1738" t="str">
            <v>DNER-ES-280/97</v>
          </cell>
        </row>
        <row r="1739">
          <cell r="A1739" t="str">
            <v>5 S 01 101 22</v>
          </cell>
          <cell r="B1739" t="str">
            <v>-</v>
          </cell>
          <cell r="C1739" t="str">
            <v>Esc. carga transp. mat 2a cat DMT 50 a 200m c/e</v>
          </cell>
          <cell r="D1739" t="str">
            <v>m³</v>
          </cell>
          <cell r="H1739" t="str">
            <v>DNER-ES-280/97</v>
          </cell>
        </row>
        <row r="1740">
          <cell r="A1740" t="str">
            <v>5 S 01 101 23</v>
          </cell>
          <cell r="B1740" t="str">
            <v>-</v>
          </cell>
          <cell r="C1740" t="str">
            <v>Esc. carga transp. mat 2a cat DMT 200 a 400m c/e</v>
          </cell>
          <cell r="D1740" t="str">
            <v>m³</v>
          </cell>
          <cell r="H1740" t="str">
            <v>DNER-ES-280/97</v>
          </cell>
        </row>
        <row r="1741">
          <cell r="A1741" t="str">
            <v>5 S 01 101 24</v>
          </cell>
          <cell r="B1741" t="str">
            <v>-</v>
          </cell>
          <cell r="C1741" t="str">
            <v>Esc. carga transp. mat 2a cat DMT 400 a 600m c/e</v>
          </cell>
          <cell r="D1741" t="str">
            <v>m³</v>
          </cell>
          <cell r="H1741" t="str">
            <v>DNER-ES-280/97</v>
          </cell>
        </row>
        <row r="1742">
          <cell r="A1742" t="str">
            <v>5 S 01 101 25</v>
          </cell>
          <cell r="B1742" t="str">
            <v>-</v>
          </cell>
          <cell r="C1742" t="str">
            <v>Esc. carga transp. mat 2a cat DMT 600 a 800m c/e</v>
          </cell>
          <cell r="D1742" t="str">
            <v>m³</v>
          </cell>
          <cell r="H1742" t="str">
            <v>DNER-ES-280/97</v>
          </cell>
        </row>
        <row r="1743">
          <cell r="A1743" t="str">
            <v>5 S 01 101 26</v>
          </cell>
          <cell r="B1743" t="str">
            <v>-</v>
          </cell>
          <cell r="C1743" t="str">
            <v>Esc. carga transp. mat 2a cat DMT 800 a 1000m c/e</v>
          </cell>
          <cell r="D1743" t="str">
            <v>m³</v>
          </cell>
          <cell r="H1743" t="str">
            <v>DNER-ES-280/97</v>
          </cell>
        </row>
        <row r="1744">
          <cell r="A1744" t="str">
            <v>5 S 01 101 27</v>
          </cell>
          <cell r="B1744" t="str">
            <v>-</v>
          </cell>
          <cell r="C1744" t="str">
            <v>Esc. carga transp. mat 2a cat DMT 1000 a 1200m c/e</v>
          </cell>
          <cell r="D1744" t="str">
            <v>m³</v>
          </cell>
          <cell r="H1744" t="str">
            <v>DNER-ES-280/97</v>
          </cell>
        </row>
        <row r="1745">
          <cell r="A1745" t="str">
            <v>5 S 01 101 28</v>
          </cell>
          <cell r="B1745" t="str">
            <v>-</v>
          </cell>
          <cell r="C1745" t="str">
            <v>Esc. carga transp. mat 2a cat DMT 1200 a 1400m c/e</v>
          </cell>
          <cell r="D1745" t="str">
            <v>m³</v>
          </cell>
          <cell r="H1745" t="str">
            <v>DNER-ES-280/97</v>
          </cell>
        </row>
        <row r="1746">
          <cell r="A1746" t="str">
            <v>5 S 01 101 29</v>
          </cell>
          <cell r="B1746" t="str">
            <v>-</v>
          </cell>
          <cell r="C1746" t="str">
            <v>Esc. carga transp. mat 2a cat DMT 1400 a 1600m c/e</v>
          </cell>
          <cell r="D1746" t="str">
            <v>m³</v>
          </cell>
          <cell r="H1746" t="str">
            <v>DNER-ES-280/97</v>
          </cell>
        </row>
        <row r="1747">
          <cell r="A1747" t="str">
            <v>5 S 01 101 30</v>
          </cell>
          <cell r="B1747" t="str">
            <v>-</v>
          </cell>
          <cell r="C1747" t="str">
            <v>Esc. carga transp. mat 2a cat DMT 1600 a 1800m c/e</v>
          </cell>
          <cell r="D1747" t="str">
            <v>m³</v>
          </cell>
          <cell r="H1747" t="str">
            <v>DNER-ES-280/97</v>
          </cell>
        </row>
        <row r="1748">
          <cell r="A1748" t="str">
            <v>5 S 01 101 31</v>
          </cell>
          <cell r="B1748" t="str">
            <v>-</v>
          </cell>
          <cell r="C1748" t="str">
            <v>Esc. carga transp. mat 2a cat DMT 1800 a 2000m c/e</v>
          </cell>
          <cell r="D1748" t="str">
            <v>m³</v>
          </cell>
          <cell r="H1748" t="str">
            <v>DNER-ES-280/97</v>
          </cell>
        </row>
        <row r="1749">
          <cell r="A1749" t="str">
            <v>5 S 01 101 32</v>
          </cell>
          <cell r="B1749" t="str">
            <v>-</v>
          </cell>
          <cell r="C1749" t="str">
            <v>Esc. carga transp. mat 2a cat DMT 2000 a 3000m c/e</v>
          </cell>
          <cell r="D1749" t="str">
            <v>m³</v>
          </cell>
          <cell r="H1749" t="str">
            <v>DNER-ES-280/97</v>
          </cell>
        </row>
        <row r="1750">
          <cell r="A1750" t="str">
            <v>5 S 01 101 33</v>
          </cell>
          <cell r="B1750" t="str">
            <v>-</v>
          </cell>
          <cell r="C1750" t="str">
            <v>Esc. carga transp. mat 2a cat DMT 3000 a 5000m c/e</v>
          </cell>
          <cell r="D1750" t="str">
            <v>m³</v>
          </cell>
          <cell r="H1750" t="str">
            <v>DNER-ES-280/97</v>
          </cell>
        </row>
        <row r="1751">
          <cell r="A1751" t="str">
            <v>5 S 01 102 01</v>
          </cell>
          <cell r="B1751" t="str">
            <v>-</v>
          </cell>
          <cell r="C1751" t="str">
            <v>Esc. carga transp. mat 3a cat DMT até 50m</v>
          </cell>
          <cell r="D1751" t="str">
            <v>m³</v>
          </cell>
          <cell r="H1751" t="str">
            <v>DNER-ES-280/97</v>
          </cell>
        </row>
        <row r="1752">
          <cell r="A1752" t="str">
            <v>5 S 01 102 02</v>
          </cell>
          <cell r="B1752" t="str">
            <v>-</v>
          </cell>
          <cell r="C1752" t="str">
            <v>Esc. carga transp. mat 3a cat DMT 50 a 200m</v>
          </cell>
          <cell r="D1752" t="str">
            <v>m³</v>
          </cell>
          <cell r="H1752" t="str">
            <v>DNER-ES-280/97</v>
          </cell>
        </row>
        <row r="1753">
          <cell r="A1753" t="str">
            <v>5 S 01 102 03</v>
          </cell>
          <cell r="B1753" t="str">
            <v>-</v>
          </cell>
          <cell r="C1753" t="str">
            <v>Esc. carga transp. mat 3a cat DMT 200 a 400m</v>
          </cell>
          <cell r="D1753" t="str">
            <v>m³</v>
          </cell>
          <cell r="H1753" t="str">
            <v>DNER-ES-280/97</v>
          </cell>
        </row>
        <row r="1754">
          <cell r="A1754" t="str">
            <v>5 S 01 102 04</v>
          </cell>
          <cell r="B1754" t="str">
            <v>-</v>
          </cell>
          <cell r="C1754" t="str">
            <v>Esc. carga transp. mat 3a cat DMT 400 a 600m</v>
          </cell>
          <cell r="D1754" t="str">
            <v>m³</v>
          </cell>
          <cell r="H1754" t="str">
            <v>DNER-ES-280/97</v>
          </cell>
        </row>
        <row r="1755">
          <cell r="A1755" t="str">
            <v>5 S 01 102 05</v>
          </cell>
          <cell r="B1755" t="str">
            <v>-</v>
          </cell>
          <cell r="C1755" t="str">
            <v>Esc. carga transp. mat 3a cat DMT 600 a 800m</v>
          </cell>
          <cell r="D1755" t="str">
            <v>m³</v>
          </cell>
          <cell r="H1755" t="str">
            <v>DNER-ES-280/97</v>
          </cell>
        </row>
        <row r="1756">
          <cell r="A1756" t="str">
            <v>5 S 01 102 06</v>
          </cell>
          <cell r="B1756" t="str">
            <v>-</v>
          </cell>
          <cell r="C1756" t="str">
            <v>Esc. carga transp. mat 3a cat DMT 800 a 1000m</v>
          </cell>
          <cell r="D1756" t="str">
            <v>m³</v>
          </cell>
          <cell r="H1756" t="str">
            <v>DNER-ES-280/97</v>
          </cell>
        </row>
        <row r="1757">
          <cell r="A1757" t="str">
            <v>5 S 01 102 07</v>
          </cell>
          <cell r="B1757" t="str">
            <v>-</v>
          </cell>
          <cell r="C1757" t="str">
            <v>Esc. carga transp. mat 3a cat DMT 1000 a 1200m</v>
          </cell>
          <cell r="D1757" t="str">
            <v>m³</v>
          </cell>
          <cell r="H1757" t="str">
            <v>DNER-ES-280/97</v>
          </cell>
        </row>
        <row r="1758">
          <cell r="A1758" t="str">
            <v>5 S 01 510 00</v>
          </cell>
          <cell r="B1758" t="str">
            <v>-</v>
          </cell>
          <cell r="C1758" t="str">
            <v>Compactação de aterros a 95% proctor normal</v>
          </cell>
          <cell r="D1758" t="str">
            <v>m³</v>
          </cell>
        </row>
        <row r="1759">
          <cell r="A1759" t="str">
            <v>5 S 01 511 00</v>
          </cell>
          <cell r="B1759" t="str">
            <v>-</v>
          </cell>
          <cell r="C1759" t="str">
            <v>Compactação de aterros a 100% proctor normal</v>
          </cell>
          <cell r="D1759" t="str">
            <v>m³</v>
          </cell>
        </row>
        <row r="1760">
          <cell r="A1760" t="str">
            <v>5 S 01 513 01</v>
          </cell>
          <cell r="B1760" t="str">
            <v>-</v>
          </cell>
          <cell r="C1760" t="str">
            <v>Compactação de material de "bota-fora"</v>
          </cell>
          <cell r="D1760" t="str">
            <v>m³</v>
          </cell>
        </row>
        <row r="1761">
          <cell r="A1761" t="str">
            <v>5 S 02 100 00</v>
          </cell>
          <cell r="B1761" t="str">
            <v>-</v>
          </cell>
          <cell r="C1761" t="str">
            <v>Reforço do subleito</v>
          </cell>
          <cell r="D1761" t="str">
            <v>m³</v>
          </cell>
        </row>
        <row r="1762">
          <cell r="A1762" t="str">
            <v>5 S 02 110 00</v>
          </cell>
          <cell r="B1762" t="str">
            <v>-</v>
          </cell>
          <cell r="C1762" t="str">
            <v>Regularização do subleito</v>
          </cell>
          <cell r="D1762" t="str">
            <v>m²</v>
          </cell>
          <cell r="H1762" t="str">
            <v>DNER-ES-299/97</v>
          </cell>
        </row>
        <row r="1763">
          <cell r="A1763" t="str">
            <v>5 S 02 110 01</v>
          </cell>
          <cell r="B1763" t="str">
            <v>-</v>
          </cell>
          <cell r="C1763" t="str">
            <v>Regul. subleito c/ fresa. corte contr. aut. greide</v>
          </cell>
          <cell r="D1763" t="str">
            <v>m²</v>
          </cell>
        </row>
        <row r="1764">
          <cell r="A1764" t="str">
            <v>5 S 02 200 00</v>
          </cell>
          <cell r="B1764" t="str">
            <v>-</v>
          </cell>
          <cell r="C1764" t="str">
            <v>Sub-base solo estabilizado granul. s/ mistura</v>
          </cell>
          <cell r="D1764" t="str">
            <v>m³</v>
          </cell>
          <cell r="H1764" t="str">
            <v>DNER-ES/301/97</v>
          </cell>
        </row>
        <row r="1765">
          <cell r="A1765" t="str">
            <v>5 S 02 200 01</v>
          </cell>
          <cell r="B1765" t="str">
            <v>-</v>
          </cell>
          <cell r="C1765" t="str">
            <v>Base solo estabilizado granul. s/ mistura</v>
          </cell>
          <cell r="D1765" t="str">
            <v>m³</v>
          </cell>
        </row>
        <row r="1766">
          <cell r="A1766" t="str">
            <v>5 S 02 201 00</v>
          </cell>
          <cell r="B1766" t="str">
            <v>-</v>
          </cell>
          <cell r="C1766" t="str">
            <v>Recomposição camada de base s/ adição de material</v>
          </cell>
          <cell r="D1766" t="str">
            <v>m²</v>
          </cell>
        </row>
        <row r="1767">
          <cell r="A1767" t="str">
            <v>5 S 02 210 00</v>
          </cell>
          <cell r="B1767" t="str">
            <v>-</v>
          </cell>
          <cell r="C1767" t="str">
            <v>Sub-base estabiliz. granul. c/ mist. solo na pista</v>
          </cell>
          <cell r="D1767" t="str">
            <v>m³</v>
          </cell>
        </row>
        <row r="1768">
          <cell r="A1768" t="str">
            <v>5 S 02 210 01</v>
          </cell>
          <cell r="B1768" t="str">
            <v>-</v>
          </cell>
          <cell r="C1768" t="str">
            <v>Sub-base estab. granul.c/mist. solo-areia na pista</v>
          </cell>
          <cell r="D1768" t="str">
            <v>m³</v>
          </cell>
        </row>
        <row r="1769">
          <cell r="A1769" t="str">
            <v>5 S 02 210 02</v>
          </cell>
          <cell r="B1769" t="str">
            <v>-</v>
          </cell>
          <cell r="C1769" t="str">
            <v>Base estabiliz.granul.c/ mist. solo areia na pista</v>
          </cell>
          <cell r="D1769" t="str">
            <v>m³</v>
          </cell>
        </row>
        <row r="1770">
          <cell r="A1770" t="str">
            <v>5 S 02 210 51</v>
          </cell>
          <cell r="B1770" t="str">
            <v>-</v>
          </cell>
          <cell r="C1770" t="str">
            <v>Sub-base est.gran.c/mist.solo-areia na pista AC</v>
          </cell>
          <cell r="D1770" t="str">
            <v>m³</v>
          </cell>
        </row>
        <row r="1771">
          <cell r="A1771" t="str">
            <v>5 S 02 210 52</v>
          </cell>
          <cell r="B1771" t="str">
            <v>-</v>
          </cell>
          <cell r="C1771" t="str">
            <v>Base estab.gran.c/mist.solo areia na pista AC</v>
          </cell>
          <cell r="D1771" t="str">
            <v>m³</v>
          </cell>
        </row>
        <row r="1772">
          <cell r="A1772" t="str">
            <v>5 S 02 220 00</v>
          </cell>
          <cell r="B1772" t="str">
            <v>-</v>
          </cell>
          <cell r="C1772" t="str">
            <v>Base estabilizada granul. c/ mistura solo-brita</v>
          </cell>
          <cell r="D1772" t="str">
            <v>m³</v>
          </cell>
        </row>
        <row r="1773">
          <cell r="A1773" t="str">
            <v>5 S 02 220 50</v>
          </cell>
          <cell r="B1773" t="str">
            <v>-</v>
          </cell>
          <cell r="C1773" t="str">
            <v>Base estabilizada granul.c/mist. solo-brita BC</v>
          </cell>
          <cell r="D1773" t="str">
            <v>m³</v>
          </cell>
        </row>
        <row r="1774">
          <cell r="A1774" t="str">
            <v>5 S 02 230 00</v>
          </cell>
          <cell r="B1774" t="str">
            <v>-</v>
          </cell>
          <cell r="C1774" t="str">
            <v>Base de brita graduada</v>
          </cell>
          <cell r="D1774" t="str">
            <v>m³</v>
          </cell>
        </row>
        <row r="1775">
          <cell r="A1775" t="str">
            <v>5 S 02 230 01</v>
          </cell>
          <cell r="B1775" t="str">
            <v>-</v>
          </cell>
          <cell r="C1775" t="str">
            <v>Base brita grad.c/distr.agreg. contr. autom.greide</v>
          </cell>
          <cell r="D1775" t="str">
            <v>m³</v>
          </cell>
        </row>
        <row r="1776">
          <cell r="A1776" t="str">
            <v>5 S 02 230 50</v>
          </cell>
          <cell r="B1776" t="str">
            <v>-</v>
          </cell>
          <cell r="C1776" t="str">
            <v>Base de brita graduada BC</v>
          </cell>
          <cell r="D1776" t="str">
            <v>m³</v>
          </cell>
        </row>
        <row r="1777">
          <cell r="A1777" t="str">
            <v>5 S 02 230 51</v>
          </cell>
          <cell r="B1777" t="str">
            <v>-</v>
          </cell>
          <cell r="C1777" t="str">
            <v>Base brita grad.c/dist.agreg.contr.aut.greide BC</v>
          </cell>
          <cell r="D1777" t="str">
            <v>m³</v>
          </cell>
        </row>
        <row r="1778">
          <cell r="A1778" t="str">
            <v>5 S 02 231 00</v>
          </cell>
          <cell r="B1778" t="str">
            <v>-</v>
          </cell>
          <cell r="C1778" t="str">
            <v>Base de macadame hidraúlico</v>
          </cell>
          <cell r="D1778" t="str">
            <v>m³</v>
          </cell>
        </row>
        <row r="1779">
          <cell r="A1779" t="str">
            <v>5 S 02 231 50</v>
          </cell>
          <cell r="B1779" t="str">
            <v>-</v>
          </cell>
          <cell r="C1779" t="str">
            <v>Base de macadame hidraúlico BC</v>
          </cell>
          <cell r="D1779" t="str">
            <v>m³</v>
          </cell>
        </row>
        <row r="1780">
          <cell r="A1780" t="str">
            <v>5 S 02 240 11</v>
          </cell>
          <cell r="B1780" t="str">
            <v>-</v>
          </cell>
          <cell r="C1780" t="str">
            <v>Recomposição camada de base c/ adição de cimento</v>
          </cell>
          <cell r="D1780" t="str">
            <v>m³</v>
          </cell>
        </row>
        <row r="1781">
          <cell r="A1781" t="str">
            <v>5 S 02 241 01</v>
          </cell>
          <cell r="B1781" t="str">
            <v>-</v>
          </cell>
          <cell r="C1781" t="str">
            <v>Base de solo cimento com mistura em usina</v>
          </cell>
          <cell r="D1781" t="str">
            <v>m³</v>
          </cell>
        </row>
        <row r="1782">
          <cell r="A1782" t="str">
            <v>5 S 02 243 01</v>
          </cell>
          <cell r="B1782" t="str">
            <v>-</v>
          </cell>
          <cell r="C1782" t="str">
            <v>Sub-base solo melhorado c/cimento c/mist. em usina</v>
          </cell>
          <cell r="D1782" t="str">
            <v>m³</v>
          </cell>
        </row>
        <row r="1783">
          <cell r="A1783" t="str">
            <v>5 S 02 249 11</v>
          </cell>
          <cell r="B1783" t="str">
            <v>-</v>
          </cell>
          <cell r="C1783" t="str">
            <v>Recomp. base c/ demol. do rev. e incorp. à base</v>
          </cell>
          <cell r="D1783" t="str">
            <v>m³</v>
          </cell>
        </row>
        <row r="1784">
          <cell r="A1784" t="str">
            <v>5 S 02 300 00</v>
          </cell>
          <cell r="B1784" t="str">
            <v>-</v>
          </cell>
          <cell r="C1784" t="str">
            <v>Imprimação</v>
          </cell>
          <cell r="D1784" t="str">
            <v>m²</v>
          </cell>
          <cell r="H1784" t="str">
            <v>DNER-ES-306/97</v>
          </cell>
        </row>
        <row r="1785">
          <cell r="A1785" t="str">
            <v>5 S 02 400 00</v>
          </cell>
          <cell r="B1785" t="str">
            <v>-</v>
          </cell>
          <cell r="C1785" t="str">
            <v>Pintura de ligação</v>
          </cell>
          <cell r="D1785" t="str">
            <v>m²</v>
          </cell>
          <cell r="H1785" t="str">
            <v>DNER-ES-307/97</v>
          </cell>
        </row>
        <row r="1786">
          <cell r="A1786" t="str">
            <v>5 S 02 500 00</v>
          </cell>
          <cell r="B1786" t="str">
            <v>-</v>
          </cell>
          <cell r="C1786" t="str">
            <v>Tratamento superficial simples c/ CAP</v>
          </cell>
          <cell r="D1786" t="str">
            <v>m²</v>
          </cell>
        </row>
        <row r="1787">
          <cell r="A1787" t="str">
            <v>5 S 02 500 01</v>
          </cell>
          <cell r="B1787" t="str">
            <v>-</v>
          </cell>
          <cell r="C1787" t="str">
            <v>Tratamento superficial simples c/ emulsão</v>
          </cell>
          <cell r="D1787" t="str">
            <v>m²</v>
          </cell>
        </row>
        <row r="1788">
          <cell r="A1788" t="str">
            <v>5 S 02 500 02</v>
          </cell>
          <cell r="B1788" t="str">
            <v>-</v>
          </cell>
          <cell r="C1788" t="str">
            <v>Tratamento superficial simples c/ banho diluído</v>
          </cell>
          <cell r="D1788" t="str">
            <v>m²</v>
          </cell>
        </row>
        <row r="1789">
          <cell r="A1789" t="str">
            <v>5 S 02 500 50</v>
          </cell>
          <cell r="B1789" t="str">
            <v>-</v>
          </cell>
          <cell r="C1789" t="str">
            <v>Tratamento superficial simples c/ CAP BC</v>
          </cell>
          <cell r="D1789" t="str">
            <v>m²</v>
          </cell>
        </row>
        <row r="1790">
          <cell r="A1790" t="str">
            <v>5 S 02 500 51</v>
          </cell>
          <cell r="B1790" t="str">
            <v>-</v>
          </cell>
          <cell r="C1790" t="str">
            <v>Tratamento superficial simples c/ emulsão BC</v>
          </cell>
          <cell r="D1790" t="str">
            <v>m²</v>
          </cell>
        </row>
        <row r="1791">
          <cell r="A1791" t="str">
            <v>5 S 02 500 52</v>
          </cell>
          <cell r="B1791" t="str">
            <v>-</v>
          </cell>
          <cell r="C1791" t="str">
            <v>Tratamento superficial simples c/banho diluído BC</v>
          </cell>
          <cell r="D1791" t="str">
            <v>m²</v>
          </cell>
        </row>
        <row r="1792">
          <cell r="A1792" t="str">
            <v>5 S 02 501 00</v>
          </cell>
          <cell r="B1792" t="str">
            <v>-</v>
          </cell>
          <cell r="C1792" t="str">
            <v>Tratamento superficial duplo c/ CAP</v>
          </cell>
          <cell r="D1792" t="str">
            <v>m²</v>
          </cell>
        </row>
        <row r="1793">
          <cell r="A1793" t="str">
            <v>5 S 02 501 01</v>
          </cell>
          <cell r="B1793" t="str">
            <v>-</v>
          </cell>
          <cell r="C1793" t="str">
            <v>Tratamento superficial duplo c/ emulsão</v>
          </cell>
          <cell r="D1793" t="str">
            <v>m²</v>
          </cell>
        </row>
        <row r="1794">
          <cell r="A1794" t="str">
            <v>5 S 02 501 02</v>
          </cell>
          <cell r="B1794" t="str">
            <v>-</v>
          </cell>
          <cell r="C1794" t="str">
            <v>Tratamento superficial duplo c/ banho diluído</v>
          </cell>
          <cell r="D1794" t="str">
            <v>m²</v>
          </cell>
        </row>
        <row r="1795">
          <cell r="A1795" t="str">
            <v>5 S 02 501 50</v>
          </cell>
          <cell r="B1795" t="str">
            <v>-</v>
          </cell>
          <cell r="C1795" t="str">
            <v>Tratamento superficial duplo c/ CAP BC</v>
          </cell>
          <cell r="D1795" t="str">
            <v>m²</v>
          </cell>
        </row>
        <row r="1796">
          <cell r="A1796" t="str">
            <v>5 S 02 501 51</v>
          </cell>
          <cell r="B1796" t="str">
            <v>-</v>
          </cell>
          <cell r="C1796" t="str">
            <v>Tratamento superficial duplo c/ emulsão BC</v>
          </cell>
          <cell r="D1796" t="str">
            <v>m²</v>
          </cell>
        </row>
        <row r="1797">
          <cell r="A1797" t="str">
            <v>5 S 02 501 52</v>
          </cell>
          <cell r="B1797" t="str">
            <v>-</v>
          </cell>
          <cell r="C1797" t="str">
            <v>Tratamento superficial duplo c/banho diluído BC</v>
          </cell>
          <cell r="D1797" t="str">
            <v>m²</v>
          </cell>
        </row>
        <row r="1798">
          <cell r="A1798" t="str">
            <v>5 S 02 502 00</v>
          </cell>
          <cell r="B1798" t="str">
            <v>-</v>
          </cell>
          <cell r="C1798" t="str">
            <v>Tratamento superficial triplo c/ CAP</v>
          </cell>
          <cell r="D1798" t="str">
            <v>m²</v>
          </cell>
        </row>
        <row r="1799">
          <cell r="A1799" t="str">
            <v>5 S 02 502 01</v>
          </cell>
          <cell r="B1799" t="str">
            <v>-</v>
          </cell>
          <cell r="C1799" t="str">
            <v>Tratamento superficial triplo c/ emulsão</v>
          </cell>
          <cell r="D1799" t="str">
            <v>m²</v>
          </cell>
        </row>
        <row r="1800">
          <cell r="A1800" t="str">
            <v>5 S 02 502 02</v>
          </cell>
          <cell r="B1800" t="str">
            <v>-</v>
          </cell>
          <cell r="C1800" t="str">
            <v>Tratamento superficial triplo c/ banho diluído</v>
          </cell>
          <cell r="D1800" t="str">
            <v>m²</v>
          </cell>
        </row>
        <row r="1801">
          <cell r="A1801" t="str">
            <v>5 S 02 502 50</v>
          </cell>
          <cell r="B1801" t="str">
            <v>-</v>
          </cell>
          <cell r="C1801" t="str">
            <v>Tratamento superficial triplo c/ CAP BC</v>
          </cell>
          <cell r="D1801" t="str">
            <v>m²</v>
          </cell>
        </row>
        <row r="1802">
          <cell r="A1802" t="str">
            <v>5 S 02 502 51</v>
          </cell>
          <cell r="B1802" t="str">
            <v>-</v>
          </cell>
          <cell r="C1802" t="str">
            <v>Tratamento superficial triplo c/ emulsão BC</v>
          </cell>
          <cell r="D1802" t="str">
            <v>m²</v>
          </cell>
        </row>
        <row r="1803">
          <cell r="A1803" t="str">
            <v>5 S 02 502 52</v>
          </cell>
          <cell r="B1803" t="str">
            <v>-</v>
          </cell>
          <cell r="C1803" t="str">
            <v>Tratamento superficial triplo c/ banho diluído BC</v>
          </cell>
          <cell r="D1803" t="str">
            <v>m²</v>
          </cell>
        </row>
        <row r="1804">
          <cell r="A1804" t="str">
            <v>5 S 02 511 01</v>
          </cell>
          <cell r="B1804" t="str">
            <v>-</v>
          </cell>
          <cell r="C1804" t="str">
            <v>Micro-revestimento a frio - Microflex 0,8cm</v>
          </cell>
          <cell r="D1804" t="str">
            <v>m²</v>
          </cell>
        </row>
        <row r="1805">
          <cell r="A1805" t="str">
            <v>5 S 02 511 02</v>
          </cell>
          <cell r="B1805" t="str">
            <v>-</v>
          </cell>
          <cell r="C1805" t="str">
            <v>Micro-revestimento a frio - Microflex 1,5 cm</v>
          </cell>
          <cell r="D1805" t="str">
            <v>m²</v>
          </cell>
        </row>
        <row r="1806">
          <cell r="A1806" t="str">
            <v>5 S 02 511 03</v>
          </cell>
          <cell r="B1806" t="str">
            <v>-</v>
          </cell>
          <cell r="C1806" t="str">
            <v>Micro-revestimento a frio - Microflex 2,0 cm</v>
          </cell>
          <cell r="D1806" t="str">
            <v>m²</v>
          </cell>
        </row>
        <row r="1807">
          <cell r="A1807" t="str">
            <v>5 S 02 511 04</v>
          </cell>
          <cell r="B1807" t="str">
            <v>-</v>
          </cell>
          <cell r="C1807" t="str">
            <v>Micro-revestimento a frio - Microflex - 2,5 cm</v>
          </cell>
          <cell r="D1807" t="str">
            <v>m²</v>
          </cell>
        </row>
        <row r="1808">
          <cell r="A1808" t="str">
            <v>5 S 02 511 51</v>
          </cell>
          <cell r="B1808" t="str">
            <v>-</v>
          </cell>
          <cell r="C1808" t="str">
            <v>Micro-revestimento a frio - Microflex 0,8cm BC</v>
          </cell>
          <cell r="D1808" t="str">
            <v>m²</v>
          </cell>
        </row>
        <row r="1809">
          <cell r="A1809" t="str">
            <v>5 S 02 511 52</v>
          </cell>
          <cell r="B1809" t="str">
            <v>-</v>
          </cell>
          <cell r="C1809" t="str">
            <v>Micro-revestimento a frio - Microflex 1,5 cm BC</v>
          </cell>
          <cell r="D1809" t="str">
            <v>m²</v>
          </cell>
        </row>
        <row r="1810">
          <cell r="A1810" t="str">
            <v>5 S 02 511 53</v>
          </cell>
          <cell r="B1810" t="str">
            <v>-</v>
          </cell>
          <cell r="C1810" t="str">
            <v>Micro-revestimento a frio - Microflex 2,0 cm BC</v>
          </cell>
          <cell r="D1810" t="str">
            <v>m²</v>
          </cell>
        </row>
        <row r="1811">
          <cell r="A1811" t="str">
            <v>5 S 02 511 54</v>
          </cell>
          <cell r="B1811" t="str">
            <v>-</v>
          </cell>
          <cell r="C1811" t="str">
            <v>Micro-revestimento a frio-Microflex-2,5 cm BC</v>
          </cell>
          <cell r="D1811" t="str">
            <v>m²</v>
          </cell>
        </row>
        <row r="1812">
          <cell r="A1812" t="str">
            <v>5 S 02 512 01</v>
          </cell>
          <cell r="B1812" t="str">
            <v>-</v>
          </cell>
          <cell r="C1812" t="str">
            <v>Lama asfáltica fina (granulometrias I e II)</v>
          </cell>
          <cell r="D1812" t="str">
            <v>m²</v>
          </cell>
        </row>
        <row r="1813">
          <cell r="A1813" t="str">
            <v>5 S 02 512 02</v>
          </cell>
          <cell r="B1813" t="str">
            <v>-</v>
          </cell>
          <cell r="C1813" t="str">
            <v>Lama asfáltica grossa (granulometrias III e IV)</v>
          </cell>
          <cell r="D1813" t="str">
            <v>m²</v>
          </cell>
        </row>
        <row r="1814">
          <cell r="A1814" t="str">
            <v>5 S 02 512 51</v>
          </cell>
          <cell r="B1814" t="str">
            <v>-</v>
          </cell>
          <cell r="C1814" t="str">
            <v>Lama asfáltica fina (granulometrias I e II) AC/BC</v>
          </cell>
          <cell r="D1814" t="str">
            <v>m²</v>
          </cell>
        </row>
        <row r="1815">
          <cell r="A1815" t="str">
            <v>5 S 02 512 52</v>
          </cell>
          <cell r="B1815" t="str">
            <v>-</v>
          </cell>
          <cell r="C1815" t="str">
            <v>Lama asfált.grossa (granulometrias III e IV) AC/BC</v>
          </cell>
          <cell r="D1815" t="str">
            <v>m²</v>
          </cell>
        </row>
        <row r="1816">
          <cell r="A1816" t="str">
            <v>5 S 02 530 00</v>
          </cell>
          <cell r="B1816" t="str">
            <v>-</v>
          </cell>
          <cell r="C1816" t="str">
            <v>Pré-misturado a frio</v>
          </cell>
          <cell r="D1816" t="str">
            <v>m³</v>
          </cell>
        </row>
        <row r="1817">
          <cell r="A1817" t="str">
            <v>5 S 02 530 50</v>
          </cell>
          <cell r="B1817" t="str">
            <v>-</v>
          </cell>
          <cell r="C1817" t="str">
            <v>Pré-misturado a frio AC/BC</v>
          </cell>
          <cell r="D1817" t="str">
            <v>m³</v>
          </cell>
        </row>
        <row r="1818">
          <cell r="A1818" t="str">
            <v>5 S 02 531 00</v>
          </cell>
          <cell r="B1818" t="str">
            <v>-</v>
          </cell>
          <cell r="C1818" t="str">
            <v>Macadame betuminoso por penetração</v>
          </cell>
          <cell r="D1818" t="str">
            <v>m³</v>
          </cell>
        </row>
        <row r="1819">
          <cell r="A1819" t="str">
            <v>5 S 02 531 50</v>
          </cell>
          <cell r="B1819" t="str">
            <v>-</v>
          </cell>
          <cell r="C1819" t="str">
            <v>Macadame betuminoso por penetração BC</v>
          </cell>
          <cell r="D1819" t="str">
            <v>m³</v>
          </cell>
        </row>
        <row r="1820">
          <cell r="A1820" t="str">
            <v>5 S 02 532 00</v>
          </cell>
          <cell r="B1820" t="str">
            <v>-</v>
          </cell>
          <cell r="C1820" t="str">
            <v>Areia-asfalto a quente</v>
          </cell>
          <cell r="D1820" t="str">
            <v>t</v>
          </cell>
        </row>
        <row r="1821">
          <cell r="A1821" t="str">
            <v>5 S 02 532 50</v>
          </cell>
          <cell r="B1821" t="str">
            <v>-</v>
          </cell>
          <cell r="C1821" t="str">
            <v>Areia-asfalto a quente AC</v>
          </cell>
          <cell r="D1821" t="str">
            <v>t</v>
          </cell>
        </row>
        <row r="1822">
          <cell r="A1822" t="str">
            <v>5 S 02 540 01</v>
          </cell>
          <cell r="B1822" t="str">
            <v>-</v>
          </cell>
          <cell r="C1822" t="str">
            <v>Conc. betumin.usinado a quente - capa de rolamento</v>
          </cell>
          <cell r="D1822" t="str">
            <v>t</v>
          </cell>
        </row>
        <row r="1823">
          <cell r="A1823" t="str">
            <v>5 S 02 540 02</v>
          </cell>
          <cell r="B1823" t="str">
            <v>-</v>
          </cell>
          <cell r="C1823" t="str">
            <v>Concreto betuminoso usinado a quente - binder</v>
          </cell>
          <cell r="D1823" t="str">
            <v>t</v>
          </cell>
        </row>
        <row r="1824">
          <cell r="A1824" t="str">
            <v>5 S 02 540 12</v>
          </cell>
          <cell r="B1824" t="str">
            <v>-</v>
          </cell>
          <cell r="C1824" t="str">
            <v>CBUQ reciclado em usina fixa</v>
          </cell>
          <cell r="D1824" t="str">
            <v>t</v>
          </cell>
        </row>
        <row r="1825">
          <cell r="A1825" t="str">
            <v>5 S 02 540 51</v>
          </cell>
          <cell r="B1825" t="str">
            <v>-</v>
          </cell>
          <cell r="C1825" t="str">
            <v>CBUQ -capa de rolamento AC/BC</v>
          </cell>
          <cell r="D1825" t="str">
            <v>t</v>
          </cell>
        </row>
        <row r="1826">
          <cell r="A1826" t="str">
            <v>5 S 02 540 52</v>
          </cell>
          <cell r="B1826" t="str">
            <v>-</v>
          </cell>
          <cell r="C1826" t="str">
            <v>CBUQ -binder AC/BC</v>
          </cell>
          <cell r="D1826" t="str">
            <v>t</v>
          </cell>
        </row>
        <row r="1827">
          <cell r="A1827" t="str">
            <v>5 S 02 540 62</v>
          </cell>
          <cell r="B1827" t="str">
            <v>-</v>
          </cell>
          <cell r="C1827" t="str">
            <v>CBUQ reciclado em usina fixa AC/BC</v>
          </cell>
          <cell r="D1827" t="str">
            <v>t</v>
          </cell>
        </row>
        <row r="1828">
          <cell r="A1828" t="str">
            <v>5 S 02 600 00</v>
          </cell>
          <cell r="B1828" t="str">
            <v>-</v>
          </cell>
          <cell r="C1828" t="str">
            <v>Manta sintét. p/ recap.asfál.- fornec. e aplicação</v>
          </cell>
          <cell r="D1828" t="str">
            <v>m²</v>
          </cell>
        </row>
        <row r="1829">
          <cell r="A1829" t="str">
            <v>5 S 02 607 00</v>
          </cell>
          <cell r="B1829" t="str">
            <v>-</v>
          </cell>
          <cell r="C1829" t="str">
            <v>Concreto cimento portland c/ equip. pequeno porte</v>
          </cell>
          <cell r="D1829" t="str">
            <v>m³</v>
          </cell>
        </row>
        <row r="1830">
          <cell r="A1830" t="str">
            <v>5 S 02 607 50</v>
          </cell>
          <cell r="B1830" t="str">
            <v>-</v>
          </cell>
          <cell r="C1830" t="str">
            <v>Concr.cimento portland c/equip.pequeno porte AC/BC</v>
          </cell>
          <cell r="D1830" t="str">
            <v>m³</v>
          </cell>
        </row>
        <row r="1831">
          <cell r="A1831" t="str">
            <v>5 S 02 702 00</v>
          </cell>
          <cell r="B1831" t="str">
            <v>-</v>
          </cell>
          <cell r="C1831" t="str">
            <v>Limpeza e enchimento de junta de pavimento de conc</v>
          </cell>
          <cell r="D1831" t="str">
            <v>m</v>
          </cell>
        </row>
        <row r="1832">
          <cell r="A1832" t="str">
            <v>5 S 02 905 00</v>
          </cell>
          <cell r="B1832" t="str">
            <v>-</v>
          </cell>
          <cell r="C1832" t="str">
            <v>Remoção mecanizada de revestimento betuminoso</v>
          </cell>
          <cell r="D1832" t="str">
            <v>m³</v>
          </cell>
          <cell r="H1832" t="str">
            <v>DNER-ES-321/97</v>
          </cell>
        </row>
        <row r="1833">
          <cell r="A1833" t="str">
            <v>5 S 02 905 01</v>
          </cell>
          <cell r="B1833" t="str">
            <v>-</v>
          </cell>
          <cell r="C1833" t="str">
            <v>Remoção manual de revestimento betuminoso</v>
          </cell>
          <cell r="D1833" t="str">
            <v>m³</v>
          </cell>
          <cell r="H1833" t="str">
            <v>DNER-ES-321/97</v>
          </cell>
        </row>
        <row r="1834">
          <cell r="A1834" t="str">
            <v>5 S 02 906 00</v>
          </cell>
          <cell r="B1834" t="str">
            <v>-</v>
          </cell>
          <cell r="C1834" t="str">
            <v>Remoção mecanizada da camada granular pavimento</v>
          </cell>
          <cell r="D1834" t="str">
            <v>m³</v>
          </cell>
          <cell r="H1834" t="str">
            <v>DNER-ES-321/97</v>
          </cell>
        </row>
        <row r="1835">
          <cell r="A1835" t="str">
            <v>5 S 02 906 01</v>
          </cell>
          <cell r="B1835" t="str">
            <v>-</v>
          </cell>
          <cell r="C1835" t="str">
            <v>Remoção manual da camada granular do pavimento</v>
          </cell>
          <cell r="D1835" t="str">
            <v>m³</v>
          </cell>
          <cell r="H1835" t="str">
            <v>DNER-ES-321/97</v>
          </cell>
        </row>
        <row r="1836">
          <cell r="A1836" t="str">
            <v>5 S 02 907 00</v>
          </cell>
          <cell r="B1836" t="str">
            <v>-</v>
          </cell>
          <cell r="C1836" t="str">
            <v>Remoção mecanizada material de baixa capac.suporte</v>
          </cell>
          <cell r="D1836" t="str">
            <v>m³</v>
          </cell>
          <cell r="H1836" t="str">
            <v>DNER-ES-321/97</v>
          </cell>
        </row>
        <row r="1837">
          <cell r="A1837" t="str">
            <v>5 S 02 907 01</v>
          </cell>
          <cell r="B1837" t="str">
            <v>-</v>
          </cell>
          <cell r="C1837" t="str">
            <v>Remoção manual de material de baixa capac.suporte</v>
          </cell>
          <cell r="D1837" t="str">
            <v>m³</v>
          </cell>
          <cell r="H1837" t="str">
            <v>DNER-ES-321/97</v>
          </cell>
        </row>
        <row r="1838">
          <cell r="A1838" t="str">
            <v>5 S 02 908 00</v>
          </cell>
          <cell r="B1838" t="str">
            <v>-</v>
          </cell>
          <cell r="C1838" t="str">
            <v>Arrancamento e remoção de paralelepípedos</v>
          </cell>
          <cell r="D1838" t="str">
            <v>m²</v>
          </cell>
        </row>
        <row r="1839">
          <cell r="A1839" t="str">
            <v>5 S 02 909 00</v>
          </cell>
          <cell r="B1839" t="str">
            <v>-</v>
          </cell>
          <cell r="C1839" t="str">
            <v>Arrancamento e remoção de meios-fios</v>
          </cell>
          <cell r="D1839" t="str">
            <v>m³</v>
          </cell>
        </row>
        <row r="1840">
          <cell r="A1840" t="str">
            <v>5 S 02 990 11</v>
          </cell>
          <cell r="B1840" t="str">
            <v>-</v>
          </cell>
          <cell r="C1840" t="str">
            <v>Fresagem contínua do revest. betuminoso</v>
          </cell>
          <cell r="D1840" t="str">
            <v>m³</v>
          </cell>
        </row>
        <row r="1841">
          <cell r="A1841" t="str">
            <v>5 S 02 990 12</v>
          </cell>
          <cell r="B1841" t="str">
            <v>-</v>
          </cell>
          <cell r="C1841" t="str">
            <v>Fresagem descontínua revest. betuminoso</v>
          </cell>
          <cell r="D1841" t="str">
            <v>m³</v>
          </cell>
        </row>
        <row r="1842">
          <cell r="A1842" t="str">
            <v>5 S 04 300 16</v>
          </cell>
          <cell r="B1842" t="str">
            <v>-</v>
          </cell>
          <cell r="C1842" t="str">
            <v>Bueiro met. chapas múltiplas D=1,60m galv.</v>
          </cell>
          <cell r="D1842" t="str">
            <v>m</v>
          </cell>
        </row>
        <row r="1843">
          <cell r="A1843" t="str">
            <v>5 S 04 300 20</v>
          </cell>
          <cell r="B1843" t="str">
            <v>-</v>
          </cell>
          <cell r="C1843" t="str">
            <v>Bueiro met. chapas múltiplas D=2,00m galv.</v>
          </cell>
          <cell r="D1843" t="str">
            <v>m</v>
          </cell>
        </row>
        <row r="1844">
          <cell r="A1844" t="str">
            <v>5 S 04 300 66</v>
          </cell>
          <cell r="B1844" t="str">
            <v>-</v>
          </cell>
          <cell r="C1844" t="str">
            <v>Bueiro met. chapas múltiplas D=1,60m galv. BC</v>
          </cell>
          <cell r="D1844" t="str">
            <v>m</v>
          </cell>
        </row>
        <row r="1845">
          <cell r="A1845" t="str">
            <v>5 S 04 300 70</v>
          </cell>
          <cell r="B1845" t="str">
            <v>-</v>
          </cell>
          <cell r="C1845" t="str">
            <v>Bueiro met. chapas múltiplas D=2,00m galv. BC</v>
          </cell>
          <cell r="D1845" t="str">
            <v>m</v>
          </cell>
        </row>
        <row r="1846">
          <cell r="A1846" t="str">
            <v>5 S 04 301 16</v>
          </cell>
          <cell r="B1846" t="str">
            <v>-</v>
          </cell>
          <cell r="C1846" t="str">
            <v>Bueiro met. chapas múltiplas D=1,60m rev. epoxy</v>
          </cell>
          <cell r="D1846" t="str">
            <v>m</v>
          </cell>
        </row>
        <row r="1847">
          <cell r="A1847" t="str">
            <v>5 S 04 301 20</v>
          </cell>
          <cell r="B1847" t="str">
            <v>-</v>
          </cell>
          <cell r="C1847" t="str">
            <v>Bueiro met. chapas múltiplas D=2,00m rev. epoxy</v>
          </cell>
          <cell r="D1847" t="str">
            <v>m</v>
          </cell>
        </row>
        <row r="1848">
          <cell r="A1848" t="str">
            <v>5 S 04 301 66</v>
          </cell>
          <cell r="B1848" t="str">
            <v>-</v>
          </cell>
          <cell r="C1848" t="str">
            <v>Bueiro met. chapas múlt. D=1,60m rev. epoxy BC</v>
          </cell>
          <cell r="D1848" t="str">
            <v>m</v>
          </cell>
        </row>
        <row r="1849">
          <cell r="A1849" t="str">
            <v>5 S 04 301 70</v>
          </cell>
          <cell r="B1849" t="str">
            <v>-</v>
          </cell>
          <cell r="C1849" t="str">
            <v>Bueiro met. chapas múlt. D=2,00m rev. epoxy BC</v>
          </cell>
          <cell r="D1849" t="str">
            <v>m</v>
          </cell>
        </row>
        <row r="1850">
          <cell r="A1850" t="str">
            <v>5 S 04 310 12</v>
          </cell>
          <cell r="B1850" t="str">
            <v>-</v>
          </cell>
          <cell r="C1850" t="str">
            <v>Bueiro met. s/interrupção traf. D=1,20m galv.</v>
          </cell>
          <cell r="D1850" t="str">
            <v>m</v>
          </cell>
        </row>
        <row r="1851">
          <cell r="A1851" t="str">
            <v>5 S 04 310 16</v>
          </cell>
          <cell r="B1851" t="str">
            <v>-</v>
          </cell>
          <cell r="C1851" t="str">
            <v>Bueiro met. s/ interrup. de tráf. D=1,60m galv.</v>
          </cell>
          <cell r="D1851" t="str">
            <v>m</v>
          </cell>
        </row>
        <row r="1852">
          <cell r="A1852" t="str">
            <v>5 S 04 310 20</v>
          </cell>
          <cell r="B1852" t="str">
            <v>-</v>
          </cell>
          <cell r="C1852" t="str">
            <v>Bueiro met. s/ interrup. de tráf. D=2,00m galv.</v>
          </cell>
          <cell r="D1852" t="str">
            <v>m</v>
          </cell>
        </row>
        <row r="1853">
          <cell r="A1853" t="str">
            <v>5 S 04 311 12</v>
          </cell>
          <cell r="B1853" t="str">
            <v>-</v>
          </cell>
          <cell r="C1853" t="str">
            <v>Bueiro met. s/interrupção traf. D=1,20m rev. epoxy</v>
          </cell>
          <cell r="D1853" t="str">
            <v>m</v>
          </cell>
        </row>
        <row r="1854">
          <cell r="A1854" t="str">
            <v>5 S 04 311 16</v>
          </cell>
          <cell r="B1854" t="str">
            <v>-</v>
          </cell>
          <cell r="C1854" t="str">
            <v>Bueiro met.s/interrupção traf. D=1,60 m rev.epoxy</v>
          </cell>
          <cell r="D1854" t="str">
            <v>m</v>
          </cell>
        </row>
        <row r="1855">
          <cell r="A1855" t="str">
            <v>5 S 04 311 20</v>
          </cell>
          <cell r="B1855" t="str">
            <v>-</v>
          </cell>
          <cell r="C1855" t="str">
            <v>Bueiro met.s/interrupção tráf. D=2,00 m rev. epoxy</v>
          </cell>
          <cell r="D1855" t="str">
            <v>m</v>
          </cell>
        </row>
        <row r="1856">
          <cell r="A1856" t="str">
            <v>5 S 04 999 01</v>
          </cell>
          <cell r="B1856" t="str">
            <v>-</v>
          </cell>
          <cell r="C1856" t="str">
            <v>Remoção de bueiros existentes</v>
          </cell>
          <cell r="D1856" t="str">
            <v>m</v>
          </cell>
        </row>
        <row r="1857">
          <cell r="A1857" t="str">
            <v>5 S 04 999 04</v>
          </cell>
          <cell r="B1857" t="str">
            <v>-</v>
          </cell>
          <cell r="C1857" t="str">
            <v>Restauração de disp. danif. com concr. fck=12 MPa</v>
          </cell>
          <cell r="D1857" t="str">
            <v>m³</v>
          </cell>
        </row>
        <row r="1858">
          <cell r="A1858" t="str">
            <v>5 S 04 999 07</v>
          </cell>
          <cell r="B1858" t="str">
            <v>-</v>
          </cell>
          <cell r="C1858" t="str">
            <v>Demolição de dispositivos de concreto simples</v>
          </cell>
          <cell r="D1858" t="str">
            <v>m³</v>
          </cell>
        </row>
        <row r="1859">
          <cell r="A1859" t="str">
            <v>5 S 04 999 08</v>
          </cell>
          <cell r="B1859" t="str">
            <v>-</v>
          </cell>
          <cell r="C1859" t="str">
            <v>Demolição de dispositivos de concreto armado</v>
          </cell>
          <cell r="D1859" t="str">
            <v>m³</v>
          </cell>
        </row>
        <row r="1860">
          <cell r="A1860" t="str">
            <v>5 S 04 999 54</v>
          </cell>
          <cell r="B1860" t="str">
            <v>-</v>
          </cell>
          <cell r="C1860" t="str">
            <v>Restaur.de disp.danif.com concr. fck=12 MPa AC/BC</v>
          </cell>
          <cell r="D1860" t="str">
            <v>m³</v>
          </cell>
        </row>
        <row r="1861">
          <cell r="A1861" t="str">
            <v>5 S 05 100 00</v>
          </cell>
          <cell r="B1861" t="str">
            <v>-</v>
          </cell>
          <cell r="C1861" t="str">
            <v>Enleivamento</v>
          </cell>
          <cell r="D1861" t="str">
            <v>m²</v>
          </cell>
        </row>
        <row r="1862">
          <cell r="A1862" t="str">
            <v>5 S 05 102 00</v>
          </cell>
          <cell r="B1862" t="str">
            <v>-</v>
          </cell>
          <cell r="C1862" t="str">
            <v>Hidrossemeadura</v>
          </cell>
          <cell r="D1862" t="str">
            <v>m²</v>
          </cell>
        </row>
        <row r="1863">
          <cell r="A1863" t="str">
            <v>5 S 05 300 01</v>
          </cell>
          <cell r="B1863" t="str">
            <v>-</v>
          </cell>
          <cell r="C1863" t="str">
            <v>Alvenaria de pedra arrumada</v>
          </cell>
          <cell r="D1863" t="str">
            <v>m³</v>
          </cell>
        </row>
        <row r="1864">
          <cell r="A1864" t="str">
            <v>5 S 05 300 02</v>
          </cell>
          <cell r="B1864" t="str">
            <v>-</v>
          </cell>
          <cell r="C1864" t="str">
            <v>Enrocamento de pedra jogada</v>
          </cell>
          <cell r="D1864" t="str">
            <v>m³</v>
          </cell>
        </row>
        <row r="1865">
          <cell r="A1865" t="str">
            <v>5 S 05 301 00</v>
          </cell>
          <cell r="B1865" t="str">
            <v>-</v>
          </cell>
          <cell r="C1865" t="str">
            <v>Alvenaria de pedra argamassada</v>
          </cell>
          <cell r="D1865" t="str">
            <v>m³</v>
          </cell>
        </row>
        <row r="1866">
          <cell r="A1866" t="str">
            <v>5 S 05 301 50</v>
          </cell>
          <cell r="B1866" t="str">
            <v>-</v>
          </cell>
          <cell r="C1866" t="str">
            <v>Alvenaria de pedra argamassada AC/PC</v>
          </cell>
          <cell r="D1866" t="str">
            <v>m³</v>
          </cell>
        </row>
        <row r="1867">
          <cell r="A1867" t="str">
            <v>5 S 05 302 01</v>
          </cell>
          <cell r="B1867" t="str">
            <v>-</v>
          </cell>
          <cell r="C1867" t="str">
            <v>Muro de gabião tipo caixa</v>
          </cell>
          <cell r="D1867" t="str">
            <v>m³</v>
          </cell>
        </row>
        <row r="1868">
          <cell r="A1868" t="str">
            <v>5 S 05 303 01</v>
          </cell>
          <cell r="B1868" t="str">
            <v>-</v>
          </cell>
          <cell r="C1868" t="str">
            <v>Terra armada - ECE - greide 0,0&lt;h&lt;6,00m</v>
          </cell>
          <cell r="D1868" t="str">
            <v>m²</v>
          </cell>
        </row>
        <row r="1869">
          <cell r="A1869" t="str">
            <v>5 S 05 303 02</v>
          </cell>
          <cell r="B1869" t="str">
            <v>-</v>
          </cell>
          <cell r="C1869" t="str">
            <v>Terra armada - ECE - greide 6,0&lt;h&lt;9,00</v>
          </cell>
          <cell r="D1869" t="str">
            <v>m²</v>
          </cell>
        </row>
        <row r="1870">
          <cell r="A1870" t="str">
            <v>5 S 05 303 03</v>
          </cell>
          <cell r="B1870" t="str">
            <v>-</v>
          </cell>
          <cell r="C1870" t="str">
            <v>Terra armada - ECE - greide 9,0&lt;h&lt;12,00m</v>
          </cell>
          <cell r="D1870" t="str">
            <v>m²</v>
          </cell>
        </row>
        <row r="1871">
          <cell r="A1871" t="str">
            <v>5 S 05 303 04</v>
          </cell>
          <cell r="B1871" t="str">
            <v>-</v>
          </cell>
          <cell r="C1871" t="str">
            <v>Terra armada - ECE - pé de talude 0,0&lt;h&lt;6,00m</v>
          </cell>
          <cell r="D1871" t="str">
            <v>m²</v>
          </cell>
        </row>
        <row r="1872">
          <cell r="A1872" t="str">
            <v>5 S 05 303 05</v>
          </cell>
          <cell r="B1872" t="str">
            <v>-</v>
          </cell>
          <cell r="C1872" t="str">
            <v>Terra armada - ECE - pé de talude 6,0&lt;h&lt;9,00m</v>
          </cell>
          <cell r="D1872" t="str">
            <v>m²</v>
          </cell>
        </row>
        <row r="1873">
          <cell r="A1873" t="str">
            <v>5 S 05 303 06</v>
          </cell>
          <cell r="B1873" t="str">
            <v>-</v>
          </cell>
          <cell r="C1873" t="str">
            <v>Terra armada - ECE - pé de talude 9,0&lt;h&lt;12,00m</v>
          </cell>
          <cell r="D1873" t="str">
            <v>m²</v>
          </cell>
        </row>
        <row r="1874">
          <cell r="A1874" t="str">
            <v>5 S 05 303 07</v>
          </cell>
          <cell r="B1874" t="str">
            <v>-</v>
          </cell>
          <cell r="C1874" t="str">
            <v>Terra armada - ECE - encontro portante 0,0&lt;h&lt;6,0m</v>
          </cell>
          <cell r="D1874" t="str">
            <v>m²</v>
          </cell>
        </row>
        <row r="1875">
          <cell r="A1875" t="str">
            <v>5 S 05 303 08</v>
          </cell>
          <cell r="B1875" t="str">
            <v>-</v>
          </cell>
          <cell r="C1875" t="str">
            <v>Terra armada - ECE - encontro portante 6,0&lt;h&lt;9,00m</v>
          </cell>
          <cell r="D1875" t="str">
            <v>m²</v>
          </cell>
        </row>
        <row r="1876">
          <cell r="A1876" t="str">
            <v>5 S 05 303 09</v>
          </cell>
          <cell r="B1876" t="str">
            <v>-</v>
          </cell>
          <cell r="C1876" t="str">
            <v>Escamas de concreto armado para terra armada</v>
          </cell>
          <cell r="D1876" t="str">
            <v>m³</v>
          </cell>
        </row>
        <row r="1877">
          <cell r="A1877" t="str">
            <v>5 S 05 303 10</v>
          </cell>
          <cell r="B1877" t="str">
            <v>-</v>
          </cell>
          <cell r="C1877" t="str">
            <v>Conc. de soleira e arrem. de maciço de terra arm.</v>
          </cell>
          <cell r="D1877" t="str">
            <v>m³</v>
          </cell>
        </row>
        <row r="1878">
          <cell r="A1878" t="str">
            <v>5 S 05 303 11</v>
          </cell>
          <cell r="B1878" t="str">
            <v>-</v>
          </cell>
          <cell r="C1878" t="str">
            <v>Montagem de maciço terra armada</v>
          </cell>
          <cell r="D1878" t="str">
            <v>m²</v>
          </cell>
        </row>
        <row r="1879">
          <cell r="A1879" t="str">
            <v>5 S 05 303 59</v>
          </cell>
          <cell r="B1879" t="str">
            <v>-</v>
          </cell>
          <cell r="C1879" t="str">
            <v>Escamas de concreto armado para terra armada AC/BC</v>
          </cell>
          <cell r="D1879" t="str">
            <v>m³</v>
          </cell>
        </row>
        <row r="1880">
          <cell r="A1880" t="str">
            <v>5 S 05 303 60</v>
          </cell>
          <cell r="B1880" t="str">
            <v>-</v>
          </cell>
          <cell r="C1880" t="str">
            <v>Concr. soleira arremate de maciço terra arm. AC/BC</v>
          </cell>
          <cell r="D1880" t="str">
            <v>m³</v>
          </cell>
        </row>
        <row r="1881">
          <cell r="A1881" t="str">
            <v>5 S 05 340 01</v>
          </cell>
          <cell r="B1881" t="str">
            <v>-</v>
          </cell>
          <cell r="C1881" t="str">
            <v>Execução cortina atirantada conc.armado fck=15 MPa</v>
          </cell>
          <cell r="D1881" t="str">
            <v>m³</v>
          </cell>
        </row>
        <row r="1882">
          <cell r="A1882" t="str">
            <v>5 S 05 340 51</v>
          </cell>
          <cell r="B1882" t="str">
            <v>-</v>
          </cell>
          <cell r="C1882" t="str">
            <v>Exec.cortina atirant.concr.armado fck=15 MPa AC/BC</v>
          </cell>
          <cell r="D1882" t="str">
            <v>m³</v>
          </cell>
        </row>
        <row r="1883">
          <cell r="A1883" t="str">
            <v>5 S 05 900 01</v>
          </cell>
          <cell r="B1883" t="str">
            <v>-</v>
          </cell>
          <cell r="C1883" t="str">
            <v>Execução tirante protendido cortina atirantada</v>
          </cell>
          <cell r="D1883" t="str">
            <v>m</v>
          </cell>
        </row>
        <row r="1884">
          <cell r="A1884" t="str">
            <v>5 S 06 400 01</v>
          </cell>
          <cell r="B1884" t="str">
            <v>-</v>
          </cell>
          <cell r="C1884" t="str">
            <v>Cercas arame farp. c/ mourão conc. seção quadr.</v>
          </cell>
          <cell r="D1884" t="str">
            <v>m</v>
          </cell>
        </row>
        <row r="1885">
          <cell r="A1885" t="str">
            <v>5 S 06 400 02</v>
          </cell>
          <cell r="B1885" t="str">
            <v>-</v>
          </cell>
          <cell r="C1885" t="str">
            <v>Cerca arame farp. c/ mourão de conc. seção triang</v>
          </cell>
          <cell r="D1885" t="str">
            <v>m</v>
          </cell>
        </row>
        <row r="1886">
          <cell r="A1886" t="str">
            <v>5 S 06 400 51</v>
          </cell>
          <cell r="B1886" t="str">
            <v>-</v>
          </cell>
          <cell r="C1886" t="str">
            <v>Cercas arame farp. c/mourão conc.seção quadr.AC/BC</v>
          </cell>
          <cell r="D1886" t="str">
            <v>m</v>
          </cell>
        </row>
        <row r="1887">
          <cell r="A1887" t="str">
            <v>5 S 06 400 52</v>
          </cell>
          <cell r="B1887" t="str">
            <v>-</v>
          </cell>
          <cell r="C1887" t="str">
            <v>Cerca arame farp. c/mourão concr.sec. triang.AC/BC</v>
          </cell>
          <cell r="D1887" t="str">
            <v>m</v>
          </cell>
        </row>
        <row r="1888">
          <cell r="A1888" t="str">
            <v>5 S 06 410 00</v>
          </cell>
          <cell r="B1888" t="str">
            <v>-</v>
          </cell>
          <cell r="C1888" t="str">
            <v>Cercas arame farpado com suporte madeira</v>
          </cell>
          <cell r="D1888" t="str">
            <v>m</v>
          </cell>
        </row>
        <row r="1889">
          <cell r="A1889" t="str">
            <v>5 S 09 001 07</v>
          </cell>
          <cell r="B1889" t="str">
            <v>-</v>
          </cell>
          <cell r="C1889" t="str">
            <v>Transporte local em rodov. não pavim.</v>
          </cell>
          <cell r="D1889" t="str">
            <v>tkm</v>
          </cell>
        </row>
        <row r="1890">
          <cell r="A1890" t="str">
            <v>5 S 09 001 90</v>
          </cell>
          <cell r="B1890" t="str">
            <v>-</v>
          </cell>
          <cell r="C1890" t="str">
            <v>Transporte comercial c/ carroc. rodov. não pav.</v>
          </cell>
          <cell r="D1890" t="str">
            <v>tkm</v>
          </cell>
        </row>
        <row r="1891">
          <cell r="A1891" t="str">
            <v>5 S 09 001 91</v>
          </cell>
          <cell r="B1891" t="str">
            <v>-</v>
          </cell>
          <cell r="C1891" t="str">
            <v>Transporte comercial c/ basc. 10m3 rod. não pav.</v>
          </cell>
          <cell r="D1891" t="str">
            <v>tkm</v>
          </cell>
        </row>
        <row r="1892">
          <cell r="A1892" t="str">
            <v>5 S 09 002 07</v>
          </cell>
          <cell r="B1892" t="str">
            <v>-</v>
          </cell>
          <cell r="C1892" t="str">
            <v>Transporte local em rodov. pavim.</v>
          </cell>
          <cell r="D1892" t="str">
            <v>tkm</v>
          </cell>
        </row>
        <row r="1893">
          <cell r="A1893" t="str">
            <v>5 S 09 002 90</v>
          </cell>
          <cell r="B1893" t="str">
            <v>-</v>
          </cell>
          <cell r="C1893" t="str">
            <v>Transporte comercial c/ carroceria rodov. pav.</v>
          </cell>
          <cell r="D1893" t="str">
            <v>tkm</v>
          </cell>
        </row>
        <row r="1894">
          <cell r="A1894" t="str">
            <v>5 S 09 002 91</v>
          </cell>
          <cell r="B1894" t="str">
            <v>-</v>
          </cell>
          <cell r="C1894" t="str">
            <v>Transporte comercial c/ basc. 10m3 rod. pav.</v>
          </cell>
          <cell r="D1894" t="str">
            <v>tkm</v>
          </cell>
        </row>
        <row r="1896">
          <cell r="A1896" t="str">
            <v>DNIT - Sistema de Custos Rodoviários</v>
          </cell>
          <cell r="D1896" t="str">
            <v>Sicro2</v>
          </cell>
        </row>
        <row r="1897">
          <cell r="A1897" t="str">
            <v>Outros</v>
          </cell>
          <cell r="D1897" t="str">
            <v>Minas Gerais</v>
          </cell>
        </row>
        <row r="1898">
          <cell r="A1898" t="str">
            <v>Resumo dos Custos Unitários de Referência: Maio de 2005</v>
          </cell>
          <cell r="D1898" t="str">
            <v>RCtR0330</v>
          </cell>
        </row>
        <row r="1900">
          <cell r="C1900" t="str">
            <v>FORNECIMENTO DE MATERIAL BETUMINOSO</v>
          </cell>
        </row>
        <row r="1901">
          <cell r="B1901" t="str">
            <v>-</v>
          </cell>
          <cell r="C1901" t="str">
            <v>Fornecimento de CAP-20 Com 4,5% de Polímero</v>
          </cell>
          <cell r="D1901" t="str">
            <v>t</v>
          </cell>
          <cell r="H1901" t="str">
            <v>EC-P-01</v>
          </cell>
        </row>
        <row r="1902">
          <cell r="B1902" t="str">
            <v>-</v>
          </cell>
          <cell r="C1902" t="str">
            <v>Fornecimento de Asfalto Diluido Tipo CM-30</v>
          </cell>
          <cell r="D1902" t="str">
            <v>t</v>
          </cell>
          <cell r="H1902" t="str">
            <v>EC-P-01</v>
          </cell>
        </row>
        <row r="1903">
          <cell r="B1903" t="str">
            <v>-</v>
          </cell>
          <cell r="C1903" t="str">
            <v>Fornecimeto de Emulsão Asfáltica RR-C</v>
          </cell>
          <cell r="D1903" t="str">
            <v>t</v>
          </cell>
          <cell r="H1903" t="str">
            <v>EC-P-01</v>
          </cell>
        </row>
        <row r="1905">
          <cell r="C1905" t="str">
            <v>TRANSPORTE DE MATERIAL BETUMINOSO</v>
          </cell>
        </row>
        <row r="1906">
          <cell r="B1906" t="str">
            <v>-</v>
          </cell>
          <cell r="C1906" t="str">
            <v>Transporte de CAP-20 Com 4,5% de Polímero</v>
          </cell>
          <cell r="D1906" t="str">
            <v>t</v>
          </cell>
          <cell r="H1906" t="str">
            <v>EC-P-01</v>
          </cell>
        </row>
        <row r="1907">
          <cell r="B1907" t="str">
            <v>-</v>
          </cell>
          <cell r="C1907" t="str">
            <v>Transporte Comercial de Asfalto Diluido Tipo CM-30</v>
          </cell>
          <cell r="D1907" t="str">
            <v>t</v>
          </cell>
          <cell r="H1907" t="str">
            <v>EC-P-01</v>
          </cell>
        </row>
        <row r="1908">
          <cell r="B1908" t="str">
            <v>-</v>
          </cell>
          <cell r="C1908" t="str">
            <v>Transporte Comercial de Emulsão Asfáltica RR-2C</v>
          </cell>
          <cell r="D1908" t="str">
            <v>t</v>
          </cell>
          <cell r="H1908" t="str">
            <v>EC-P-01</v>
          </cell>
        </row>
        <row r="1910">
          <cell r="C1910" t="str">
            <v>TUBULÃO AR COMPRIMIDO</v>
          </cell>
        </row>
        <row r="1911">
          <cell r="A1911" t="str">
            <v>2 S 10 100 01</v>
          </cell>
          <cell r="B1911" t="str">
            <v>-</v>
          </cell>
          <cell r="C1911" t="str">
            <v>Escavação AR Comprimido 1ª Categoria</v>
          </cell>
          <cell r="D1911" t="str">
            <v>m³</v>
          </cell>
        </row>
        <row r="1912">
          <cell r="A1912" t="str">
            <v>2 S 10 100 02</v>
          </cell>
          <cell r="B1912" t="str">
            <v>-</v>
          </cell>
          <cell r="C1912" t="str">
            <v>Concreto 25 MPA Inclusive Forma para Camisa</v>
          </cell>
          <cell r="D1912" t="str">
            <v>m³</v>
          </cell>
          <cell r="H1912" t="str">
            <v>DNER-ES-335/97</v>
          </cell>
        </row>
        <row r="1913">
          <cell r="A1913" t="str">
            <v>2 S 10 100 03</v>
          </cell>
          <cell r="B1913" t="str">
            <v>-</v>
          </cell>
          <cell r="C1913" t="str">
            <v>Ferragem</v>
          </cell>
          <cell r="D1913" t="str">
            <v>Kg</v>
          </cell>
          <cell r="H1913" t="str">
            <v>DNER-ES-331/97</v>
          </cell>
        </row>
        <row r="1915">
          <cell r="C1915" t="str">
            <v>TRAVESSA DE APOIO 1 E 2 - CORTINAS</v>
          </cell>
        </row>
        <row r="1916">
          <cell r="A1916" t="str">
            <v>2 S 10 200 01</v>
          </cell>
          <cell r="B1916" t="str">
            <v>-</v>
          </cell>
          <cell r="C1916" t="str">
            <v>Cimbramento</v>
          </cell>
          <cell r="D1916" t="str">
            <v>m³</v>
          </cell>
        </row>
        <row r="1917">
          <cell r="A1917" t="str">
            <v>2 S 10 200 02</v>
          </cell>
          <cell r="B1917" t="str">
            <v>-</v>
          </cell>
          <cell r="C1917" t="str">
            <v>Ferragem para Toda Obra</v>
          </cell>
          <cell r="D1917" t="str">
            <v>Kg</v>
          </cell>
          <cell r="H1917" t="str">
            <v>DNER-ES-331/97</v>
          </cell>
        </row>
        <row r="1918">
          <cell r="A1918" t="str">
            <v>2 S 10 200 03</v>
          </cell>
          <cell r="B1918" t="str">
            <v>-</v>
          </cell>
          <cell r="C1918" t="str">
            <v>Concreto 25 MPA</v>
          </cell>
          <cell r="D1918" t="str">
            <v>m³</v>
          </cell>
          <cell r="H1918" t="str">
            <v>DNER-ES-335/97</v>
          </cell>
        </row>
        <row r="1919">
          <cell r="A1919" t="str">
            <v>2 S 10 200 04</v>
          </cell>
          <cell r="B1919" t="str">
            <v>-</v>
          </cell>
          <cell r="C1919" t="str">
            <v>Forma</v>
          </cell>
          <cell r="D1919" t="str">
            <v>m²</v>
          </cell>
          <cell r="H1919" t="str">
            <v>DNER-ES-333/97</v>
          </cell>
        </row>
        <row r="1920">
          <cell r="A1920" t="str">
            <v>2 S 10 200 05</v>
          </cell>
          <cell r="B1920" t="str">
            <v>-</v>
          </cell>
          <cell r="C1920" t="str">
            <v>Aparelho de Apoio Inclusive Calços</v>
          </cell>
          <cell r="D1920" t="str">
            <v>dm³</v>
          </cell>
        </row>
        <row r="1922">
          <cell r="C1922" t="str">
            <v>LAJE</v>
          </cell>
        </row>
        <row r="1923">
          <cell r="A1923" t="str">
            <v>2 S 10 300 01</v>
          </cell>
          <cell r="B1923" t="str">
            <v>-</v>
          </cell>
          <cell r="C1923" t="str">
            <v>Concreto 25 MPA</v>
          </cell>
          <cell r="D1923" t="str">
            <v>m³</v>
          </cell>
          <cell r="H1923" t="str">
            <v>DNER-ES-335/97</v>
          </cell>
        </row>
        <row r="1924">
          <cell r="A1924" t="str">
            <v>2 S 10 300 02</v>
          </cell>
          <cell r="B1924" t="str">
            <v>-</v>
          </cell>
          <cell r="C1924" t="str">
            <v>Forma Inclusive Pré-Laje</v>
          </cell>
          <cell r="D1924" t="str">
            <v>m²</v>
          </cell>
          <cell r="H1924" t="str">
            <v>DNER-ES-333/97</v>
          </cell>
        </row>
        <row r="1926">
          <cell r="C1926" t="str">
            <v>GUARDA-RODA</v>
          </cell>
        </row>
        <row r="1927">
          <cell r="A1927" t="str">
            <v>2 S 10 400 01</v>
          </cell>
          <cell r="B1927" t="str">
            <v>-</v>
          </cell>
          <cell r="C1927" t="str">
            <v>Concreto 25 MPA</v>
          </cell>
          <cell r="D1927" t="str">
            <v>m³</v>
          </cell>
          <cell r="H1927" t="str">
            <v>DNER-ES-335/97</v>
          </cell>
        </row>
        <row r="1928">
          <cell r="A1928" t="str">
            <v>2 S 10 400 02</v>
          </cell>
          <cell r="B1928" t="str">
            <v>-</v>
          </cell>
          <cell r="C1928" t="str">
            <v>Forma</v>
          </cell>
          <cell r="D1928" t="str">
            <v>m²</v>
          </cell>
          <cell r="H1928" t="str">
            <v>DNER-ES-333/97</v>
          </cell>
        </row>
        <row r="1930">
          <cell r="C1930" t="str">
            <v>OUTROS ITENS</v>
          </cell>
        </row>
        <row r="1931">
          <cell r="A1931" t="str">
            <v>2 S 10 500 01</v>
          </cell>
          <cell r="B1931" t="str">
            <v>-</v>
          </cell>
          <cell r="C1931" t="str">
            <v>Guarda-Corpo Metálico</v>
          </cell>
          <cell r="D1931" t="str">
            <v>Kg</v>
          </cell>
        </row>
        <row r="1932">
          <cell r="A1932" t="str">
            <v>2 S 10 500 02</v>
          </cell>
          <cell r="B1932" t="str">
            <v>-</v>
          </cell>
          <cell r="C1932" t="str">
            <v>Dreno PVC Diâmetro 100</v>
          </cell>
          <cell r="D1932" t="str">
            <v>Pç</v>
          </cell>
        </row>
        <row r="1933">
          <cell r="A1933" t="str">
            <v>2 S 10 500 03</v>
          </cell>
          <cell r="B1933" t="str">
            <v>-</v>
          </cell>
          <cell r="C1933" t="str">
            <v>Gabião</v>
          </cell>
          <cell r="D1933" t="str">
            <v>m³</v>
          </cell>
        </row>
        <row r="1934">
          <cell r="A1934" t="str">
            <v>2 S 10 500 04</v>
          </cell>
          <cell r="B1934" t="str">
            <v>-</v>
          </cell>
          <cell r="C1934" t="str">
            <v>Reaterro Gabião</v>
          </cell>
          <cell r="D1934" t="str">
            <v>m³</v>
          </cell>
        </row>
        <row r="1935">
          <cell r="A1935" t="str">
            <v>2 S 10 500 05</v>
          </cell>
          <cell r="B1935" t="str">
            <v>-</v>
          </cell>
          <cell r="C1935" t="str">
            <v>Vigas Metálicas e Outras Peças</v>
          </cell>
          <cell r="D1935" t="str">
            <v>Kg</v>
          </cell>
        </row>
        <row r="1936">
          <cell r="A1936" t="str">
            <v>2 S 10 500 06</v>
          </cell>
          <cell r="B1936" t="str">
            <v>-</v>
          </cell>
          <cell r="C1936" t="str">
            <v>Lançamento de Viga</v>
          </cell>
          <cell r="D1936" t="str">
            <v>Pç</v>
          </cell>
        </row>
        <row r="1938">
          <cell r="C1938" t="str">
            <v>MEIO AMBIENTE (RECUPERAÇÃO DE PASSIVO AMBIENTAL)</v>
          </cell>
        </row>
        <row r="1939">
          <cell r="B1939" t="str">
            <v>-</v>
          </cell>
          <cell r="C1939" t="str">
            <v>Plantio de Árvores</v>
          </cell>
          <cell r="D1939" t="str">
            <v>und</v>
          </cell>
        </row>
        <row r="1941">
          <cell r="C1941" t="str">
            <v>DESPESAS COM MOBILIZAÇÃO/DESMOBILIZAÇÃO E INSTALAÇÃO DE CANTEIRO</v>
          </cell>
        </row>
        <row r="1942">
          <cell r="A1942" t="str">
            <v>1 A 99 100 00</v>
          </cell>
          <cell r="B1942" t="str">
            <v>-</v>
          </cell>
          <cell r="C1942" t="str">
            <v>Despesas Com Inst. de Canteiro e Acampamento</v>
          </cell>
          <cell r="D1942" t="str">
            <v>VB</v>
          </cell>
        </row>
        <row r="1943">
          <cell r="A1943" t="str">
            <v>1 A 99 200 00</v>
          </cell>
          <cell r="B1943" t="str">
            <v>-</v>
          </cell>
          <cell r="C1943" t="str">
            <v>Despesas com Mobilização e Desmobilização</v>
          </cell>
          <cell r="D1943" t="str">
            <v>VB</v>
          </cell>
        </row>
      </sheetData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DE ENTRADA CONCORRÊNCIA"/>
      <sheetName val="QUADRO 10 - PESSOAL"/>
      <sheetName val="quadro 09 - Equipamentos"/>
      <sheetName val="QUADRO 08 - COMPOSIÇÕES"/>
      <sheetName val="QUADRO 07 - PREÇO UNITÁRIOS"/>
      <sheetName val="QUADRO 06"/>
      <sheetName val="COMPOSIÇÃO BDI"/>
      <sheetName val="LEIS SOCIAIS"/>
      <sheetName val="TESTE PARA VALOR"/>
      <sheetName val="ANEXO 01"/>
      <sheetName val="SERVIÇOS NÃO DIRETAMENTE REMUNE"/>
      <sheetName val="CRONOGRAMA FÍSICO"/>
      <sheetName val="CÁLCULO DO VALOR PROPOSTA"/>
    </sheetNames>
    <sheetDataSet>
      <sheetData sheetId="0">
        <row r="8">
          <cell r="B8" t="str">
            <v xml:space="preserve">Rondonópolis/MT, 14 de Abril de 1.998 </v>
          </cell>
        </row>
        <row r="15">
          <cell r="B15" t="str">
            <v>RODOVIA: BR-262/MS</v>
          </cell>
        </row>
        <row r="16">
          <cell r="B16" t="str">
            <v>TRECHO: DIV. SP/MS - DIV. Brasil/Bolívia</v>
          </cell>
        </row>
        <row r="19">
          <cell r="B19" t="str">
            <v>SEGMENTO: Na Altura do Km 141,0</v>
          </cell>
        </row>
        <row r="22">
          <cell r="B22" t="str">
            <v>BR-262/MS</v>
          </cell>
        </row>
        <row r="23">
          <cell r="B23" t="str">
            <v>DIV. SP/MS - DIV. Brasil/Bolívia</v>
          </cell>
        </row>
        <row r="25">
          <cell r="B25" t="str">
            <v>Altura do Km 141,0</v>
          </cell>
        </row>
      </sheetData>
      <sheetData sheetId="1"/>
      <sheetData sheetId="2"/>
      <sheetData sheetId="3">
        <row r="129">
          <cell r="H129">
            <v>132.72</v>
          </cell>
        </row>
        <row r="569">
          <cell r="H569">
            <v>7.8</v>
          </cell>
        </row>
        <row r="713">
          <cell r="H713">
            <v>51.84</v>
          </cell>
        </row>
        <row r="715">
          <cell r="H715">
            <v>70.39</v>
          </cell>
        </row>
        <row r="786">
          <cell r="H786">
            <v>1.83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Vorigi"/>
      <sheetName val="FVmodif"/>
      <sheetName val="FVresumo"/>
      <sheetName val="FVadotar"/>
      <sheetName val="Calculo4010"/>
      <sheetName val="ExempFC1"/>
      <sheetName val="ExemFC2"/>
      <sheetName val="ExemFC3"/>
      <sheetName val="Exemp1"/>
      <sheetName val="Exemp2"/>
      <sheetName val="Exemp3"/>
      <sheetName val="Exemp4"/>
      <sheetName val="Exemp5"/>
      <sheetName val="Exemp6"/>
      <sheetName val="Exemp7"/>
      <sheetName val="Exemp8"/>
      <sheetName val="PROJETO"/>
      <sheetName val="Exerci1"/>
      <sheetName val="Exerci2"/>
      <sheetName val="PROVA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Vorigi"/>
      <sheetName val="FVmodif"/>
      <sheetName val="FVresumo"/>
      <sheetName val="FVadotar"/>
      <sheetName val="Calculo4010"/>
      <sheetName val="ExempFC1"/>
      <sheetName val="ExemFC2"/>
      <sheetName val="ExemFC3"/>
      <sheetName val="Exemp1"/>
      <sheetName val="Exemp2"/>
      <sheetName val="Exemp3"/>
      <sheetName val="Exemp4"/>
      <sheetName val="Exemp5"/>
      <sheetName val="Exemp6"/>
      <sheetName val="Exemp7"/>
      <sheetName val="Exemp8"/>
      <sheetName val="PROJETO"/>
      <sheetName val="Exerci1"/>
      <sheetName val="Exerci2"/>
      <sheetName val="PROVA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  <sheetName val="PRO-08"/>
      <sheetName val="PLANILHA ATUALIZADA"/>
      <sheetName val="Vínculo (2)"/>
      <sheetName val="DADOS"/>
      <sheetName val="TransComerc_Basc10m³"/>
      <sheetName val="TapaBura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_ORIGINAL"/>
      <sheetName val="RESUMO_AUT1"/>
    </sheetNames>
    <sheetDataSet>
      <sheetData sheetId="0"/>
      <sheetData sheetId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_ORIGINAL"/>
      <sheetName val="RESUMO_AUT1"/>
    </sheetNames>
    <sheetDataSet>
      <sheetData sheetId="0"/>
      <sheetData sheetId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letim"/>
      <sheetName val="Ind. Físicos"/>
      <sheetName val="pluviometria"/>
      <sheetName val="Fh. Medição"/>
      <sheetName val="Medição"/>
      <sheetName val="Medição com adequação"/>
      <sheetName val="Reaj"/>
      <sheetName val="desmatamento"/>
      <sheetName val="árvore 15&lt; Ø &lt;30cm"/>
      <sheetName val="árvore  Ø &gt;30cm"/>
      <sheetName val="rebaixo 1ª"/>
      <sheetName val="escalonamento"/>
      <sheetName val="escav 3ª "/>
      <sheetName val="solo mole"/>
      <sheetName val="colchão areia"/>
      <sheetName val="aterro 95%"/>
      <sheetName val="aterro 100%"/>
      <sheetName val="colchão brita"/>
      <sheetName val="sub-leito"/>
      <sheetName val="reforço sub-leito"/>
      <sheetName val="sub-base"/>
      <sheetName val="base"/>
      <sheetName val="imprimação"/>
      <sheetName val="tsd"/>
      <sheetName val="tss"/>
      <sheetName val="cm-30"/>
      <sheetName val="rr 2c"/>
      <sheetName val="escav. manual 1ª cat"/>
      <sheetName val="escav. mecânica 1ª cat"/>
      <sheetName val="escav mat 3ª"/>
      <sheetName val="reaterro"/>
      <sheetName val="bstc 0,80"/>
      <sheetName val="bstc 1,00"/>
      <sheetName val="bdtc 1,20"/>
      <sheetName val="bttc 1,20"/>
      <sheetName val="boca simples 0,80"/>
      <sheetName val="boca simples 1,00"/>
      <sheetName val="boca duplo 1,20"/>
      <sheetName val="boca triplo 1,20"/>
      <sheetName val="bdcc 3x3"/>
      <sheetName val="boca bdcc 3x3"/>
      <sheetName val="VPC-03"/>
      <sheetName val="VPA-03"/>
      <sheetName val="DPS-02"/>
      <sheetName val="DPR-02"/>
      <sheetName val="STC-04"/>
      <sheetName val="MFC-01"/>
      <sheetName val="caixa 0,80"/>
      <sheetName val="caixa 1,00"/>
      <sheetName val="EDA 01"/>
      <sheetName val="EDA 02"/>
      <sheetName val="DES-01"/>
      <sheetName val="DES-04"/>
      <sheetName val="DEB-01"/>
      <sheetName val="remoção bueiros"/>
      <sheetName val="demolição concreto"/>
      <sheetName val="enleivamento"/>
      <sheetName val="semeadura manual"/>
      <sheetName val="hidrossemeadura"/>
      <sheetName val="conformação"/>
      <sheetName val="recomposição"/>
      <sheetName val="cerca"/>
      <sheetName val="faixa"/>
      <sheetName val="enrocamento"/>
      <sheetName val="remoção cerca"/>
      <sheetName val="bstc 0,40"/>
      <sheetName val="bdtc 1,00"/>
      <sheetName val="boca duplo 1,00"/>
      <sheetName val="VPC-04"/>
      <sheetName val="STC-08"/>
      <sheetName val="DAR-02"/>
      <sheetName val="caixa 0,40"/>
      <sheetName val="TSS-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1"/>
      <sheetName val="COMPOS2"/>
      <sheetName val="COMPOS3"/>
      <sheetName val="1- QUADRO DE QUANTIDADE (2)"/>
      <sheetName val="Pato"/>
      <sheetName val="Transporte 5m³"/>
      <sheetName val="Transporte 4m³"/>
      <sheetName val="Transporte 4t"/>
      <sheetName val="Transporte Mat. Frio"/>
      <sheetName val="Cronograma (2)"/>
      <sheetName val="ESTUDO PREÇOS"/>
      <sheetName val="D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de Entrada 1"/>
      <sheetName val="Dados de Entrada 2"/>
      <sheetName val="Dados de Entrada 3"/>
      <sheetName val="Capa"/>
      <sheetName val="Página 1"/>
      <sheetName val="Dados de Entrada 4"/>
      <sheetName val="Página 2"/>
      <sheetName val="Página 3"/>
      <sheetName val="Página 4"/>
      <sheetName val="Página 6"/>
      <sheetName val="Página 5"/>
      <sheetName val="Página 7"/>
      <sheetName val="Página 8"/>
      <sheetName val="Dens. médias"/>
      <sheetName val="Dens. teórica"/>
      <sheetName val="Página 9"/>
      <sheetName val="Página 10"/>
      <sheetName val="Página 11"/>
      <sheetName val="Página 12"/>
      <sheetName val="Página 13"/>
      <sheetName val="Teor"/>
      <sheetName val="DENAGREGRAUDO"/>
      <sheetName val="DENSAGRMIUDO"/>
      <sheetName val="MASESPFINPULV"/>
      <sheetName val="DETDENSCAP20"/>
      <sheetName val="DENSCORPROVA"/>
      <sheetName val="GRAFTEMPVISC1"/>
      <sheetName val="GRAFTEMPVISC2"/>
      <sheetName val="CALIBRAGEM"/>
      <sheetName val="CALIBRAGEM-II"/>
      <sheetName val="CALIBRAGEM1"/>
      <sheetName val="CALIBRAGEM2"/>
      <sheetName val="SILOFR4"/>
      <sheetName val="SILOFR3"/>
      <sheetName val="SILOFR2"/>
      <sheetName val="SILOFR1"/>
      <sheetName val="Dosador"/>
      <sheetName val="BALANÇA"/>
      <sheetName val="RESULFINAL"/>
      <sheetName val="DURABILIDADE"/>
      <sheetName val="INDICE FORMA"/>
      <sheetName val="ABRASÃO"/>
      <sheetName val="ADESIVID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3">
          <cell r="A3">
            <v>4</v>
          </cell>
          <cell r="B3">
            <v>7.8929999999999998</v>
          </cell>
          <cell r="C3">
            <v>53.947000000000003</v>
          </cell>
          <cell r="D3">
            <v>776</v>
          </cell>
          <cell r="E3">
            <v>10.7</v>
          </cell>
          <cell r="F3">
            <v>2.3340000000000001</v>
          </cell>
          <cell r="G3">
            <v>17.135999999999999</v>
          </cell>
        </row>
        <row r="4">
          <cell r="A4">
            <v>4.5</v>
          </cell>
          <cell r="B4">
            <v>6.391</v>
          </cell>
          <cell r="C4">
            <v>62.156999999999996</v>
          </cell>
          <cell r="D4">
            <v>990</v>
          </cell>
          <cell r="E4">
            <v>11.5</v>
          </cell>
          <cell r="F4">
            <v>2.3530000000000002</v>
          </cell>
          <cell r="G4">
            <v>16.885000000000002</v>
          </cell>
        </row>
        <row r="5">
          <cell r="A5">
            <v>5</v>
          </cell>
          <cell r="B5">
            <v>5.2510000000000003</v>
          </cell>
          <cell r="C5">
            <v>69.018000000000001</v>
          </cell>
          <cell r="D5">
            <v>1016</v>
          </cell>
          <cell r="E5">
            <v>13.1</v>
          </cell>
          <cell r="F5">
            <v>2.3639999999999999</v>
          </cell>
          <cell r="G5">
            <v>16.945</v>
          </cell>
        </row>
        <row r="6">
          <cell r="A6">
            <v>5.5</v>
          </cell>
          <cell r="B6">
            <v>4.4960000000000004</v>
          </cell>
          <cell r="C6">
            <v>74.105000000000004</v>
          </cell>
          <cell r="D6">
            <v>908</v>
          </cell>
          <cell r="E6">
            <v>14.2</v>
          </cell>
          <cell r="F6">
            <v>2.3650000000000002</v>
          </cell>
          <cell r="G6">
            <v>17.359000000000002</v>
          </cell>
        </row>
        <row r="7">
          <cell r="A7">
            <v>6</v>
          </cell>
          <cell r="B7">
            <v>3.9609999999999999</v>
          </cell>
          <cell r="C7">
            <v>77.971999999999994</v>
          </cell>
          <cell r="D7">
            <v>766</v>
          </cell>
          <cell r="E7">
            <v>15.6</v>
          </cell>
          <cell r="F7">
            <v>2.36</v>
          </cell>
          <cell r="G7">
            <v>17.97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de Entrada 1"/>
      <sheetName val="Dados de Entrada 2"/>
      <sheetName val="Dados de Entrada 3"/>
      <sheetName val="Dados de Entrada 4"/>
      <sheetName val="Capa"/>
      <sheetName val="Página 1"/>
      <sheetName val="Página 2"/>
      <sheetName val="Página 3"/>
      <sheetName val="Página 4"/>
      <sheetName val="Página 5"/>
      <sheetName val="Página 6"/>
      <sheetName val="Página 7"/>
      <sheetName val="Página 8"/>
      <sheetName val="Página 9"/>
      <sheetName val="Página 10"/>
      <sheetName val="Página 11"/>
      <sheetName val="Página 12"/>
      <sheetName val="Página 13"/>
      <sheetName val="Página 14"/>
      <sheetName val="RESULFINAL"/>
      <sheetName val="Página 16"/>
      <sheetName val="DENAGREGRAUDO"/>
      <sheetName val="DENSAGRMIUDO"/>
      <sheetName val="MASESPFINPULV"/>
      <sheetName val="Traço da Mist.+Filler."/>
      <sheetName val="Traço da Mist. Bet."/>
      <sheetName val="E. Areia"/>
      <sheetName val="E. Areia (2)"/>
      <sheetName val="Pes Agr Silos Frio 3.4&quot;"/>
      <sheetName val="Pes Agr Silos Frio Areia méd"/>
      <sheetName val="Pes Agr Silos Frio 3.8&quot;+pó"/>
      <sheetName val="Até Aqui"/>
      <sheetName val="DETDENSCAP20"/>
      <sheetName val="DENSCORPROVA"/>
      <sheetName val="GRAFTEMPVISC1"/>
      <sheetName val="CALIBRAGEM"/>
      <sheetName val="CALIBRAGEM-II"/>
      <sheetName val="CALIBRAGEM1"/>
      <sheetName val="CALIBRAGEM2"/>
      <sheetName val="SILOFR4"/>
      <sheetName val="SILOFR3"/>
      <sheetName val="SILOFR2"/>
      <sheetName val="SILOFR1"/>
      <sheetName val="Dosador"/>
      <sheetName val="BALANÇA"/>
      <sheetName val="Filler"/>
      <sheetName val="Analise SF 4"/>
      <sheetName val="Analise SF 3"/>
      <sheetName val="Analise SF 2"/>
      <sheetName val="Analise SF 1"/>
      <sheetName val="Analise SF Filler"/>
      <sheetName val="Analise SQ 3"/>
      <sheetName val="Analise SQ 2"/>
      <sheetName val="Analise SQ 1"/>
      <sheetName val="DURABILIDADE"/>
      <sheetName val="INDICE FORMA"/>
      <sheetName val="ABRASÃO"/>
      <sheetName val="ADESIVID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3">
          <cell r="A3">
            <v>4.5</v>
          </cell>
          <cell r="B3">
            <v>6.6202348981163466</v>
          </cell>
          <cell r="C3">
            <v>60.964134991383446</v>
          </cell>
          <cell r="D3">
            <v>1025.855</v>
          </cell>
          <cell r="E3">
            <v>8.6999999999999993</v>
          </cell>
          <cell r="F3">
            <v>2.3529999999999998</v>
          </cell>
          <cell r="G3">
            <v>16.963493472502915</v>
          </cell>
        </row>
        <row r="4">
          <cell r="A4">
            <v>5</v>
          </cell>
          <cell r="B4">
            <v>5.5001923970155246</v>
          </cell>
          <cell r="C4">
            <v>67.747806208191548</v>
          </cell>
          <cell r="D4">
            <v>1094.5825</v>
          </cell>
          <cell r="E4">
            <v>9.5749999999999993</v>
          </cell>
          <cell r="F4">
            <v>2.3630000000000004</v>
          </cell>
          <cell r="G4">
            <v>17.047556761540491</v>
          </cell>
        </row>
        <row r="5">
          <cell r="A5">
            <v>5.5</v>
          </cell>
          <cell r="B5">
            <v>4.4232587303692874</v>
          </cell>
          <cell r="C5">
            <v>74.264023326736492</v>
          </cell>
          <cell r="D5">
            <v>879.57749999999999</v>
          </cell>
          <cell r="E5">
            <v>10.725000000000001</v>
          </cell>
          <cell r="F5">
            <v>2.37175</v>
          </cell>
          <cell r="G5">
            <v>17.178598970077541</v>
          </cell>
        </row>
        <row r="6">
          <cell r="A6">
            <v>6</v>
          </cell>
          <cell r="B6">
            <v>4.0007841277410066</v>
          </cell>
          <cell r="C6">
            <v>77.635106010695324</v>
          </cell>
          <cell r="D6">
            <v>567.98</v>
          </cell>
          <cell r="E6">
            <v>13.6</v>
          </cell>
          <cell r="F6">
            <v>2.3642500000000002</v>
          </cell>
          <cell r="G6">
            <v>17.877321384085253</v>
          </cell>
        </row>
        <row r="7">
          <cell r="A7">
            <v>6.5</v>
          </cell>
          <cell r="B7">
            <v>4.0533844045161054</v>
          </cell>
          <cell r="C7">
            <v>78.676681324823704</v>
          </cell>
          <cell r="D7">
            <v>529.86500000000001</v>
          </cell>
          <cell r="E7">
            <v>19.450000000000003</v>
          </cell>
          <cell r="F7">
            <v>2.3452500000000001</v>
          </cell>
          <cell r="G7">
            <v>18.970602326582025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"/>
      <sheetName val="CAPA"/>
      <sheetName val="INDICE"/>
      <sheetName val="CARTA"/>
      <sheetName val="SEPARADORES"/>
      <sheetName val="RESUMO"/>
      <sheetName val="PLANILHA"/>
      <sheetName val="FISFIN"/>
      <sheetName val="SALARIOS"/>
      <sheetName val="BDI"/>
      <sheetName val="ENCARGOS"/>
      <sheetName val="ENCERRAMENTO"/>
      <sheetName val="COMPOR"/>
      <sheetName val="ABC SERVICO"/>
    </sheetNames>
    <sheetDataSet>
      <sheetData sheetId="0" refreshError="1">
        <row r="3">
          <cell r="D3" t="str">
            <v>0032/02-06</v>
          </cell>
        </row>
        <row r="4">
          <cell r="D4" t="str">
            <v>02</v>
          </cell>
        </row>
        <row r="5">
          <cell r="D5" t="str">
            <v>BR-153/MG</v>
          </cell>
        </row>
        <row r="6">
          <cell r="D6" t="str">
            <v>Entr. BR-452 (B) (Div. GO/MG) - Entr. BR-262 (B) (Div MG/SP)</v>
          </cell>
        </row>
        <row r="7">
          <cell r="D7" t="str">
            <v>Entr. BR-452 (B) (Div. GO/MG) - Entr. BR-365 (B) (p/Monte Alegre de Minas)</v>
          </cell>
        </row>
        <row r="8">
          <cell r="D8" t="str">
            <v>KM 26,50 AO KM 58,00</v>
          </cell>
        </row>
        <row r="13">
          <cell r="D13" t="str">
            <v>NOV/2002</v>
          </cell>
        </row>
        <row r="17">
          <cell r="D17" t="str">
            <v>CONSTRUTORA BARBOSA MELLO 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orcamentodnerL1"/>
      <sheetName val="qorcamentodnerL2"/>
    </sheetNames>
    <sheetDataSet>
      <sheetData sheetId="0"/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LTIPLICADORES BÁSICOS"/>
      <sheetName val="INSUMOS BÁSICOS"/>
      <sheetName val="QUADRO 08 - PLANILHAS PREÇO (2)"/>
      <sheetName val="INSUMOS - EQUIPAMENTOS"/>
      <sheetName val="CRONOGRAMA FÍSICO I"/>
      <sheetName val="QUADRO 04 - PLANILHAS PREÇOS"/>
      <sheetName val="COMPOSIÇÃO BDI"/>
      <sheetName val="LEIS SOCIAIS"/>
      <sheetName val="QUADRO 11 - C. H. PESSOAL"/>
      <sheetName val="quadro 06 - equipamentos dner"/>
    </sheetNames>
    <sheetDataSet>
      <sheetData sheetId="0"/>
      <sheetData sheetId="1">
        <row r="66">
          <cell r="E66">
            <v>1.42</v>
          </cell>
        </row>
        <row r="67">
          <cell r="E67">
            <v>0.65100000000000002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U"/>
      <sheetName val="C_U"/>
      <sheetName val="Plan1"/>
      <sheetName val="geral"/>
      <sheetName val="SERVIÇOS"/>
      <sheetName val="MARSHALL"/>
      <sheetName val="Pista"/>
      <sheetName val="REPAROS LOCAL."/>
      <sheetName val="Acostamento"/>
      <sheetName val="Parâmetro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MT MEDIÇÃO (2)"/>
      <sheetName val="Relação de bens adquiridos"/>
      <sheetName val="Físico-Financeiro - Contas"/>
      <sheetName val="Cronograma"/>
      <sheetName val="Anexo III - Cronograma"/>
      <sheetName val="Boletim"/>
      <sheetName val="Fatura DVOP DNER"/>
      <sheetName val="Anexo 1"/>
      <sheetName val="Bens adquiridos"/>
      <sheetName val="Planilha do Plano"/>
      <sheetName val="Anexo 2"/>
      <sheetName val="Anexo 3"/>
      <sheetName val="Ficha DNER"/>
      <sheetName val="RELATÓRIO"/>
      <sheetName val="RESUMO-DVOP"/>
      <sheetName val="REAJU"/>
      <sheetName val="Cronograma Físico-Financeiro"/>
      <sheetName val="Fórmula"/>
      <sheetName val="Aterro"/>
      <sheetName val="Aterro a 100% PN"/>
      <sheetName val="Aterro a 95% PN "/>
      <sheetName val="DMT MEDIÇÃO"/>
      <sheetName val="Plan1"/>
      <sheetName val="Cortes"/>
      <sheetName val="ESCAVAÇÃO"/>
      <sheetName val="Limpeza da faixa de domínio"/>
      <sheetName val="Regula"/>
      <sheetName val="Sub-base"/>
      <sheetName val="Base"/>
      <sheetName val="Ligação"/>
      <sheetName val="TSD-FOG"/>
      <sheetName val="CBUQ"/>
      <sheetName val="Pintura DE LIGAÇÃO"/>
      <sheetName val="MEMÓRIA"/>
      <sheetName val="DREN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xo"/>
      <sheetName val="FIS"/>
      <sheetName val="PLANILHA CONTRATUAL"/>
      <sheetName val="VOL AJUS. REVISÃO 1"/>
      <sheetName val="Receitas estudo 1ª REVISÃO"/>
      <sheetName val="PERÍODO"/>
      <sheetName val=" CONTÁBIL"/>
      <sheetName val="Receitas x Despesas"/>
      <sheetName val="Resumo das Despesas"/>
      <sheetName val="DESPESAS DIVERSAS "/>
      <sheetName val="Carreteiros"/>
      <sheetName val="SubEmpreiteiroESCAVADEIRAS"/>
      <sheetName val="Fisico-Financ mão-de-obra Geral"/>
      <sheetName val="mão de obra - GERAL"/>
      <sheetName val="Salário"/>
      <sheetName val="CUSTO PROPRIEDADE"/>
      <sheetName val="CUSTO DIES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"/>
      <sheetName val="CAPA"/>
      <sheetName val="INDICE"/>
      <sheetName val="CARTA"/>
      <sheetName val="SEPARADORES"/>
      <sheetName val="RESUMO"/>
      <sheetName val="PLANILHA"/>
      <sheetName val="FISFIN"/>
      <sheetName val="SALARIOS"/>
      <sheetName val="BDI"/>
      <sheetName val="ENCARGOS"/>
      <sheetName val="ENCERRAMENTO"/>
      <sheetName val="COMPOR"/>
      <sheetName val="ABC SERVICO"/>
    </sheetNames>
    <sheetDataSet>
      <sheetData sheetId="0" refreshError="1">
        <row r="4">
          <cell r="D4" t="str">
            <v>02</v>
          </cell>
        </row>
        <row r="17">
          <cell r="D17" t="str">
            <v>CONSTRUTORA BARBOSA MELLO 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de entrada 1"/>
      <sheetName val="Dados de entrada 2"/>
      <sheetName val="Dados de entrada 3"/>
      <sheetName val="Dados de entrada 4"/>
      <sheetName val="Capa"/>
      <sheetName val="Página 1"/>
      <sheetName val="Página 2"/>
      <sheetName val="Página 3"/>
      <sheetName val="Página 4"/>
      <sheetName val="Página 5"/>
      <sheetName val="Página 6"/>
      <sheetName val="Página 7"/>
      <sheetName val="Página 8"/>
      <sheetName val="Página 9"/>
      <sheetName val="Página 10"/>
      <sheetName val="Página 11"/>
      <sheetName val="Página 12"/>
      <sheetName val="Página 13"/>
      <sheetName val="Dens. médias"/>
      <sheetName val="Dens. teórica"/>
      <sheetName val="Teor"/>
      <sheetName val="C.U"/>
      <sheetName val="IDENTIFICAÇÃ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3">
          <cell r="D3">
            <v>776</v>
          </cell>
          <cell r="E3">
            <v>10.7</v>
          </cell>
          <cell r="F3">
            <v>2.3340000000000001</v>
          </cell>
          <cell r="G3">
            <v>17.135999999999999</v>
          </cell>
        </row>
        <row r="4">
          <cell r="D4">
            <v>990</v>
          </cell>
          <cell r="E4">
            <v>11.5</v>
          </cell>
          <cell r="F4">
            <v>2.3530000000000002</v>
          </cell>
          <cell r="G4">
            <v>16.885000000000002</v>
          </cell>
        </row>
        <row r="5">
          <cell r="D5">
            <v>1016</v>
          </cell>
          <cell r="E5">
            <v>13.1</v>
          </cell>
          <cell r="F5">
            <v>2.3639999999999999</v>
          </cell>
          <cell r="G5">
            <v>16.945</v>
          </cell>
        </row>
        <row r="6">
          <cell r="D6">
            <v>908</v>
          </cell>
          <cell r="E6">
            <v>14.2</v>
          </cell>
          <cell r="F6">
            <v>2.3650000000000002</v>
          </cell>
          <cell r="G6">
            <v>17.359000000000002</v>
          </cell>
        </row>
        <row r="7">
          <cell r="D7">
            <v>766</v>
          </cell>
          <cell r="E7">
            <v>15.6</v>
          </cell>
          <cell r="F7">
            <v>2.36</v>
          </cell>
          <cell r="G7">
            <v>17.97</v>
          </cell>
        </row>
      </sheetData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Auxiliar"/>
      <sheetName val="COMPOSIÇÃO A"/>
      <sheetName val="P A T O 99 B"/>
      <sheetName val="Trans 99 C"/>
      <sheetName val="Preços 99 D"/>
      <sheetName val="Cronograma 99 E"/>
      <sheetName val="Pesquisa"/>
      <sheetName val="Diagrama 476"/>
      <sheetName val="Custo do RR-2C"/>
      <sheetName val="Custo do TSD"/>
      <sheetName val="Custo do CM-3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960887"/>
    </sheetNames>
    <definedNames>
      <definedName name="PassaExtenso"/>
    </defined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  <sheetName val="desmat. destoc 0,15m"/>
      <sheetName val="desmat. destoc 0,15 a 0,30m"/>
      <sheetName val="ECT DMT 50m"/>
      <sheetName val="ECT DMT 50-200m"/>
      <sheetName val="ECT DMT 200-400m "/>
      <sheetName val="ECT DMT 400-600m  "/>
      <sheetName val="ECT DMT 600-800m"/>
      <sheetName val="ECT DMT 800-1000m "/>
      <sheetName val="ECT DMT 1000-1200m "/>
      <sheetName val="ECT DMT 1200-1400m"/>
      <sheetName val="ECT DMT 1400-1600m "/>
      <sheetName val="ECT DMT 1600-1800m"/>
      <sheetName val="ECT DMT 1800-2000m"/>
      <sheetName val="ECT DMT 2000-3000m "/>
      <sheetName val="ECT DMT 3000-5000m"/>
      <sheetName val="Compactação Aterro 95%"/>
      <sheetName val="Compactação Aterro 100% "/>
      <sheetName val="Compactação  botafora"/>
      <sheetName val="Alvenaria pedra argam"/>
      <sheetName val="Alvenaria tijolo"/>
      <sheetName val="AUXILIAR Dentes BDTC 1,00m "/>
      <sheetName val="AUXILIAR Dentes BDTC 1,20m "/>
      <sheetName val="AUXILIAR Dentes BSTC 0,60m"/>
      <sheetName val="AUXILIAR Dentes BSTC 0,80m "/>
      <sheetName val="AUXILIAR Dentes BSTC 1,00m "/>
      <sheetName val="AUXILIAR Dentes BSTC 1,20m  "/>
      <sheetName val="Usinagem CBUQ"/>
      <sheetName val="Forma comum"/>
      <sheetName val="Forma compensada resinada"/>
      <sheetName val="AUXILIAR Concreto magro"/>
      <sheetName val="AUXILIAR Concreto 10 MPa"/>
      <sheetName val="AUXILIAR Concreto 12 MPa"/>
      <sheetName val="AUXILIAR Concreto 15 MPa"/>
      <sheetName val="Concr. estr. 18 MPa Convencio"/>
      <sheetName val="AUXILIAR Concreto 22 MPa"/>
      <sheetName val="AUXILIAR Concreto 18 MPa"/>
      <sheetName val="AUXILIAR Ciclópico 12 MPa"/>
      <sheetName val="AUXILIAR Argamassa 1-3"/>
      <sheetName val="AUXILIAR Argamassa 1-4"/>
      <sheetName val="Fabricação balizador"/>
      <sheetName val="Concreto 18 MPa (mourão)"/>
      <sheetName val="Mourão esticador cerca"/>
      <sheetName val="Mourão suporte cerca"/>
      <sheetName val="AUXILIAR tubo perfurado"/>
      <sheetName val="AUXILIAR tubo poroso"/>
      <sheetName val="AUXILIAR tubo d=30cm"/>
      <sheetName val="AUXILIAR tubo d=60cm "/>
      <sheetName val="AUXILIAR tubo d=80cm"/>
      <sheetName val="AUXILIAR tubo d=1,0m "/>
      <sheetName val="AUXILIAR tubo d=1,20m"/>
      <sheetName val="Confecção Placa sinalização"/>
      <sheetName val="Confecção suporte placa sinal"/>
      <sheetName val="AUXILIAR lastro brita"/>
      <sheetName val="Compactação  manual"/>
      <sheetName val="Reaterro e compactação"/>
      <sheetName val="Escavação mecanica e reaterro"/>
      <sheetName val="Valeta VPC 01"/>
      <sheetName val="Valeta VPA 01"/>
      <sheetName val="Dreno DPS 01"/>
      <sheetName val="Dreno DPS 02"/>
      <sheetName val="Dreno DPS 07"/>
      <sheetName val="Dreno DPS 08"/>
      <sheetName val="Boca saída dreno BSD 01"/>
      <sheetName val="Boca saída dreno BSD 02"/>
      <sheetName val="Sarjeta STC 02"/>
      <sheetName val="Teor"/>
      <sheetName val="RESUMO-4ª MED"/>
      <sheetName val="C.U"/>
      <sheetName val="Capa Memória de Calc"/>
      <sheetName val="Capa Resumo"/>
      <sheetName val="Capa Documentação"/>
      <sheetName val="Capa Anexo I"/>
      <sheetName val="Capa Anexo II"/>
      <sheetName val="Capa Anexo III"/>
      <sheetName val="Capa Premissas"/>
      <sheetName val="Capa Caract. Seg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LTIPLICADORES BÁSICOS"/>
      <sheetName val="INSUMOS BÁSICOS"/>
      <sheetName val="QUADRO 08 - PLANILHAS PREÇO (2)"/>
      <sheetName val="INSUMOS - EQUIPAMENTOS"/>
      <sheetName val="CRONOGRAMA FÍSICO I"/>
      <sheetName val="QUADRO 04 - PLANILHAS PREÇOS"/>
      <sheetName val="COMPOSIÇÃO BDI"/>
      <sheetName val="LEIS SOCIAIS"/>
      <sheetName val="QUADRO 11 - C. H. PESSOAL"/>
      <sheetName val="quadro 06 - equipamentos dn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Vorigi"/>
      <sheetName val="FVmodif"/>
      <sheetName val="FVresumo"/>
      <sheetName val="FVadotar"/>
      <sheetName val="Calculo4010"/>
      <sheetName val="ExempFC1"/>
      <sheetName val="ExemFC2"/>
      <sheetName val="ExemFC3"/>
      <sheetName val="Exemp1"/>
      <sheetName val="Exemp2"/>
      <sheetName val="Exemp3"/>
      <sheetName val="Exemp4"/>
      <sheetName val="Exemp5"/>
      <sheetName val="Exemp6"/>
      <sheetName val="Exemp7"/>
      <sheetName val="Exemp8"/>
      <sheetName val="PROJETO"/>
      <sheetName val="Exerci1"/>
      <sheetName val="Exerci2"/>
      <sheetName val="PROVA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  <sheetName val="C"/>
      <sheetName val="FV-DN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 OAE"/>
      <sheetName val="OAE"/>
      <sheetName val="NOVAS "/>
      <sheetName val="RESTAURAÇÃO "/>
      <sheetName val="Transp"/>
      <sheetName val="F.Transporte (2)"/>
      <sheetName val="F.Transpor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2.7"/>
      <sheetName val="Planilha Original"/>
      <sheetName val="Atividades"/>
      <sheetName val="Caldeiraria"/>
      <sheetName val="Memória de Cálculo"/>
      <sheetName val="Legen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2.7"/>
      <sheetName val="Plan1"/>
      <sheetName val="Plan2"/>
      <sheetName val="Plan3"/>
    </sheetNames>
    <sheetDataSet>
      <sheetData sheetId="0" refreshError="1">
        <row r="4">
          <cell r="A4" t="str">
            <v>DESCRIÇÃO</v>
          </cell>
          <cell r="B4" t="str">
            <v>TAG</v>
          </cell>
          <cell r="C4" t="str">
            <v>UN</v>
          </cell>
          <cell r="D4" t="str">
            <v>QTD</v>
          </cell>
          <cell r="E4" t="str">
            <v>UN (Kg)</v>
          </cell>
          <cell r="F4" t="str">
            <v>TOT (Kg)</v>
          </cell>
          <cell r="G4" t="str">
            <v>HH/Quant</v>
          </cell>
          <cell r="H4" t="str">
            <v>HH CALC</v>
          </cell>
          <cell r="I4" t="str">
            <v>COD</v>
          </cell>
          <cell r="J4" t="str">
            <v>HH/Kg</v>
          </cell>
          <cell r="K4" t="str">
            <v>HH/Ton</v>
          </cell>
          <cell r="N4" t="str">
            <v>CODSEC</v>
          </cell>
          <cell r="P4" t="str">
            <v>PRINC</v>
          </cell>
          <cell r="Q4" t="str">
            <v>SECUND</v>
          </cell>
          <cell r="R4" t="str">
            <v>GRAUTEAVEIS</v>
          </cell>
        </row>
        <row r="5">
          <cell r="M5">
            <v>0</v>
          </cell>
          <cell r="R5" t="str">
            <v>peso graute =====»»»</v>
          </cell>
        </row>
        <row r="6">
          <cell r="F6">
            <v>3559055.010000003</v>
          </cell>
          <cell r="H6">
            <v>338459.96000000014</v>
          </cell>
        </row>
        <row r="7">
          <cell r="A7" t="str">
            <v>MECÂNICA</v>
          </cell>
        </row>
        <row r="9">
          <cell r="A9" t="str">
            <v>ÁREA - PENEIRAMENTO</v>
          </cell>
        </row>
        <row r="11">
          <cell r="A11" t="str">
            <v>Alimentadores de Correia Horizontais das Peneiras Primárias 510-PE-01/02</v>
          </cell>
          <cell r="B11" t="str">
            <v>510-AL-01/02</v>
          </cell>
          <cell r="C11" t="str">
            <v>CJ</v>
          </cell>
          <cell r="D11">
            <v>2</v>
          </cell>
          <cell r="E11">
            <v>17500</v>
          </cell>
          <cell r="F11">
            <v>35000</v>
          </cell>
          <cell r="H11">
            <v>1750</v>
          </cell>
          <cell r="I11" t="str">
            <v>TRA</v>
          </cell>
          <cell r="K11">
            <v>50</v>
          </cell>
          <cell r="P11">
            <v>875</v>
          </cell>
          <cell r="R11">
            <v>35000</v>
          </cell>
        </row>
        <row r="12">
          <cell r="A12" t="str">
            <v xml:space="preserve">      Potência 2 x 30 cv </v>
          </cell>
          <cell r="F12">
            <v>0</v>
          </cell>
          <cell r="H12">
            <v>0</v>
          </cell>
          <cell r="P12">
            <v>0</v>
          </cell>
        </row>
        <row r="13">
          <cell r="A13" t="str">
            <v xml:space="preserve">      Peso aproximado 2 x 17,5 t</v>
          </cell>
          <cell r="F13">
            <v>0</v>
          </cell>
          <cell r="H13">
            <v>0</v>
          </cell>
          <cell r="P13">
            <v>0</v>
          </cell>
        </row>
        <row r="14">
          <cell r="F14">
            <v>0</v>
          </cell>
          <cell r="H14">
            <v>0</v>
          </cell>
          <cell r="P14">
            <v>0</v>
          </cell>
        </row>
        <row r="15">
          <cell r="A15" t="str">
            <v>Amostrador Automático, tipo Linear, para "Lump Ore"</v>
          </cell>
          <cell r="B15" t="str">
            <v>510-AM-01</v>
          </cell>
          <cell r="C15" t="str">
            <v>CJ</v>
          </cell>
          <cell r="D15">
            <v>1</v>
          </cell>
          <cell r="E15">
            <v>3000</v>
          </cell>
          <cell r="F15">
            <v>3000</v>
          </cell>
          <cell r="H15">
            <v>180</v>
          </cell>
          <cell r="I15" t="str">
            <v>M</v>
          </cell>
          <cell r="K15">
            <v>60</v>
          </cell>
          <cell r="P15">
            <v>180</v>
          </cell>
        </row>
        <row r="16">
          <cell r="A16" t="str">
            <v xml:space="preserve">      Potência 1 cv</v>
          </cell>
          <cell r="F16">
            <v>0</v>
          </cell>
          <cell r="H16">
            <v>0</v>
          </cell>
          <cell r="P16">
            <v>0</v>
          </cell>
        </row>
        <row r="17">
          <cell r="A17" t="str">
            <v xml:space="preserve">      Peso aproximado 3 t</v>
          </cell>
          <cell r="F17">
            <v>0</v>
          </cell>
          <cell r="H17">
            <v>0</v>
          </cell>
          <cell r="P17">
            <v>0</v>
          </cell>
        </row>
        <row r="18">
          <cell r="F18">
            <v>0</v>
          </cell>
          <cell r="H18">
            <v>0</v>
          </cell>
          <cell r="P18">
            <v>0</v>
          </cell>
        </row>
        <row r="19">
          <cell r="A19" t="str">
            <v>Amostrador Automático, tipo Linear, para Hematitinha</v>
          </cell>
          <cell r="B19" t="str">
            <v>510-AM-02</v>
          </cell>
          <cell r="C19" t="str">
            <v>CJ</v>
          </cell>
          <cell r="D19">
            <v>1</v>
          </cell>
          <cell r="E19">
            <v>3000</v>
          </cell>
          <cell r="F19">
            <v>3000</v>
          </cell>
          <cell r="H19">
            <v>180</v>
          </cell>
          <cell r="I19" t="str">
            <v>M</v>
          </cell>
          <cell r="K19">
            <v>60</v>
          </cell>
          <cell r="P19">
            <v>180</v>
          </cell>
        </row>
        <row r="20">
          <cell r="A20" t="str">
            <v xml:space="preserve">      Potência 1 cv</v>
          </cell>
          <cell r="F20">
            <v>0</v>
          </cell>
          <cell r="H20">
            <v>0</v>
          </cell>
          <cell r="P20">
            <v>0</v>
          </cell>
        </row>
        <row r="21">
          <cell r="A21" t="str">
            <v xml:space="preserve">      Peso aproximado 3 t</v>
          </cell>
          <cell r="F21">
            <v>0</v>
          </cell>
          <cell r="H21">
            <v>0</v>
          </cell>
          <cell r="P21">
            <v>0</v>
          </cell>
        </row>
        <row r="22">
          <cell r="F22">
            <v>0</v>
          </cell>
          <cell r="H22">
            <v>0</v>
          </cell>
          <cell r="P22">
            <v>0</v>
          </cell>
        </row>
        <row r="23">
          <cell r="A23" t="str">
            <v>Amostrador Automático, tipo Linear, para "Sinter Feed"</v>
          </cell>
          <cell r="B23" t="str">
            <v>510-AM-03</v>
          </cell>
          <cell r="C23" t="str">
            <v>CJ</v>
          </cell>
          <cell r="D23">
            <v>1</v>
          </cell>
          <cell r="E23">
            <v>3000</v>
          </cell>
          <cell r="F23">
            <v>3000</v>
          </cell>
          <cell r="H23">
            <v>180</v>
          </cell>
          <cell r="I23" t="str">
            <v>M</v>
          </cell>
          <cell r="K23">
            <v>60</v>
          </cell>
          <cell r="P23">
            <v>180</v>
          </cell>
        </row>
        <row r="24">
          <cell r="A24" t="str">
            <v xml:space="preserve">      Potência 1 cv</v>
          </cell>
          <cell r="F24">
            <v>0</v>
          </cell>
          <cell r="H24">
            <v>0</v>
          </cell>
          <cell r="P24">
            <v>0</v>
          </cell>
        </row>
        <row r="25">
          <cell r="A25" t="str">
            <v xml:space="preserve">      Peso aproximado 3 t</v>
          </cell>
          <cell r="F25">
            <v>0</v>
          </cell>
          <cell r="H25">
            <v>0</v>
          </cell>
          <cell r="P25">
            <v>0</v>
          </cell>
        </row>
        <row r="26">
          <cell r="F26">
            <v>0</v>
          </cell>
          <cell r="H26">
            <v>0</v>
          </cell>
          <cell r="P26">
            <v>0</v>
          </cell>
        </row>
        <row r="27">
          <cell r="A27" t="str">
            <v>Amostrador Automático, tipo Linear, para Underflow da Ciclonagem Primária</v>
          </cell>
          <cell r="B27" t="str">
            <v>510-AM-04</v>
          </cell>
          <cell r="C27" t="str">
            <v>CJ</v>
          </cell>
          <cell r="D27">
            <v>1</v>
          </cell>
          <cell r="E27">
            <v>330</v>
          </cell>
          <cell r="F27">
            <v>330</v>
          </cell>
          <cell r="H27">
            <v>33</v>
          </cell>
          <cell r="I27" t="str">
            <v>M</v>
          </cell>
          <cell r="K27">
            <v>100</v>
          </cell>
          <cell r="P27">
            <v>33</v>
          </cell>
        </row>
        <row r="28">
          <cell r="A28" t="str">
            <v xml:space="preserve">      Potência 1 cv</v>
          </cell>
          <cell r="F28">
            <v>0</v>
          </cell>
          <cell r="H28">
            <v>0</v>
          </cell>
          <cell r="P28">
            <v>0</v>
          </cell>
        </row>
        <row r="29">
          <cell r="A29" t="str">
            <v xml:space="preserve">      Peso aproximado 0,33 t</v>
          </cell>
          <cell r="F29">
            <v>0</v>
          </cell>
          <cell r="H29">
            <v>0</v>
          </cell>
          <cell r="P29">
            <v>0</v>
          </cell>
        </row>
        <row r="30">
          <cell r="F30">
            <v>0</v>
          </cell>
          <cell r="H30">
            <v>0</v>
          </cell>
          <cell r="P30">
            <v>0</v>
          </cell>
        </row>
        <row r="31">
          <cell r="A31" t="str">
            <v>Amostrador Pneumático tipo Mangote para Overflow da Ciclonagem Primária</v>
          </cell>
          <cell r="B31" t="str">
            <v>510-AM-05</v>
          </cell>
          <cell r="C31" t="str">
            <v>CJ</v>
          </cell>
          <cell r="D31">
            <v>1</v>
          </cell>
          <cell r="E31">
            <v>330</v>
          </cell>
          <cell r="F31">
            <v>330</v>
          </cell>
          <cell r="H31">
            <v>33</v>
          </cell>
          <cell r="I31" t="str">
            <v>M</v>
          </cell>
          <cell r="K31">
            <v>100</v>
          </cell>
          <cell r="P31">
            <v>33</v>
          </cell>
        </row>
        <row r="32">
          <cell r="A32" t="str">
            <v xml:space="preserve">      Peso aproximado 0,33 t</v>
          </cell>
          <cell r="F32">
            <v>0</v>
          </cell>
          <cell r="H32">
            <v>0</v>
          </cell>
          <cell r="P32">
            <v>0</v>
          </cell>
        </row>
        <row r="33">
          <cell r="F33">
            <v>0</v>
          </cell>
          <cell r="H33">
            <v>0</v>
          </cell>
          <cell r="P33">
            <v>0</v>
          </cell>
        </row>
        <row r="34">
          <cell r="A34" t="str">
            <v>Amostrador Pneumático tipo Mangote para Alimentação da Deslamagem</v>
          </cell>
          <cell r="B34" t="str">
            <v>510-AM-06</v>
          </cell>
          <cell r="C34" t="str">
            <v>CJ</v>
          </cell>
          <cell r="D34">
            <v>1</v>
          </cell>
          <cell r="E34">
            <v>330</v>
          </cell>
          <cell r="F34">
            <v>330</v>
          </cell>
          <cell r="H34">
            <v>33</v>
          </cell>
          <cell r="I34" t="str">
            <v>M</v>
          </cell>
          <cell r="K34">
            <v>100</v>
          </cell>
          <cell r="P34">
            <v>33</v>
          </cell>
        </row>
        <row r="35">
          <cell r="A35" t="str">
            <v xml:space="preserve">      Peso aproximado 0,33 t</v>
          </cell>
          <cell r="F35">
            <v>0</v>
          </cell>
          <cell r="H35">
            <v>0</v>
          </cell>
          <cell r="P35">
            <v>0</v>
          </cell>
        </row>
        <row r="36">
          <cell r="F36">
            <v>0</v>
          </cell>
          <cell r="H36">
            <v>0</v>
          </cell>
          <cell r="P36">
            <v>0</v>
          </cell>
        </row>
        <row r="37">
          <cell r="A37" t="str">
            <v>Amostrador Pneumático tipo Mangote para Alimentação do Circuito de Espirais</v>
          </cell>
          <cell r="B37" t="str">
            <v>510-AM-15</v>
          </cell>
          <cell r="C37" t="str">
            <v>CJ</v>
          </cell>
          <cell r="D37">
            <v>1</v>
          </cell>
          <cell r="E37">
            <v>330</v>
          </cell>
          <cell r="F37">
            <v>330</v>
          </cell>
          <cell r="H37">
            <v>33</v>
          </cell>
          <cell r="I37" t="str">
            <v>M</v>
          </cell>
          <cell r="K37">
            <v>100</v>
          </cell>
          <cell r="P37">
            <v>33</v>
          </cell>
        </row>
        <row r="38">
          <cell r="A38" t="str">
            <v xml:space="preserve">      Peso aproximado 0,33 t</v>
          </cell>
          <cell r="F38">
            <v>0</v>
          </cell>
          <cell r="H38">
            <v>0</v>
          </cell>
          <cell r="P38">
            <v>0</v>
          </cell>
        </row>
        <row r="39">
          <cell r="F39">
            <v>0</v>
          </cell>
          <cell r="H39">
            <v>0</v>
          </cell>
          <cell r="P39">
            <v>0</v>
          </cell>
        </row>
        <row r="40">
          <cell r="A40" t="str">
            <v>Amostrador Pneumático tipo Mangote para Rejeito do Circuito de Espirais</v>
          </cell>
          <cell r="B40" t="str">
            <v>510-AM-16</v>
          </cell>
          <cell r="C40" t="str">
            <v>CJ</v>
          </cell>
          <cell r="D40">
            <v>1</v>
          </cell>
          <cell r="E40">
            <v>330</v>
          </cell>
          <cell r="F40">
            <v>330</v>
          </cell>
          <cell r="H40">
            <v>33</v>
          </cell>
          <cell r="I40" t="str">
            <v>M</v>
          </cell>
          <cell r="K40">
            <v>100</v>
          </cell>
          <cell r="P40">
            <v>33</v>
          </cell>
        </row>
        <row r="41">
          <cell r="A41" t="str">
            <v xml:space="preserve">      Peso aproximado 0,33 t</v>
          </cell>
          <cell r="F41">
            <v>0</v>
          </cell>
          <cell r="H41">
            <v>0</v>
          </cell>
          <cell r="P41">
            <v>0</v>
          </cell>
        </row>
        <row r="42">
          <cell r="F42">
            <v>0</v>
          </cell>
          <cell r="H42">
            <v>0</v>
          </cell>
          <cell r="P42">
            <v>0</v>
          </cell>
        </row>
        <row r="43">
          <cell r="A43" t="str">
            <v>Amostrador Pneumático tipo Mangote para Concentrado do Circuito de Espirais</v>
          </cell>
          <cell r="B43" t="str">
            <v>510-AM-17</v>
          </cell>
          <cell r="C43" t="str">
            <v>CJ</v>
          </cell>
          <cell r="D43">
            <v>1</v>
          </cell>
          <cell r="E43">
            <v>330</v>
          </cell>
          <cell r="F43">
            <v>330</v>
          </cell>
          <cell r="H43">
            <v>33</v>
          </cell>
          <cell r="I43" t="str">
            <v>M</v>
          </cell>
          <cell r="K43">
            <v>100</v>
          </cell>
          <cell r="P43">
            <v>33</v>
          </cell>
        </row>
        <row r="44">
          <cell r="A44" t="str">
            <v xml:space="preserve">      Peso aproximado 0,33 t</v>
          </cell>
          <cell r="F44">
            <v>0</v>
          </cell>
          <cell r="H44">
            <v>0</v>
          </cell>
          <cell r="P44">
            <v>0</v>
          </cell>
        </row>
        <row r="45">
          <cell r="F45">
            <v>0</v>
          </cell>
          <cell r="H45">
            <v>0</v>
          </cell>
          <cell r="P45">
            <v>0</v>
          </cell>
        </row>
        <row r="46">
          <cell r="A46" t="str">
            <v>Bombas de Polpa de Alimentação da Ciclonagem Primária, 510-HC-01</v>
          </cell>
          <cell r="B46" t="str">
            <v>510-BP-01A/01B/01R</v>
          </cell>
          <cell r="C46" t="str">
            <v>CJ</v>
          </cell>
          <cell r="D46">
            <v>3</v>
          </cell>
          <cell r="E46">
            <v>5000</v>
          </cell>
          <cell r="F46">
            <v>15000</v>
          </cell>
          <cell r="H46">
            <v>900</v>
          </cell>
          <cell r="I46" t="str">
            <v>M</v>
          </cell>
          <cell r="K46">
            <v>60</v>
          </cell>
          <cell r="P46">
            <v>300</v>
          </cell>
          <cell r="R46">
            <v>15000</v>
          </cell>
        </row>
        <row r="47">
          <cell r="A47" t="str">
            <v xml:space="preserve">      Potência 3 x 350 cv (4 polos)</v>
          </cell>
          <cell r="F47">
            <v>0</v>
          </cell>
          <cell r="H47">
            <v>0</v>
          </cell>
          <cell r="P47">
            <v>0</v>
          </cell>
        </row>
        <row r="48">
          <cell r="A48" t="str">
            <v xml:space="preserve">      Peso aproximado 3 x 5 t</v>
          </cell>
          <cell r="F48">
            <v>0</v>
          </cell>
          <cell r="H48">
            <v>0</v>
          </cell>
          <cell r="P48">
            <v>0</v>
          </cell>
        </row>
        <row r="49">
          <cell r="F49">
            <v>0</v>
          </cell>
          <cell r="H49">
            <v>0</v>
          </cell>
          <cell r="P49">
            <v>0</v>
          </cell>
        </row>
        <row r="50">
          <cell r="A50" t="str">
            <v>Bombas de Polpa de Alimentação da Deslamagem Primária, 510-HC-02</v>
          </cell>
          <cell r="B50" t="str">
            <v>510-BP-02/02R</v>
          </cell>
          <cell r="C50" t="str">
            <v>CJ</v>
          </cell>
          <cell r="D50">
            <v>2</v>
          </cell>
          <cell r="E50">
            <v>6000</v>
          </cell>
          <cell r="F50">
            <v>12000</v>
          </cell>
          <cell r="H50">
            <v>720</v>
          </cell>
          <cell r="I50" t="str">
            <v>M</v>
          </cell>
          <cell r="K50">
            <v>60</v>
          </cell>
          <cell r="P50">
            <v>360</v>
          </cell>
          <cell r="R50">
            <v>12000</v>
          </cell>
        </row>
        <row r="51">
          <cell r="A51" t="str">
            <v xml:space="preserve">      Potência 2 x 350 cv (6 polos)</v>
          </cell>
          <cell r="F51">
            <v>0</v>
          </cell>
          <cell r="H51">
            <v>0</v>
          </cell>
          <cell r="P51">
            <v>0</v>
          </cell>
        </row>
        <row r="52">
          <cell r="A52" t="str">
            <v xml:space="preserve">      Peso aproximado 2 x 6 t</v>
          </cell>
          <cell r="F52">
            <v>0</v>
          </cell>
          <cell r="H52">
            <v>0</v>
          </cell>
          <cell r="P52">
            <v>0</v>
          </cell>
        </row>
        <row r="53">
          <cell r="F53">
            <v>0</v>
          </cell>
          <cell r="H53">
            <v>0</v>
          </cell>
          <cell r="P53">
            <v>0</v>
          </cell>
        </row>
        <row r="54">
          <cell r="A54" t="str">
            <v>Bomba Vertical de Drenagem da Área de Peneiramento</v>
          </cell>
          <cell r="B54" t="str">
            <v>510-BP-16</v>
          </cell>
          <cell r="C54" t="str">
            <v>CJ</v>
          </cell>
          <cell r="D54">
            <v>1</v>
          </cell>
          <cell r="E54">
            <v>2000</v>
          </cell>
          <cell r="F54">
            <v>2000</v>
          </cell>
          <cell r="H54">
            <v>120</v>
          </cell>
          <cell r="I54" t="str">
            <v>M</v>
          </cell>
          <cell r="K54">
            <v>60</v>
          </cell>
          <cell r="P54">
            <v>120</v>
          </cell>
        </row>
        <row r="55">
          <cell r="A55" t="str">
            <v xml:space="preserve">      Potência 50 cv</v>
          </cell>
          <cell r="F55">
            <v>0</v>
          </cell>
          <cell r="H55">
            <v>0</v>
          </cell>
          <cell r="P55">
            <v>0</v>
          </cell>
        </row>
        <row r="56">
          <cell r="A56" t="str">
            <v xml:space="preserve">      Peso aproximado 2 t</v>
          </cell>
          <cell r="F56">
            <v>0</v>
          </cell>
          <cell r="H56">
            <v>0</v>
          </cell>
          <cell r="P56">
            <v>0</v>
          </cell>
        </row>
        <row r="57">
          <cell r="F57">
            <v>0</v>
          </cell>
          <cell r="H57">
            <v>0</v>
          </cell>
          <cell r="P57">
            <v>0</v>
          </cell>
        </row>
        <row r="58">
          <cell r="A58" t="str">
            <v>Bomba de Transferência de Água Recuperada para o Peneiramento</v>
          </cell>
          <cell r="B58" t="str">
            <v>510-BU-01A/01B/01R</v>
          </cell>
          <cell r="C58" t="str">
            <v>CJ</v>
          </cell>
          <cell r="D58">
            <v>3</v>
          </cell>
          <cell r="E58">
            <v>2000</v>
          </cell>
          <cell r="F58">
            <v>6000</v>
          </cell>
          <cell r="H58">
            <v>360</v>
          </cell>
          <cell r="I58" t="str">
            <v>M</v>
          </cell>
          <cell r="K58">
            <v>60</v>
          </cell>
          <cell r="P58">
            <v>120</v>
          </cell>
          <cell r="R58">
            <v>6000</v>
          </cell>
        </row>
        <row r="59">
          <cell r="A59" t="str">
            <v xml:space="preserve">      Potência 3 x 175 cv</v>
          </cell>
          <cell r="F59">
            <v>0</v>
          </cell>
          <cell r="H59">
            <v>0</v>
          </cell>
          <cell r="P59">
            <v>0</v>
          </cell>
        </row>
        <row r="60">
          <cell r="A60" t="str">
            <v xml:space="preserve">      Peso aproximado 3 x 2 t</v>
          </cell>
          <cell r="F60">
            <v>0</v>
          </cell>
          <cell r="H60">
            <v>0</v>
          </cell>
          <cell r="P60">
            <v>0</v>
          </cell>
        </row>
        <row r="61">
          <cell r="F61">
            <v>0</v>
          </cell>
          <cell r="H61">
            <v>0</v>
          </cell>
          <cell r="P61">
            <v>0</v>
          </cell>
        </row>
        <row r="62">
          <cell r="A62" t="str">
            <v>Bomba "Booster" para Água de Selagem de Bombas de Polpa</v>
          </cell>
          <cell r="B62" t="str">
            <v>510-BU-03A/03R</v>
          </cell>
          <cell r="C62" t="str">
            <v>CJ</v>
          </cell>
          <cell r="D62">
            <v>2</v>
          </cell>
          <cell r="E62">
            <v>200</v>
          </cell>
          <cell r="F62">
            <v>400</v>
          </cell>
          <cell r="H62">
            <v>60</v>
          </cell>
          <cell r="I62" t="str">
            <v>M</v>
          </cell>
          <cell r="K62">
            <v>150</v>
          </cell>
          <cell r="P62">
            <v>30</v>
          </cell>
          <cell r="R62">
            <v>400</v>
          </cell>
        </row>
        <row r="63">
          <cell r="A63" t="str">
            <v xml:space="preserve">      Potência 2 x 10 cv </v>
          </cell>
          <cell r="F63">
            <v>0</v>
          </cell>
          <cell r="H63">
            <v>0</v>
          </cell>
          <cell r="P63">
            <v>0</v>
          </cell>
        </row>
        <row r="64">
          <cell r="A64" t="str">
            <v xml:space="preserve">      Peso aproximado 2 x 0,2 t</v>
          </cell>
          <cell r="F64">
            <v>0</v>
          </cell>
          <cell r="H64">
            <v>0</v>
          </cell>
          <cell r="P64">
            <v>0</v>
          </cell>
        </row>
        <row r="65">
          <cell r="F65">
            <v>0</v>
          </cell>
          <cell r="H65">
            <v>0</v>
          </cell>
          <cell r="P65">
            <v>0</v>
          </cell>
        </row>
        <row r="66">
          <cell r="A66" t="str">
            <v>Empilhadeira Móvel de Lança Basculável para "Lump Ore"</v>
          </cell>
          <cell r="B66" t="str">
            <v>510-EM-01</v>
          </cell>
          <cell r="C66" t="str">
            <v>CJ</v>
          </cell>
          <cell r="D66">
            <v>1</v>
          </cell>
          <cell r="E66">
            <v>153500</v>
          </cell>
          <cell r="F66">
            <v>153500</v>
          </cell>
          <cell r="H66">
            <v>7675</v>
          </cell>
          <cell r="I66" t="str">
            <v>M</v>
          </cell>
          <cell r="K66">
            <v>50</v>
          </cell>
          <cell r="P66">
            <v>7675</v>
          </cell>
        </row>
        <row r="67">
          <cell r="A67" t="str">
            <v xml:space="preserve">      Potência (55+8x5,5+5,5+2,5+1,5+0,37) kW </v>
          </cell>
          <cell r="F67">
            <v>0</v>
          </cell>
          <cell r="H67">
            <v>0</v>
          </cell>
          <cell r="P67">
            <v>0</v>
          </cell>
        </row>
        <row r="68">
          <cell r="A68" t="str">
            <v xml:space="preserve">      Peso aproximado 153,5 t</v>
          </cell>
          <cell r="F68">
            <v>0</v>
          </cell>
          <cell r="H68">
            <v>0</v>
          </cell>
          <cell r="P68">
            <v>0</v>
          </cell>
        </row>
        <row r="69">
          <cell r="F69">
            <v>0</v>
          </cell>
          <cell r="H69">
            <v>0</v>
          </cell>
          <cell r="P69">
            <v>0</v>
          </cell>
        </row>
        <row r="70">
          <cell r="A70" t="str">
            <v>Empilhadeira Móvel de Lança Giratória para "Sinter Feed"</v>
          </cell>
          <cell r="B70" t="str">
            <v>510-EM-02</v>
          </cell>
          <cell r="C70" t="str">
            <v>CJ</v>
          </cell>
          <cell r="D70">
            <v>1</v>
          </cell>
          <cell r="E70">
            <v>140000</v>
          </cell>
          <cell r="F70">
            <v>140000</v>
          </cell>
          <cell r="H70">
            <v>7000</v>
          </cell>
          <cell r="I70" t="str">
            <v>M</v>
          </cell>
          <cell r="K70">
            <v>50</v>
          </cell>
          <cell r="P70">
            <v>7000</v>
          </cell>
        </row>
        <row r="71">
          <cell r="A71" t="str">
            <v xml:space="preserve">      Potência (44+2x1,68+3x6,1+2x0,4+1,2+2x1,2) kW</v>
          </cell>
          <cell r="F71">
            <v>0</v>
          </cell>
          <cell r="H71">
            <v>0</v>
          </cell>
          <cell r="P71">
            <v>0</v>
          </cell>
        </row>
        <row r="72">
          <cell r="A72" t="str">
            <v xml:space="preserve">      Peso aproximado 140 t</v>
          </cell>
          <cell r="F72">
            <v>0</v>
          </cell>
          <cell r="H72">
            <v>0</v>
          </cell>
          <cell r="P72">
            <v>0</v>
          </cell>
        </row>
        <row r="73">
          <cell r="F73">
            <v>0</v>
          </cell>
          <cell r="H73">
            <v>0</v>
          </cell>
          <cell r="P73">
            <v>0</v>
          </cell>
        </row>
        <row r="74">
          <cell r="A74" t="str">
            <v>Bateria de Ciclones Primários</v>
          </cell>
          <cell r="B74" t="str">
            <v>510-HC-01</v>
          </cell>
          <cell r="C74" t="str">
            <v>CJ</v>
          </cell>
          <cell r="D74">
            <v>1</v>
          </cell>
          <cell r="E74">
            <v>12500</v>
          </cell>
          <cell r="F74">
            <v>12500</v>
          </cell>
          <cell r="H74">
            <v>750</v>
          </cell>
          <cell r="I74" t="str">
            <v>M</v>
          </cell>
          <cell r="K74">
            <v>60</v>
          </cell>
          <cell r="P74">
            <v>750</v>
          </cell>
        </row>
        <row r="75">
          <cell r="A75" t="str">
            <v xml:space="preserve">      Peso aproximado 12,5 t</v>
          </cell>
          <cell r="F75">
            <v>0</v>
          </cell>
          <cell r="H75">
            <v>0</v>
          </cell>
          <cell r="P75">
            <v>0</v>
          </cell>
        </row>
        <row r="76">
          <cell r="F76">
            <v>0</v>
          </cell>
          <cell r="H76">
            <v>0</v>
          </cell>
          <cell r="P76">
            <v>0</v>
          </cell>
        </row>
        <row r="77">
          <cell r="A77" t="str">
            <v>Bateria de Ciclones Desaguadores de Concentrado Final do Circuito de Espirais</v>
          </cell>
          <cell r="B77" t="str">
            <v>510-HC-04</v>
          </cell>
          <cell r="C77" t="str">
            <v>CJ</v>
          </cell>
          <cell r="D77">
            <v>1</v>
          </cell>
          <cell r="E77">
            <v>2500</v>
          </cell>
          <cell r="F77">
            <v>2500</v>
          </cell>
          <cell r="H77">
            <v>200</v>
          </cell>
          <cell r="I77" t="str">
            <v>M</v>
          </cell>
          <cell r="K77">
            <v>80</v>
          </cell>
          <cell r="P77">
            <v>200</v>
          </cell>
        </row>
        <row r="78">
          <cell r="A78" t="str">
            <v xml:space="preserve">      Peso aproximado 2,5 t</v>
          </cell>
          <cell r="F78">
            <v>0</v>
          </cell>
          <cell r="H78">
            <v>0</v>
          </cell>
          <cell r="P78">
            <v>0</v>
          </cell>
        </row>
        <row r="79">
          <cell r="F79">
            <v>0</v>
          </cell>
          <cell r="H79">
            <v>0</v>
          </cell>
          <cell r="P79">
            <v>0</v>
          </cell>
        </row>
        <row r="80">
          <cell r="A80" t="str">
            <v>Ciclone Desaguador de Rejeito Final do Circuito de Espirais</v>
          </cell>
          <cell r="B80" t="str">
            <v>510-HC-05</v>
          </cell>
          <cell r="C80" t="str">
            <v>CJ</v>
          </cell>
          <cell r="D80">
            <v>1</v>
          </cell>
          <cell r="E80">
            <v>3000</v>
          </cell>
          <cell r="F80">
            <v>3000</v>
          </cell>
          <cell r="H80">
            <v>240</v>
          </cell>
          <cell r="I80" t="str">
            <v>M</v>
          </cell>
          <cell r="K80">
            <v>80</v>
          </cell>
          <cell r="P80">
            <v>240</v>
          </cell>
        </row>
        <row r="81">
          <cell r="A81" t="str">
            <v xml:space="preserve">      Peso aproximado 3 t</v>
          </cell>
          <cell r="F81">
            <v>0</v>
          </cell>
          <cell r="H81">
            <v>0</v>
          </cell>
          <cell r="P81">
            <v>0</v>
          </cell>
        </row>
        <row r="82">
          <cell r="F82">
            <v>0</v>
          </cell>
          <cell r="H82">
            <v>0</v>
          </cell>
          <cell r="P82">
            <v>0</v>
          </cell>
        </row>
        <row r="83">
          <cell r="A83" t="str">
            <v>Peneiras Desaguadoras do Underflow da Bateria de Hidrociclones 510-HC-01</v>
          </cell>
          <cell r="B83" t="str">
            <v>510-PD-01/02</v>
          </cell>
          <cell r="C83" t="str">
            <v>CJ</v>
          </cell>
          <cell r="D83">
            <v>1</v>
          </cell>
          <cell r="E83">
            <v>3500</v>
          </cell>
          <cell r="F83">
            <v>3500</v>
          </cell>
          <cell r="H83">
            <v>210</v>
          </cell>
          <cell r="I83" t="str">
            <v>M</v>
          </cell>
          <cell r="K83">
            <v>60</v>
          </cell>
          <cell r="P83">
            <v>210</v>
          </cell>
          <cell r="R83">
            <v>3500</v>
          </cell>
        </row>
        <row r="84">
          <cell r="A84" t="str">
            <v xml:space="preserve">      Potência 2 x (2x10) cv</v>
          </cell>
          <cell r="F84">
            <v>0</v>
          </cell>
          <cell r="H84">
            <v>0</v>
          </cell>
          <cell r="P84">
            <v>0</v>
          </cell>
        </row>
        <row r="85">
          <cell r="A85" t="str">
            <v xml:space="preserve">      Peso aproximado 2 x 3,5 t</v>
          </cell>
          <cell r="F85">
            <v>0</v>
          </cell>
          <cell r="H85">
            <v>0</v>
          </cell>
          <cell r="P85">
            <v>0</v>
          </cell>
        </row>
        <row r="86">
          <cell r="F86">
            <v>0</v>
          </cell>
          <cell r="H86">
            <v>0</v>
          </cell>
          <cell r="P86">
            <v>0</v>
          </cell>
        </row>
        <row r="87">
          <cell r="A87" t="str">
            <v>Peneiras Vibratórias Inclinadas para Classificação Primária</v>
          </cell>
          <cell r="B87" t="str">
            <v>510-PE-01/02</v>
          </cell>
          <cell r="F87">
            <v>0</v>
          </cell>
          <cell r="H87">
            <v>0</v>
          </cell>
          <cell r="P87">
            <v>0</v>
          </cell>
          <cell r="R87">
            <v>0</v>
          </cell>
        </row>
        <row r="88">
          <cell r="A88" t="str">
            <v xml:space="preserve">      Potência 2 x (40+0,25) cv </v>
          </cell>
          <cell r="C88" t="str">
            <v>CJ</v>
          </cell>
          <cell r="D88">
            <v>2</v>
          </cell>
          <cell r="E88">
            <v>10000</v>
          </cell>
          <cell r="F88">
            <v>20000</v>
          </cell>
          <cell r="H88">
            <v>1000</v>
          </cell>
          <cell r="I88" t="str">
            <v>M</v>
          </cell>
          <cell r="K88">
            <v>50</v>
          </cell>
          <cell r="P88">
            <v>500</v>
          </cell>
          <cell r="R88">
            <v>20000</v>
          </cell>
        </row>
        <row r="89">
          <cell r="A89" t="str">
            <v xml:space="preserve">      Peso aproximado 2 x 10 t</v>
          </cell>
          <cell r="F89">
            <v>0</v>
          </cell>
          <cell r="H89">
            <v>0</v>
          </cell>
          <cell r="P89">
            <v>0</v>
          </cell>
        </row>
        <row r="90">
          <cell r="F90">
            <v>0</v>
          </cell>
          <cell r="H90">
            <v>0</v>
          </cell>
          <cell r="P90">
            <v>0</v>
          </cell>
        </row>
        <row r="91">
          <cell r="A91" t="str">
            <v>Peneira Vibratória Horizontal para Relavagem de "Lump Ore"</v>
          </cell>
          <cell r="B91" t="str">
            <v>510-PE-03</v>
          </cell>
          <cell r="F91">
            <v>0</v>
          </cell>
          <cell r="H91">
            <v>0</v>
          </cell>
          <cell r="P91">
            <v>0</v>
          </cell>
        </row>
        <row r="92">
          <cell r="A92" t="str">
            <v>( OS das peneiras 510-PE-01/02)</v>
          </cell>
          <cell r="C92" t="str">
            <v>CJ</v>
          </cell>
          <cell r="D92">
            <v>2</v>
          </cell>
          <cell r="E92">
            <v>12500</v>
          </cell>
          <cell r="F92">
            <v>25000</v>
          </cell>
          <cell r="H92">
            <v>1250</v>
          </cell>
          <cell r="I92" t="str">
            <v>M</v>
          </cell>
          <cell r="K92">
            <v>50</v>
          </cell>
          <cell r="P92">
            <v>625</v>
          </cell>
          <cell r="R92">
            <v>25000</v>
          </cell>
        </row>
        <row r="93">
          <cell r="A93" t="str">
            <v xml:space="preserve">      Potência (2 x 20) cv </v>
          </cell>
          <cell r="F93">
            <v>0</v>
          </cell>
          <cell r="H93">
            <v>0</v>
          </cell>
          <cell r="P93">
            <v>0</v>
          </cell>
        </row>
        <row r="94">
          <cell r="A94" t="str">
            <v xml:space="preserve">      Peso aproximado 12,5 t</v>
          </cell>
          <cell r="F94">
            <v>0</v>
          </cell>
          <cell r="H94">
            <v>0</v>
          </cell>
          <cell r="P94">
            <v>0</v>
          </cell>
        </row>
        <row r="95">
          <cell r="F95">
            <v>0</v>
          </cell>
          <cell r="H95">
            <v>0</v>
          </cell>
          <cell r="P95">
            <v>0</v>
          </cell>
        </row>
        <row r="96">
          <cell r="A96" t="str">
            <v>Peneiras Vibratórias Horizontais para Desaguamento do "Sinter Feed"</v>
          </cell>
          <cell r="B96" t="str">
            <v>510-PE-04/05</v>
          </cell>
          <cell r="C96" t="str">
            <v>CJ</v>
          </cell>
          <cell r="D96">
            <v>1</v>
          </cell>
          <cell r="E96">
            <v>12500</v>
          </cell>
          <cell r="F96">
            <v>12500</v>
          </cell>
          <cell r="H96">
            <v>625</v>
          </cell>
          <cell r="I96" t="str">
            <v>M</v>
          </cell>
          <cell r="K96">
            <v>50</v>
          </cell>
          <cell r="P96">
            <v>625</v>
          </cell>
          <cell r="R96">
            <v>12500</v>
          </cell>
        </row>
        <row r="97">
          <cell r="A97" t="str">
            <v xml:space="preserve"> (US peneiras 510-PE-01/02)</v>
          </cell>
          <cell r="F97">
            <v>0</v>
          </cell>
          <cell r="H97">
            <v>0</v>
          </cell>
          <cell r="P97">
            <v>0</v>
          </cell>
        </row>
        <row r="98">
          <cell r="A98" t="str">
            <v xml:space="preserve">      Potência 2 x (2x20) cv </v>
          </cell>
          <cell r="F98">
            <v>0</v>
          </cell>
          <cell r="H98">
            <v>0</v>
          </cell>
          <cell r="P98">
            <v>0</v>
          </cell>
        </row>
        <row r="99">
          <cell r="A99" t="str">
            <v xml:space="preserve">      Peso aproximado 2 x 12,5 t</v>
          </cell>
          <cell r="F99">
            <v>0</v>
          </cell>
          <cell r="H99">
            <v>0</v>
          </cell>
          <cell r="P99">
            <v>0</v>
          </cell>
        </row>
        <row r="100">
          <cell r="F100">
            <v>0</v>
          </cell>
          <cell r="H100">
            <v>0</v>
          </cell>
          <cell r="P100">
            <v>0</v>
          </cell>
        </row>
        <row r="101">
          <cell r="A101" t="str">
            <v>Ponte Rolante Área de Peneiramento</v>
          </cell>
          <cell r="B101" t="str">
            <v>510-PR-01</v>
          </cell>
          <cell r="C101" t="str">
            <v>CJ</v>
          </cell>
          <cell r="D101">
            <v>1</v>
          </cell>
          <cell r="E101">
            <v>12000</v>
          </cell>
          <cell r="F101">
            <v>12000</v>
          </cell>
          <cell r="H101">
            <v>480</v>
          </cell>
          <cell r="I101" t="str">
            <v>M</v>
          </cell>
          <cell r="K101">
            <v>40</v>
          </cell>
          <cell r="P101">
            <v>480</v>
          </cell>
        </row>
        <row r="102">
          <cell r="A102" t="str">
            <v xml:space="preserve">      Potência 40 + 20 + 5 + 15 (cv)</v>
          </cell>
          <cell r="F102">
            <v>0</v>
          </cell>
          <cell r="H102">
            <v>0</v>
          </cell>
          <cell r="P102">
            <v>0</v>
          </cell>
        </row>
        <row r="103">
          <cell r="A103" t="str">
            <v xml:space="preserve">      Capacidade 18/4,5 t</v>
          </cell>
          <cell r="F103">
            <v>0</v>
          </cell>
          <cell r="H103">
            <v>0</v>
          </cell>
          <cell r="P103">
            <v>0</v>
          </cell>
        </row>
        <row r="104">
          <cell r="A104" t="str">
            <v xml:space="preserve">      Peso aproximado 12 t</v>
          </cell>
          <cell r="F104">
            <v>0</v>
          </cell>
          <cell r="H104">
            <v>0</v>
          </cell>
          <cell r="P104">
            <v>0</v>
          </cell>
        </row>
        <row r="105">
          <cell r="F105">
            <v>0</v>
          </cell>
          <cell r="H105">
            <v>0</v>
          </cell>
          <cell r="P105">
            <v>0</v>
          </cell>
        </row>
        <row r="106">
          <cell r="A106" t="str">
            <v>Transportador de Correia Horizontal, para "By Pass" da Relavagem de "Lump Ore" - 800 mm</v>
          </cell>
          <cell r="B106" t="str">
            <v>510-TC-01</v>
          </cell>
          <cell r="C106" t="str">
            <v>CJ</v>
          </cell>
          <cell r="D106">
            <v>1</v>
          </cell>
          <cell r="E106">
            <v>9902</v>
          </cell>
          <cell r="F106">
            <v>9902</v>
          </cell>
          <cell r="H106">
            <v>594.12</v>
          </cell>
          <cell r="I106" t="str">
            <v>TRA</v>
          </cell>
          <cell r="K106">
            <v>60</v>
          </cell>
          <cell r="P106">
            <v>594.12</v>
          </cell>
          <cell r="R106">
            <v>9902</v>
          </cell>
        </row>
        <row r="107">
          <cell r="A107" t="str">
            <v xml:space="preserve">      Potência 20 cv </v>
          </cell>
          <cell r="F107">
            <v>0</v>
          </cell>
          <cell r="H107">
            <v>0</v>
          </cell>
          <cell r="P107">
            <v>0</v>
          </cell>
        </row>
        <row r="108">
          <cell r="A108" t="str">
            <v xml:space="preserve">      Comprimento 14,5 m</v>
          </cell>
          <cell r="F108">
            <v>0</v>
          </cell>
          <cell r="H108">
            <v>0</v>
          </cell>
          <cell r="P108">
            <v>0</v>
          </cell>
        </row>
        <row r="109">
          <cell r="A109" t="str">
            <v xml:space="preserve">      Peso aproximado 9,902 t</v>
          </cell>
          <cell r="F109">
            <v>0</v>
          </cell>
          <cell r="H109">
            <v>0</v>
          </cell>
          <cell r="P109">
            <v>0</v>
          </cell>
        </row>
        <row r="110">
          <cell r="F110">
            <v>0</v>
          </cell>
          <cell r="H110">
            <v>0</v>
          </cell>
          <cell r="P110">
            <v>0</v>
          </cell>
        </row>
        <row r="111">
          <cell r="A111" t="str">
            <v>Transportador de Correia de "By Pass" para Relavagem de "Lump Ore" - 800 mm</v>
          </cell>
          <cell r="B111" t="str">
            <v>510-TC-02</v>
          </cell>
          <cell r="C111" t="str">
            <v>CJ</v>
          </cell>
          <cell r="D111">
            <v>1</v>
          </cell>
          <cell r="E111">
            <v>8477</v>
          </cell>
          <cell r="F111">
            <v>8477</v>
          </cell>
          <cell r="H111">
            <v>508.62</v>
          </cell>
          <cell r="I111" t="str">
            <v>TRA</v>
          </cell>
          <cell r="K111">
            <v>60</v>
          </cell>
          <cell r="P111">
            <v>508.62</v>
          </cell>
          <cell r="R111">
            <v>8477</v>
          </cell>
        </row>
        <row r="112">
          <cell r="A112" t="str">
            <v xml:space="preserve">      Potência 15 cv</v>
          </cell>
          <cell r="F112">
            <v>0</v>
          </cell>
          <cell r="H112">
            <v>0</v>
          </cell>
          <cell r="P112">
            <v>0</v>
          </cell>
        </row>
        <row r="113">
          <cell r="A113" t="str">
            <v xml:space="preserve">      Comprimento 13 m</v>
          </cell>
          <cell r="F113">
            <v>0</v>
          </cell>
          <cell r="H113">
            <v>0</v>
          </cell>
          <cell r="P113">
            <v>0</v>
          </cell>
        </row>
        <row r="114">
          <cell r="A114" t="str">
            <v xml:space="preserve">      Peso aproximado 8,477 t</v>
          </cell>
          <cell r="F114">
            <v>0</v>
          </cell>
          <cell r="H114">
            <v>0</v>
          </cell>
          <cell r="P114">
            <v>0</v>
          </cell>
        </row>
        <row r="115">
          <cell r="F115">
            <v>0</v>
          </cell>
          <cell r="H115">
            <v>0</v>
          </cell>
          <cell r="P115">
            <v>0</v>
          </cell>
        </row>
        <row r="116">
          <cell r="A116" t="str">
            <v>Transportador de Correia de "Lump Ore" Relavado - 800 mm</v>
          </cell>
          <cell r="B116" t="str">
            <v>510-TC-03</v>
          </cell>
          <cell r="C116" t="str">
            <v>CJ</v>
          </cell>
          <cell r="D116">
            <v>1</v>
          </cell>
          <cell r="E116">
            <v>54338</v>
          </cell>
          <cell r="F116">
            <v>54338</v>
          </cell>
          <cell r="H116">
            <v>3260.28</v>
          </cell>
          <cell r="I116" t="str">
            <v>TRA</v>
          </cell>
          <cell r="K116">
            <v>60</v>
          </cell>
          <cell r="P116">
            <v>3260.28</v>
          </cell>
          <cell r="R116">
            <v>54338</v>
          </cell>
        </row>
        <row r="117">
          <cell r="A117" t="str">
            <v xml:space="preserve">      Potência 50 cv</v>
          </cell>
          <cell r="F117">
            <v>0</v>
          </cell>
          <cell r="H117">
            <v>0</v>
          </cell>
          <cell r="P117">
            <v>0</v>
          </cell>
        </row>
        <row r="118">
          <cell r="A118" t="str">
            <v xml:space="preserve">      Comprimento 149,5 m</v>
          </cell>
          <cell r="F118">
            <v>0</v>
          </cell>
          <cell r="H118">
            <v>0</v>
          </cell>
          <cell r="P118">
            <v>0</v>
          </cell>
        </row>
        <row r="119">
          <cell r="A119" t="str">
            <v xml:space="preserve">      Peso aproximado 54,388 t</v>
          </cell>
          <cell r="F119">
            <v>0</v>
          </cell>
          <cell r="H119">
            <v>0</v>
          </cell>
          <cell r="P119">
            <v>0</v>
          </cell>
        </row>
        <row r="120">
          <cell r="F120">
            <v>0</v>
          </cell>
          <cell r="H120">
            <v>0</v>
          </cell>
          <cell r="P120">
            <v>0</v>
          </cell>
        </row>
        <row r="121">
          <cell r="A121" t="str">
            <v>Transportador de Correia para Empilhamento de "Lump Ore"  -  800 mm</v>
          </cell>
          <cell r="B121" t="str">
            <v>510-TC-04</v>
          </cell>
          <cell r="C121" t="str">
            <v>CJ</v>
          </cell>
          <cell r="D121">
            <v>1</v>
          </cell>
          <cell r="E121">
            <v>60434</v>
          </cell>
          <cell r="F121">
            <v>60434</v>
          </cell>
          <cell r="H121">
            <v>3021.7</v>
          </cell>
          <cell r="I121" t="str">
            <v>TRA</v>
          </cell>
          <cell r="K121">
            <v>50</v>
          </cell>
          <cell r="P121">
            <v>3021.7</v>
          </cell>
          <cell r="R121">
            <v>60434</v>
          </cell>
        </row>
        <row r="122">
          <cell r="A122" t="str">
            <v xml:space="preserve">      Potência 150 cv</v>
          </cell>
          <cell r="F122">
            <v>0</v>
          </cell>
          <cell r="H122">
            <v>0</v>
          </cell>
          <cell r="P122">
            <v>0</v>
          </cell>
        </row>
        <row r="123">
          <cell r="A123" t="str">
            <v xml:space="preserve">      Comprimento 336,5 m</v>
          </cell>
          <cell r="F123">
            <v>0</v>
          </cell>
          <cell r="H123">
            <v>0</v>
          </cell>
          <cell r="P123">
            <v>0</v>
          </cell>
        </row>
        <row r="124">
          <cell r="A124" t="str">
            <v xml:space="preserve">      Peso aproximado 60,434 t</v>
          </cell>
          <cell r="F124">
            <v>0</v>
          </cell>
          <cell r="H124">
            <v>0</v>
          </cell>
          <cell r="P124">
            <v>0</v>
          </cell>
        </row>
        <row r="125">
          <cell r="F125">
            <v>0</v>
          </cell>
          <cell r="H125">
            <v>0</v>
          </cell>
          <cell r="P125">
            <v>0</v>
          </cell>
        </row>
        <row r="126">
          <cell r="A126" t="str">
            <v>Transportador de Correia Horizontal de Hematitinha  -  800 mm</v>
          </cell>
          <cell r="B126" t="str">
            <v>510-TC-05</v>
          </cell>
          <cell r="C126" t="str">
            <v>CJ</v>
          </cell>
          <cell r="D126">
            <v>1</v>
          </cell>
          <cell r="E126">
            <v>22893</v>
          </cell>
          <cell r="F126">
            <v>22893</v>
          </cell>
          <cell r="H126">
            <v>1373.58</v>
          </cell>
          <cell r="I126" t="str">
            <v>TRA</v>
          </cell>
          <cell r="K126">
            <v>60</v>
          </cell>
          <cell r="P126">
            <v>1373.58</v>
          </cell>
          <cell r="R126">
            <v>22893</v>
          </cell>
        </row>
        <row r="127">
          <cell r="A127" t="str">
            <v xml:space="preserve">      Potência 15 cv</v>
          </cell>
          <cell r="F127">
            <v>0</v>
          </cell>
          <cell r="H127">
            <v>0</v>
          </cell>
          <cell r="P127">
            <v>0</v>
          </cell>
        </row>
        <row r="128">
          <cell r="A128" t="str">
            <v xml:space="preserve">      Comprimento 37 m</v>
          </cell>
          <cell r="F128">
            <v>0</v>
          </cell>
          <cell r="H128">
            <v>0</v>
          </cell>
          <cell r="P128">
            <v>0</v>
          </cell>
        </row>
        <row r="129">
          <cell r="A129" t="str">
            <v xml:space="preserve">      Peso aproximado 22,893 t</v>
          </cell>
          <cell r="F129">
            <v>0</v>
          </cell>
          <cell r="H129">
            <v>0</v>
          </cell>
          <cell r="P129">
            <v>0</v>
          </cell>
        </row>
        <row r="130">
          <cell r="F130">
            <v>0</v>
          </cell>
          <cell r="H130">
            <v>0</v>
          </cell>
          <cell r="P130">
            <v>0</v>
          </cell>
        </row>
        <row r="131">
          <cell r="A131" t="str">
            <v>Transportador de Correia de Empilhamento de Hematitinha  -  800 mm</v>
          </cell>
          <cell r="B131" t="str">
            <v>510-TC-06</v>
          </cell>
          <cell r="C131" t="str">
            <v>CJ</v>
          </cell>
          <cell r="D131">
            <v>1</v>
          </cell>
          <cell r="E131">
            <v>46766</v>
          </cell>
          <cell r="F131">
            <v>46766</v>
          </cell>
          <cell r="H131">
            <v>2805.96</v>
          </cell>
          <cell r="I131" t="str">
            <v>TRA</v>
          </cell>
          <cell r="K131">
            <v>60</v>
          </cell>
          <cell r="P131">
            <v>2805.96</v>
          </cell>
          <cell r="R131">
            <v>46766</v>
          </cell>
        </row>
        <row r="132">
          <cell r="A132" t="str">
            <v xml:space="preserve">      Potência 50 cv</v>
          </cell>
          <cell r="F132">
            <v>0</v>
          </cell>
          <cell r="H132">
            <v>0</v>
          </cell>
          <cell r="P132">
            <v>0</v>
          </cell>
        </row>
        <row r="133">
          <cell r="A133" t="str">
            <v xml:space="preserve">      Comprimento 69 m</v>
          </cell>
          <cell r="F133">
            <v>0</v>
          </cell>
          <cell r="H133">
            <v>0</v>
          </cell>
          <cell r="P133">
            <v>0</v>
          </cell>
        </row>
        <row r="134">
          <cell r="A134" t="str">
            <v xml:space="preserve">      Peso aproximado 46,766 t</v>
          </cell>
          <cell r="F134">
            <v>0</v>
          </cell>
          <cell r="H134">
            <v>0</v>
          </cell>
          <cell r="P134">
            <v>0</v>
          </cell>
        </row>
        <row r="135">
          <cell r="F135">
            <v>0</v>
          </cell>
          <cell r="H135">
            <v>0</v>
          </cell>
          <cell r="P135">
            <v>0</v>
          </cell>
        </row>
        <row r="136">
          <cell r="A136" t="str">
            <v>Transportador de Correia de Oversize das Peneiras Desaguadoras 510-PD-01/02 - 800 mm</v>
          </cell>
          <cell r="B136" t="str">
            <v>510-TC-07</v>
          </cell>
          <cell r="C136" t="str">
            <v>CJ</v>
          </cell>
          <cell r="D136">
            <v>1</v>
          </cell>
          <cell r="E136">
            <v>11839</v>
          </cell>
          <cell r="F136">
            <v>11839</v>
          </cell>
          <cell r="H136">
            <v>710.34</v>
          </cell>
          <cell r="I136" t="str">
            <v>TRA</v>
          </cell>
          <cell r="K136">
            <v>60</v>
          </cell>
          <cell r="P136">
            <v>710.34</v>
          </cell>
          <cell r="R136">
            <v>11839</v>
          </cell>
        </row>
        <row r="137">
          <cell r="A137" t="str">
            <v xml:space="preserve"> ("Sinter Feed" ou FRP)</v>
          </cell>
          <cell r="F137">
            <v>0</v>
          </cell>
          <cell r="H137">
            <v>0</v>
          </cell>
          <cell r="P137">
            <v>0</v>
          </cell>
        </row>
        <row r="138">
          <cell r="A138" t="str">
            <v xml:space="preserve">      Potência 15 cv</v>
          </cell>
          <cell r="F138">
            <v>0</v>
          </cell>
          <cell r="H138">
            <v>0</v>
          </cell>
          <cell r="P138">
            <v>0</v>
          </cell>
        </row>
        <row r="139">
          <cell r="A139" t="str">
            <v xml:space="preserve">      Comprimento 19,5 m</v>
          </cell>
          <cell r="F139">
            <v>0</v>
          </cell>
          <cell r="H139">
            <v>0</v>
          </cell>
          <cell r="P139">
            <v>0</v>
          </cell>
        </row>
        <row r="140">
          <cell r="A140" t="str">
            <v xml:space="preserve">      Peso aproximado 11,839 t</v>
          </cell>
          <cell r="F140">
            <v>0</v>
          </cell>
          <cell r="H140">
            <v>0</v>
          </cell>
          <cell r="P140">
            <v>0</v>
          </cell>
        </row>
        <row r="141">
          <cell r="F141">
            <v>0</v>
          </cell>
          <cell r="H141">
            <v>0</v>
          </cell>
          <cell r="P141">
            <v>0</v>
          </cell>
        </row>
        <row r="142">
          <cell r="A142" t="str">
            <v>Transportador de Correia Horizontal para "Sinter Feed"  -  800 mm</v>
          </cell>
          <cell r="B142" t="str">
            <v>510-TC-08</v>
          </cell>
          <cell r="C142" t="str">
            <v>CJ</v>
          </cell>
          <cell r="D142">
            <v>1</v>
          </cell>
          <cell r="E142">
            <v>25736</v>
          </cell>
          <cell r="F142">
            <v>25736</v>
          </cell>
          <cell r="H142">
            <v>1544.16</v>
          </cell>
          <cell r="I142" t="str">
            <v>TRA</v>
          </cell>
          <cell r="K142">
            <v>60</v>
          </cell>
          <cell r="P142">
            <v>1544.16</v>
          </cell>
          <cell r="R142">
            <v>25736</v>
          </cell>
        </row>
        <row r="143">
          <cell r="A143" t="str">
            <v xml:space="preserve">      Potência 25 cv</v>
          </cell>
          <cell r="F143">
            <v>0</v>
          </cell>
          <cell r="H143">
            <v>0</v>
          </cell>
          <cell r="P143">
            <v>0</v>
          </cell>
        </row>
        <row r="144">
          <cell r="A144" t="str">
            <v xml:space="preserve">      Comprimento 42 m</v>
          </cell>
          <cell r="F144">
            <v>0</v>
          </cell>
          <cell r="H144">
            <v>0</v>
          </cell>
          <cell r="P144">
            <v>0</v>
          </cell>
        </row>
        <row r="145">
          <cell r="A145" t="str">
            <v xml:space="preserve">      Peso aproximado 25,736 t</v>
          </cell>
          <cell r="F145">
            <v>0</v>
          </cell>
          <cell r="H145">
            <v>0</v>
          </cell>
          <cell r="P145">
            <v>0</v>
          </cell>
        </row>
        <row r="146">
          <cell r="F146">
            <v>0</v>
          </cell>
          <cell r="H146">
            <v>0</v>
          </cell>
          <cell r="P146">
            <v>0</v>
          </cell>
        </row>
        <row r="147">
          <cell r="A147" t="str">
            <v>Transportador de Correia para Empilhamento de "Sinter Feed"  -  800 mm</v>
          </cell>
          <cell r="B147" t="str">
            <v>510-TC-09</v>
          </cell>
          <cell r="C147" t="str">
            <v>CJ</v>
          </cell>
          <cell r="D147">
            <v>1</v>
          </cell>
          <cell r="E147">
            <v>60325</v>
          </cell>
          <cell r="F147">
            <v>60325</v>
          </cell>
          <cell r="H147">
            <v>3016.25</v>
          </cell>
          <cell r="I147" t="str">
            <v>TRA</v>
          </cell>
          <cell r="K147">
            <v>50</v>
          </cell>
          <cell r="P147">
            <v>3016.25</v>
          </cell>
          <cell r="R147">
            <v>60325</v>
          </cell>
        </row>
        <row r="148">
          <cell r="A148" t="str">
            <v xml:space="preserve">      Potência 125 cv</v>
          </cell>
          <cell r="F148">
            <v>0</v>
          </cell>
          <cell r="H148">
            <v>0</v>
          </cell>
          <cell r="P148">
            <v>0</v>
          </cell>
        </row>
        <row r="149">
          <cell r="A149" t="str">
            <v xml:space="preserve">      Comprimento 339 m</v>
          </cell>
          <cell r="F149">
            <v>0</v>
          </cell>
          <cell r="H149">
            <v>0</v>
          </cell>
          <cell r="P149">
            <v>0</v>
          </cell>
        </row>
        <row r="150">
          <cell r="A150" t="str">
            <v xml:space="preserve">      Peso aproximado 60,325 t</v>
          </cell>
          <cell r="F150">
            <v>0</v>
          </cell>
          <cell r="H150">
            <v>0</v>
          </cell>
          <cell r="P150">
            <v>0</v>
          </cell>
        </row>
        <row r="151">
          <cell r="F151">
            <v>0</v>
          </cell>
          <cell r="H151">
            <v>0</v>
          </cell>
          <cell r="P151">
            <v>0</v>
          </cell>
        </row>
        <row r="152">
          <cell r="A152" t="str">
            <v>Transportador de Correia  -  1200 mm</v>
          </cell>
          <cell r="B152" t="str">
            <v>410-TC-02</v>
          </cell>
          <cell r="C152" t="str">
            <v>CJ</v>
          </cell>
          <cell r="D152">
            <v>1</v>
          </cell>
          <cell r="E152">
            <v>98415</v>
          </cell>
          <cell r="F152">
            <v>98415</v>
          </cell>
          <cell r="H152">
            <v>4920.75</v>
          </cell>
          <cell r="I152" t="str">
            <v>TRA</v>
          </cell>
          <cell r="K152">
            <v>50</v>
          </cell>
          <cell r="P152">
            <v>4920.75</v>
          </cell>
          <cell r="R152">
            <v>98415</v>
          </cell>
        </row>
        <row r="153">
          <cell r="A153" t="str">
            <v xml:space="preserve">      Potência 250 cv  (4 polos)</v>
          </cell>
          <cell r="F153">
            <v>0</v>
          </cell>
          <cell r="H153">
            <v>0</v>
          </cell>
          <cell r="P153">
            <v>0</v>
          </cell>
        </row>
        <row r="154">
          <cell r="A154" t="str">
            <v xml:space="preserve">      Comprimento 115,5 m</v>
          </cell>
          <cell r="F154">
            <v>0</v>
          </cell>
          <cell r="H154">
            <v>0</v>
          </cell>
          <cell r="P154">
            <v>0</v>
          </cell>
        </row>
        <row r="155">
          <cell r="A155" t="str">
            <v xml:space="preserve">      Peso aproximado 98,415 t</v>
          </cell>
          <cell r="F155">
            <v>0</v>
          </cell>
          <cell r="H155">
            <v>0</v>
          </cell>
          <cell r="P155">
            <v>0</v>
          </cell>
        </row>
        <row r="156">
          <cell r="F156">
            <v>0</v>
          </cell>
          <cell r="H156">
            <v>0</v>
          </cell>
          <cell r="P156">
            <v>0</v>
          </cell>
        </row>
        <row r="157">
          <cell r="A157" t="str">
            <v>Transportador de Correia Horizontal Móvel para Alimentação do Silo 510-SL-01  -  1600   mm</v>
          </cell>
          <cell r="B157" t="str">
            <v>410-TC-03</v>
          </cell>
          <cell r="C157" t="str">
            <v>CJ</v>
          </cell>
          <cell r="D157">
            <v>1</v>
          </cell>
          <cell r="E157">
            <v>17377</v>
          </cell>
          <cell r="F157">
            <v>17377</v>
          </cell>
          <cell r="H157">
            <v>868.85</v>
          </cell>
          <cell r="I157" t="str">
            <v>TRA</v>
          </cell>
          <cell r="K157">
            <v>50</v>
          </cell>
          <cell r="P157">
            <v>868.85</v>
          </cell>
          <cell r="R157">
            <v>17377</v>
          </cell>
        </row>
        <row r="158">
          <cell r="A158" t="str">
            <v xml:space="preserve">      Potência 40 + 2 x 0,75 cv</v>
          </cell>
          <cell r="F158">
            <v>0</v>
          </cell>
          <cell r="H158">
            <v>0</v>
          </cell>
          <cell r="P158">
            <v>0</v>
          </cell>
        </row>
        <row r="159">
          <cell r="A159" t="str">
            <v xml:space="preserve">      Comprimento 8,5 m</v>
          </cell>
          <cell r="F159">
            <v>0</v>
          </cell>
          <cell r="H159">
            <v>0</v>
          </cell>
          <cell r="P159">
            <v>0</v>
          </cell>
        </row>
        <row r="160">
          <cell r="A160" t="str">
            <v xml:space="preserve">      Peso aproximado 17,377 t</v>
          </cell>
          <cell r="F160">
            <v>0</v>
          </cell>
          <cell r="H160">
            <v>0</v>
          </cell>
          <cell r="P160">
            <v>0</v>
          </cell>
        </row>
        <row r="161">
          <cell r="F161">
            <v>0</v>
          </cell>
          <cell r="H161">
            <v>0</v>
          </cell>
          <cell r="P161">
            <v>0</v>
          </cell>
        </row>
        <row r="162">
          <cell r="A162" t="str">
            <v>Talha Elétrica de Manutenção da Motorização do Transportador 410-TC-02/03</v>
          </cell>
          <cell r="B162" t="str">
            <v>510-TE-01</v>
          </cell>
          <cell r="C162" t="str">
            <v>CJ</v>
          </cell>
          <cell r="D162">
            <v>1</v>
          </cell>
          <cell r="E162">
            <v>1500</v>
          </cell>
          <cell r="F162">
            <v>1500</v>
          </cell>
          <cell r="H162">
            <v>75</v>
          </cell>
          <cell r="I162" t="str">
            <v>M</v>
          </cell>
          <cell r="K162">
            <v>50</v>
          </cell>
          <cell r="P162">
            <v>75</v>
          </cell>
        </row>
        <row r="163">
          <cell r="A163" t="str">
            <v xml:space="preserve">      Potência 15/2 + 0,5 (cv)</v>
          </cell>
          <cell r="F163">
            <v>0</v>
          </cell>
          <cell r="H163">
            <v>0</v>
          </cell>
          <cell r="P163">
            <v>0</v>
          </cell>
        </row>
        <row r="164">
          <cell r="A164" t="str">
            <v xml:space="preserve">      Peso aproximado 1,5 t</v>
          </cell>
          <cell r="F164">
            <v>0</v>
          </cell>
          <cell r="H164">
            <v>0</v>
          </cell>
          <cell r="P164">
            <v>0</v>
          </cell>
        </row>
        <row r="165">
          <cell r="F165">
            <v>0</v>
          </cell>
          <cell r="H165">
            <v>0</v>
          </cell>
          <cell r="P165">
            <v>0</v>
          </cell>
        </row>
        <row r="166">
          <cell r="A166" t="str">
            <v>Talha Elétrica de Manutenção da Motorização dos Transportadores 510-TC-05/08</v>
          </cell>
          <cell r="B166" t="str">
            <v>510-TE-02</v>
          </cell>
          <cell r="C166" t="str">
            <v>CJ</v>
          </cell>
          <cell r="D166">
            <v>1</v>
          </cell>
          <cell r="E166">
            <v>500</v>
          </cell>
          <cell r="F166">
            <v>500</v>
          </cell>
          <cell r="H166">
            <v>30</v>
          </cell>
          <cell r="I166" t="str">
            <v>M</v>
          </cell>
          <cell r="K166">
            <v>60</v>
          </cell>
          <cell r="P166">
            <v>30</v>
          </cell>
        </row>
        <row r="167">
          <cell r="A167" t="str">
            <v xml:space="preserve">      Potência 3/0,5 + 0,25 (cv)</v>
          </cell>
          <cell r="F167">
            <v>0</v>
          </cell>
          <cell r="H167">
            <v>0</v>
          </cell>
          <cell r="P167">
            <v>0</v>
          </cell>
        </row>
        <row r="168">
          <cell r="A168" t="str">
            <v xml:space="preserve">      Peso aproximado 0,5 t</v>
          </cell>
          <cell r="F168">
            <v>0</v>
          </cell>
          <cell r="H168">
            <v>0</v>
          </cell>
          <cell r="P168">
            <v>0</v>
          </cell>
        </row>
        <row r="169">
          <cell r="F169">
            <v>0</v>
          </cell>
          <cell r="H169">
            <v>0</v>
          </cell>
          <cell r="P169">
            <v>0</v>
          </cell>
        </row>
        <row r="170">
          <cell r="A170" t="str">
            <v>Talha Elétrica de Manutenção da Bateria de Ciclones 510-HC-01</v>
          </cell>
          <cell r="B170" t="str">
            <v>510-TE-03</v>
          </cell>
          <cell r="C170" t="str">
            <v>CJ</v>
          </cell>
          <cell r="D170">
            <v>1</v>
          </cell>
          <cell r="E170">
            <v>1000</v>
          </cell>
          <cell r="F170">
            <v>1000</v>
          </cell>
          <cell r="H170">
            <v>50</v>
          </cell>
          <cell r="I170" t="str">
            <v>M</v>
          </cell>
          <cell r="K170">
            <v>50</v>
          </cell>
          <cell r="P170">
            <v>50</v>
          </cell>
        </row>
        <row r="171">
          <cell r="A171" t="str">
            <v xml:space="preserve">      Potência 6/1 + 0,5 (cv)</v>
          </cell>
          <cell r="F171">
            <v>0</v>
          </cell>
          <cell r="H171">
            <v>0</v>
          </cell>
          <cell r="P171">
            <v>0</v>
          </cell>
        </row>
        <row r="172">
          <cell r="A172" t="str">
            <v xml:space="preserve">      Peso aproximado 1 t</v>
          </cell>
          <cell r="F172">
            <v>0</v>
          </cell>
          <cell r="H172">
            <v>0</v>
          </cell>
          <cell r="P172">
            <v>0</v>
          </cell>
        </row>
        <row r="173">
          <cell r="F173">
            <v>0</v>
          </cell>
          <cell r="H173">
            <v>0</v>
          </cell>
          <cell r="P173">
            <v>0</v>
          </cell>
        </row>
        <row r="174">
          <cell r="A174" t="str">
            <v>Talha Elétrica de Manutenção da Peneira Desaguadora 510-PD-01/02</v>
          </cell>
          <cell r="B174" t="str">
            <v>510-TE-04</v>
          </cell>
          <cell r="C174" t="str">
            <v>CJ</v>
          </cell>
          <cell r="D174">
            <v>1</v>
          </cell>
          <cell r="E174">
            <v>1000</v>
          </cell>
          <cell r="F174">
            <v>1000</v>
          </cell>
          <cell r="H174">
            <v>50</v>
          </cell>
          <cell r="I174" t="str">
            <v>M</v>
          </cell>
          <cell r="K174">
            <v>50</v>
          </cell>
          <cell r="P174">
            <v>50</v>
          </cell>
        </row>
        <row r="175">
          <cell r="A175" t="str">
            <v xml:space="preserve">      Potência 6/1 + 0,5 (cv)</v>
          </cell>
          <cell r="F175">
            <v>0</v>
          </cell>
          <cell r="H175">
            <v>0</v>
          </cell>
          <cell r="P175">
            <v>0</v>
          </cell>
        </row>
        <row r="176">
          <cell r="A176" t="str">
            <v xml:space="preserve">      Peso aproximado 1 t</v>
          </cell>
          <cell r="F176">
            <v>0</v>
          </cell>
          <cell r="H176">
            <v>0</v>
          </cell>
          <cell r="P176">
            <v>0</v>
          </cell>
        </row>
        <row r="177">
          <cell r="F177">
            <v>0</v>
          </cell>
          <cell r="H177">
            <v>0</v>
          </cell>
          <cell r="P177">
            <v>0</v>
          </cell>
        </row>
        <row r="178">
          <cell r="A178" t="str">
            <v>Caldeiraria:</v>
          </cell>
          <cell r="F178">
            <v>0</v>
          </cell>
          <cell r="H178">
            <v>0</v>
          </cell>
          <cell r="P178">
            <v>0</v>
          </cell>
        </row>
        <row r="179">
          <cell r="F179">
            <v>0</v>
          </cell>
          <cell r="H179">
            <v>0</v>
          </cell>
          <cell r="P179">
            <v>0</v>
          </cell>
        </row>
        <row r="180">
          <cell r="A180" t="str">
            <v xml:space="preserve">                  Chaparia </v>
          </cell>
          <cell r="C180" t="str">
            <v>kg</v>
          </cell>
          <cell r="D180">
            <v>43600</v>
          </cell>
          <cell r="E180">
            <v>1</v>
          </cell>
          <cell r="F180">
            <v>43600</v>
          </cell>
          <cell r="H180">
            <v>5232</v>
          </cell>
          <cell r="I180" t="str">
            <v>CD</v>
          </cell>
          <cell r="K180">
            <v>120</v>
          </cell>
          <cell r="P180">
            <v>0.12</v>
          </cell>
        </row>
        <row r="181">
          <cell r="F181">
            <v>0</v>
          </cell>
          <cell r="H181">
            <v>0</v>
          </cell>
          <cell r="P181">
            <v>0</v>
          </cell>
        </row>
        <row r="182">
          <cell r="A182" t="str">
            <v xml:space="preserve">                  Chapa de desgaste</v>
          </cell>
          <cell r="C182" t="str">
            <v>kg</v>
          </cell>
          <cell r="D182">
            <v>91600</v>
          </cell>
          <cell r="E182">
            <v>1</v>
          </cell>
          <cell r="F182">
            <v>91600</v>
          </cell>
          <cell r="H182">
            <v>5496</v>
          </cell>
          <cell r="I182" t="str">
            <v>CM</v>
          </cell>
          <cell r="K182">
            <v>60</v>
          </cell>
          <cell r="P182">
            <v>0.06</v>
          </cell>
        </row>
        <row r="183">
          <cell r="F183">
            <v>0</v>
          </cell>
          <cell r="H183">
            <v>0</v>
          </cell>
          <cell r="P183">
            <v>0</v>
          </cell>
        </row>
        <row r="184">
          <cell r="A184" t="str">
            <v>Revestimento dos silos (Montagem)</v>
          </cell>
          <cell r="F184">
            <v>0</v>
          </cell>
          <cell r="H184">
            <v>0</v>
          </cell>
          <cell r="P184">
            <v>0</v>
          </cell>
        </row>
        <row r="185">
          <cell r="A185" t="str">
            <v xml:space="preserve">     Trilho TR-57 x 5.000 mm</v>
          </cell>
          <cell r="C185" t="str">
            <v>PC</v>
          </cell>
          <cell r="D185">
            <v>144</v>
          </cell>
          <cell r="E185">
            <v>285</v>
          </cell>
          <cell r="F185">
            <v>41040</v>
          </cell>
          <cell r="H185">
            <v>2462.4</v>
          </cell>
          <cell r="I185" t="str">
            <v>CD</v>
          </cell>
          <cell r="K185">
            <v>60</v>
          </cell>
          <cell r="P185">
            <v>17.100000000000001</v>
          </cell>
        </row>
        <row r="186">
          <cell r="A186" t="str">
            <v xml:space="preserve">     Trilho TR-57 x 3.300 mm</v>
          </cell>
          <cell r="C186" t="str">
            <v>PC</v>
          </cell>
          <cell r="D186">
            <v>8</v>
          </cell>
          <cell r="E186">
            <v>188.1</v>
          </cell>
          <cell r="F186">
            <v>1504.8</v>
          </cell>
          <cell r="H186">
            <v>90.29</v>
          </cell>
          <cell r="I186" t="str">
            <v>CD</v>
          </cell>
          <cell r="K186">
            <v>60</v>
          </cell>
          <cell r="P186">
            <v>11.286250000000001</v>
          </cell>
        </row>
        <row r="187">
          <cell r="F187">
            <v>0</v>
          </cell>
          <cell r="H187">
            <v>0</v>
          </cell>
          <cell r="P187">
            <v>0</v>
          </cell>
        </row>
        <row r="188">
          <cell r="A188" t="str">
            <v>ÁREA - CICLONAGEM E FILTRAGEM</v>
          </cell>
          <cell r="F188">
            <v>0</v>
          </cell>
          <cell r="H188">
            <v>0</v>
          </cell>
          <cell r="P188">
            <v>0</v>
          </cell>
        </row>
        <row r="189">
          <cell r="A189" t="str">
            <v>Agitador de Polpa para Tanque  de Regularização de Alimentação da Filtragem</v>
          </cell>
          <cell r="B189" t="str">
            <v>510-AG-03</v>
          </cell>
          <cell r="C189" t="str">
            <v>CJ</v>
          </cell>
          <cell r="D189">
            <v>1</v>
          </cell>
          <cell r="E189">
            <v>5500</v>
          </cell>
          <cell r="F189">
            <v>5500</v>
          </cell>
          <cell r="H189">
            <v>330</v>
          </cell>
          <cell r="I189" t="str">
            <v>M</v>
          </cell>
          <cell r="K189">
            <v>60</v>
          </cell>
          <cell r="P189">
            <v>330</v>
          </cell>
        </row>
        <row r="190">
          <cell r="A190" t="str">
            <v xml:space="preserve">       Potência 150 cv</v>
          </cell>
          <cell r="F190">
            <v>0</v>
          </cell>
          <cell r="H190">
            <v>0</v>
          </cell>
          <cell r="P190">
            <v>0</v>
          </cell>
        </row>
        <row r="191">
          <cell r="A191" t="str">
            <v xml:space="preserve">       Peso aproximado 5,5 t</v>
          </cell>
          <cell r="F191">
            <v>0</v>
          </cell>
          <cell r="H191">
            <v>0</v>
          </cell>
          <cell r="P191">
            <v>0</v>
          </cell>
        </row>
        <row r="192">
          <cell r="F192">
            <v>0</v>
          </cell>
          <cell r="H192">
            <v>0</v>
          </cell>
          <cell r="P192">
            <v>0</v>
          </cell>
        </row>
        <row r="193">
          <cell r="A193" t="str">
            <v>Amostrador Pneumático tipo Mangote para Overflow da Deslamagem Secundária</v>
          </cell>
          <cell r="B193" t="str">
            <v>510-AM-07</v>
          </cell>
          <cell r="C193" t="str">
            <v>CJ</v>
          </cell>
          <cell r="D193">
            <v>1</v>
          </cell>
          <cell r="E193">
            <v>330</v>
          </cell>
          <cell r="F193">
            <v>330</v>
          </cell>
          <cell r="H193">
            <v>33</v>
          </cell>
          <cell r="I193" t="str">
            <v>M</v>
          </cell>
          <cell r="K193">
            <v>100</v>
          </cell>
          <cell r="P193">
            <v>33</v>
          </cell>
        </row>
        <row r="194">
          <cell r="A194" t="str">
            <v xml:space="preserve">       Peso aproximado 0,33 t</v>
          </cell>
          <cell r="F194">
            <v>0</v>
          </cell>
          <cell r="H194">
            <v>0</v>
          </cell>
          <cell r="P194">
            <v>0</v>
          </cell>
        </row>
        <row r="195">
          <cell r="F195">
            <v>0</v>
          </cell>
          <cell r="H195">
            <v>0</v>
          </cell>
          <cell r="P195">
            <v>0</v>
          </cell>
        </row>
        <row r="196">
          <cell r="A196" t="str">
            <v>Amostrador Pneumático tipo Mangote para Underflow do Espessador de Lamas</v>
          </cell>
          <cell r="B196" t="str">
            <v>510-AM-08</v>
          </cell>
          <cell r="C196" t="str">
            <v>CJ</v>
          </cell>
          <cell r="D196">
            <v>1</v>
          </cell>
          <cell r="E196">
            <v>330</v>
          </cell>
          <cell r="F196">
            <v>330</v>
          </cell>
          <cell r="H196">
            <v>33</v>
          </cell>
          <cell r="I196" t="str">
            <v>M</v>
          </cell>
          <cell r="K196">
            <v>100</v>
          </cell>
          <cell r="P196">
            <v>33</v>
          </cell>
        </row>
        <row r="197">
          <cell r="A197" t="str">
            <v xml:space="preserve">       Peso aproximado 0,33 t</v>
          </cell>
          <cell r="F197">
            <v>0</v>
          </cell>
          <cell r="H197">
            <v>0</v>
          </cell>
          <cell r="P197">
            <v>0</v>
          </cell>
        </row>
        <row r="198">
          <cell r="F198">
            <v>0</v>
          </cell>
          <cell r="H198">
            <v>0</v>
          </cell>
          <cell r="P198">
            <v>0</v>
          </cell>
        </row>
        <row r="199">
          <cell r="A199" t="str">
            <v>Amostrador Automático, tipo linear, para PFF</v>
          </cell>
          <cell r="B199" t="str">
            <v>510-AM-14</v>
          </cell>
          <cell r="C199" t="str">
            <v>CJ</v>
          </cell>
          <cell r="D199">
            <v>1</v>
          </cell>
          <cell r="E199">
            <v>3000</v>
          </cell>
          <cell r="F199">
            <v>3000</v>
          </cell>
          <cell r="H199">
            <v>180</v>
          </cell>
          <cell r="I199" t="str">
            <v>M</v>
          </cell>
          <cell r="K199">
            <v>60</v>
          </cell>
          <cell r="P199">
            <v>180</v>
          </cell>
        </row>
        <row r="200">
          <cell r="A200" t="str">
            <v xml:space="preserve">       Potência 1 cv</v>
          </cell>
          <cell r="F200">
            <v>0</v>
          </cell>
          <cell r="H200">
            <v>0</v>
          </cell>
          <cell r="P200">
            <v>0</v>
          </cell>
        </row>
        <row r="201">
          <cell r="A201" t="str">
            <v xml:space="preserve">       Peso aproximado 3 t</v>
          </cell>
          <cell r="F201">
            <v>0</v>
          </cell>
          <cell r="H201">
            <v>0</v>
          </cell>
          <cell r="P201">
            <v>0</v>
          </cell>
        </row>
        <row r="202">
          <cell r="F202">
            <v>0</v>
          </cell>
          <cell r="H202">
            <v>0</v>
          </cell>
          <cell r="P202">
            <v>0</v>
          </cell>
        </row>
        <row r="203">
          <cell r="A203" t="str">
            <v>Bomba de Polpa de Alimentação da Deslamagem Secundária</v>
          </cell>
          <cell r="B203" t="str">
            <v>510-BP-03/03R</v>
          </cell>
          <cell r="C203" t="str">
            <v>CJ</v>
          </cell>
          <cell r="D203">
            <v>2</v>
          </cell>
          <cell r="E203">
            <v>6000</v>
          </cell>
          <cell r="F203">
            <v>12000</v>
          </cell>
          <cell r="H203">
            <v>720</v>
          </cell>
          <cell r="I203" t="str">
            <v>M</v>
          </cell>
          <cell r="K203">
            <v>60</v>
          </cell>
          <cell r="P203">
            <v>360</v>
          </cell>
          <cell r="R203">
            <v>12000</v>
          </cell>
        </row>
        <row r="204">
          <cell r="A204" t="str">
            <v xml:space="preserve">       Potência 2 x 350 (6 polos) cv</v>
          </cell>
          <cell r="F204">
            <v>0</v>
          </cell>
          <cell r="H204">
            <v>0</v>
          </cell>
          <cell r="P204">
            <v>0</v>
          </cell>
        </row>
        <row r="205">
          <cell r="A205" t="str">
            <v xml:space="preserve">       Peso aproximado 2 x 6 t</v>
          </cell>
          <cell r="F205">
            <v>0</v>
          </cell>
          <cell r="H205">
            <v>0</v>
          </cell>
          <cell r="P205">
            <v>0</v>
          </cell>
        </row>
        <row r="206">
          <cell r="F206">
            <v>0</v>
          </cell>
          <cell r="H206">
            <v>0</v>
          </cell>
          <cell r="P206">
            <v>0</v>
          </cell>
        </row>
        <row r="207">
          <cell r="A207" t="str">
            <v xml:space="preserve">Bomba de Polpa de Transferência de "Underflow" do Espessador 510-EP-02 para </v>
          </cell>
          <cell r="B207" t="str">
            <v>510-BP-04/04R</v>
          </cell>
          <cell r="C207" t="str">
            <v>CJ</v>
          </cell>
          <cell r="D207">
            <v>2</v>
          </cell>
          <cell r="E207">
            <v>2000</v>
          </cell>
          <cell r="F207">
            <v>4000</v>
          </cell>
          <cell r="H207">
            <v>240</v>
          </cell>
          <cell r="I207" t="str">
            <v>M</v>
          </cell>
          <cell r="K207">
            <v>60</v>
          </cell>
          <cell r="P207">
            <v>120</v>
          </cell>
        </row>
        <row r="208">
          <cell r="A208" t="str">
            <v>barragem VGR</v>
          </cell>
          <cell r="F208">
            <v>0</v>
          </cell>
          <cell r="H208">
            <v>0</v>
          </cell>
          <cell r="P208">
            <v>0</v>
          </cell>
        </row>
        <row r="209">
          <cell r="A209" t="str">
            <v xml:space="preserve">       Potência 2 x 75 cv</v>
          </cell>
          <cell r="F209">
            <v>0</v>
          </cell>
          <cell r="H209">
            <v>0</v>
          </cell>
          <cell r="P209">
            <v>0</v>
          </cell>
        </row>
        <row r="210">
          <cell r="A210" t="str">
            <v xml:space="preserve">       Peso aproximado 2 x 2 t</v>
          </cell>
          <cell r="F210">
            <v>0</v>
          </cell>
          <cell r="H210">
            <v>0</v>
          </cell>
          <cell r="P210">
            <v>0</v>
          </cell>
        </row>
        <row r="211">
          <cell r="F211">
            <v>0</v>
          </cell>
          <cell r="H211">
            <v>0</v>
          </cell>
          <cell r="P211">
            <v>0</v>
          </cell>
        </row>
        <row r="212">
          <cell r="A212" t="str">
            <v>Bomba de Polpa de Alimentação da Filtragem</v>
          </cell>
          <cell r="B212" t="str">
            <v>510-BP-12/12R</v>
          </cell>
          <cell r="C212" t="str">
            <v>CJ</v>
          </cell>
          <cell r="D212">
            <v>2</v>
          </cell>
          <cell r="E212">
            <v>1000</v>
          </cell>
          <cell r="F212">
            <v>2000</v>
          </cell>
          <cell r="H212">
            <v>120</v>
          </cell>
          <cell r="I212" t="str">
            <v>M</v>
          </cell>
          <cell r="K212">
            <v>60</v>
          </cell>
          <cell r="P212">
            <v>60</v>
          </cell>
          <cell r="R212">
            <v>2000</v>
          </cell>
        </row>
        <row r="213">
          <cell r="A213" t="str">
            <v xml:space="preserve">       Potência 2 x 50 cv</v>
          </cell>
          <cell r="F213">
            <v>0</v>
          </cell>
          <cell r="H213">
            <v>0</v>
          </cell>
          <cell r="P213">
            <v>0</v>
          </cell>
        </row>
        <row r="214">
          <cell r="A214" t="str">
            <v xml:space="preserve">       Peso aproximado 2 x 1 t</v>
          </cell>
          <cell r="F214">
            <v>0</v>
          </cell>
          <cell r="H214">
            <v>0</v>
          </cell>
          <cell r="P214">
            <v>0</v>
          </cell>
        </row>
        <row r="215">
          <cell r="F215">
            <v>0</v>
          </cell>
          <cell r="H215">
            <v>0</v>
          </cell>
          <cell r="P215">
            <v>0</v>
          </cell>
        </row>
        <row r="216">
          <cell r="A216" t="str">
            <v xml:space="preserve">Bomba Vertical de Polpa de Transferência do Filtrado para o espessador 510-EP-03 </v>
          </cell>
          <cell r="B216" t="str">
            <v>510-BP-19/19R</v>
          </cell>
          <cell r="C216" t="str">
            <v>CJ</v>
          </cell>
          <cell r="D216">
            <v>2</v>
          </cell>
          <cell r="E216">
            <v>2000</v>
          </cell>
          <cell r="F216">
            <v>4000</v>
          </cell>
          <cell r="H216">
            <v>240</v>
          </cell>
          <cell r="I216" t="str">
            <v>M</v>
          </cell>
          <cell r="K216">
            <v>60</v>
          </cell>
          <cell r="P216">
            <v>120</v>
          </cell>
          <cell r="R216">
            <v>4000</v>
          </cell>
        </row>
        <row r="217">
          <cell r="A217" t="str">
            <v>e drenagem das áreas de espirais e filtragem</v>
          </cell>
          <cell r="F217">
            <v>0</v>
          </cell>
          <cell r="H217">
            <v>0</v>
          </cell>
          <cell r="P217">
            <v>0</v>
          </cell>
        </row>
        <row r="218">
          <cell r="A218" t="str">
            <v xml:space="preserve">       Potência 2 x 40 cv</v>
          </cell>
          <cell r="F218">
            <v>0</v>
          </cell>
          <cell r="H218">
            <v>0</v>
          </cell>
          <cell r="P218">
            <v>0</v>
          </cell>
        </row>
        <row r="219">
          <cell r="A219" t="str">
            <v xml:space="preserve">       Peso aproximado 2 x 2 t</v>
          </cell>
          <cell r="F219">
            <v>0</v>
          </cell>
          <cell r="H219">
            <v>0</v>
          </cell>
          <cell r="P219">
            <v>0</v>
          </cell>
        </row>
        <row r="220">
          <cell r="F220">
            <v>0</v>
          </cell>
          <cell r="H220">
            <v>0</v>
          </cell>
          <cell r="P220">
            <v>0</v>
          </cell>
        </row>
        <row r="221">
          <cell r="A221" t="str">
            <v xml:space="preserve">Bomba Vertical de Polpa de Transferência de Água de Selagem e Resfriamento das </v>
          </cell>
          <cell r="B221" t="str">
            <v>510-BP-20/20R</v>
          </cell>
          <cell r="C221" t="str">
            <v>CJ</v>
          </cell>
          <cell r="D221">
            <v>2</v>
          </cell>
          <cell r="E221">
            <v>2000</v>
          </cell>
          <cell r="F221">
            <v>4000</v>
          </cell>
          <cell r="H221">
            <v>240</v>
          </cell>
          <cell r="I221" t="str">
            <v>M</v>
          </cell>
          <cell r="K221">
            <v>60</v>
          </cell>
          <cell r="P221">
            <v>120</v>
          </cell>
          <cell r="R221">
            <v>4000</v>
          </cell>
        </row>
        <row r="222">
          <cell r="A222" t="str">
            <v>bombas de Vácuo para 510-EP-01</v>
          </cell>
          <cell r="F222">
            <v>0</v>
          </cell>
          <cell r="H222">
            <v>0</v>
          </cell>
          <cell r="P222">
            <v>0</v>
          </cell>
        </row>
        <row r="223">
          <cell r="A223" t="str">
            <v xml:space="preserve">       Potência 2 x 60 cv</v>
          </cell>
          <cell r="F223">
            <v>0</v>
          </cell>
          <cell r="H223">
            <v>0</v>
          </cell>
          <cell r="P223">
            <v>0</v>
          </cell>
        </row>
        <row r="224">
          <cell r="A224" t="str">
            <v xml:space="preserve">       Peso aproximado 2 x 2 t</v>
          </cell>
          <cell r="F224">
            <v>0</v>
          </cell>
          <cell r="H224">
            <v>0</v>
          </cell>
          <cell r="P224">
            <v>0</v>
          </cell>
        </row>
        <row r="225">
          <cell r="F225">
            <v>0</v>
          </cell>
          <cell r="H225">
            <v>0</v>
          </cell>
          <cell r="P225">
            <v>0</v>
          </cell>
        </row>
        <row r="226">
          <cell r="A226" t="str">
            <v>Bombas de Vácuo</v>
          </cell>
          <cell r="B226" t="str">
            <v>510-BV-01@4</v>
          </cell>
          <cell r="C226" t="str">
            <v>CJ</v>
          </cell>
          <cell r="D226">
            <v>4</v>
          </cell>
          <cell r="E226">
            <v>10000</v>
          </cell>
          <cell r="F226">
            <v>40000</v>
          </cell>
          <cell r="H226">
            <v>2400</v>
          </cell>
          <cell r="I226" t="str">
            <v>M</v>
          </cell>
          <cell r="K226">
            <v>60</v>
          </cell>
          <cell r="P226">
            <v>600</v>
          </cell>
          <cell r="R226">
            <v>40000</v>
          </cell>
        </row>
        <row r="227">
          <cell r="A227" t="str">
            <v xml:space="preserve">       Potência 4 x 600 cv</v>
          </cell>
          <cell r="F227">
            <v>0</v>
          </cell>
          <cell r="H227">
            <v>0</v>
          </cell>
          <cell r="P227">
            <v>0</v>
          </cell>
        </row>
        <row r="228">
          <cell r="A228" t="str">
            <v xml:space="preserve">       Peso aproximado 4 x 10 t</v>
          </cell>
          <cell r="F228">
            <v>0</v>
          </cell>
          <cell r="H228">
            <v>0</v>
          </cell>
          <cell r="P228">
            <v>0</v>
          </cell>
        </row>
        <row r="229">
          <cell r="F229">
            <v>0</v>
          </cell>
          <cell r="H229">
            <v>0</v>
          </cell>
          <cell r="P229">
            <v>0</v>
          </cell>
        </row>
        <row r="230">
          <cell r="A230" t="str">
            <v>Empilhadeira Móvel de Lança Giratória para Empilhamento de PFF</v>
          </cell>
          <cell r="B230" t="str">
            <v>510-EM-03</v>
          </cell>
          <cell r="C230" t="str">
            <v>CJ</v>
          </cell>
          <cell r="D230">
            <v>1</v>
          </cell>
          <cell r="E230">
            <v>140000</v>
          </cell>
          <cell r="F230">
            <v>140000</v>
          </cell>
          <cell r="H230">
            <v>7000</v>
          </cell>
          <cell r="I230" t="str">
            <v>M</v>
          </cell>
          <cell r="K230">
            <v>50</v>
          </cell>
          <cell r="P230">
            <v>7000</v>
          </cell>
        </row>
        <row r="231">
          <cell r="A231" t="str">
            <v xml:space="preserve">       Potência 44 + 2 x 1,68 + 3 x 6,1 + 2 x 0,4 + 1,2 + 2 x 1,2  (kW)</v>
          </cell>
          <cell r="F231">
            <v>0</v>
          </cell>
          <cell r="H231">
            <v>0</v>
          </cell>
          <cell r="P231">
            <v>0</v>
          </cell>
        </row>
        <row r="232">
          <cell r="A232" t="str">
            <v xml:space="preserve">       Peso aproximado 140 t</v>
          </cell>
          <cell r="F232">
            <v>0</v>
          </cell>
          <cell r="H232">
            <v>0</v>
          </cell>
          <cell r="P232">
            <v>0</v>
          </cell>
        </row>
        <row r="233">
          <cell r="F233">
            <v>0</v>
          </cell>
          <cell r="H233">
            <v>0</v>
          </cell>
          <cell r="P233">
            <v>0</v>
          </cell>
        </row>
        <row r="234">
          <cell r="A234" t="str">
            <v>Espessador de Lamas</v>
          </cell>
          <cell r="B234" t="str">
            <v>510-EP-02</v>
          </cell>
          <cell r="C234" t="str">
            <v>CJ</v>
          </cell>
          <cell r="D234">
            <v>1</v>
          </cell>
          <cell r="E234">
            <v>45000</v>
          </cell>
          <cell r="F234">
            <v>45000</v>
          </cell>
          <cell r="H234">
            <v>2700</v>
          </cell>
          <cell r="I234" t="str">
            <v>M</v>
          </cell>
          <cell r="K234">
            <v>60</v>
          </cell>
          <cell r="P234">
            <v>2700</v>
          </cell>
        </row>
        <row r="235">
          <cell r="A235" t="str">
            <v xml:space="preserve">       Potência 2 x 10 + 3 cv</v>
          </cell>
          <cell r="F235">
            <v>0</v>
          </cell>
          <cell r="H235">
            <v>0</v>
          </cell>
          <cell r="P235">
            <v>0</v>
          </cell>
        </row>
        <row r="236">
          <cell r="A236" t="str">
            <v xml:space="preserve">       Peso aproximado 45 t (exclui tanque)</v>
          </cell>
          <cell r="F236">
            <v>0</v>
          </cell>
          <cell r="H236">
            <v>0</v>
          </cell>
          <cell r="P236">
            <v>0</v>
          </cell>
        </row>
        <row r="237">
          <cell r="F237">
            <v>0</v>
          </cell>
          <cell r="H237">
            <v>0</v>
          </cell>
          <cell r="P237">
            <v>0</v>
          </cell>
        </row>
        <row r="238">
          <cell r="A238" t="str">
            <v>Filtro de Mangas da Moega de Recebimento de Amido - 510-SL-02</v>
          </cell>
          <cell r="B238" t="str">
            <v>510-FL-01</v>
          </cell>
          <cell r="C238" t="str">
            <v>CJ</v>
          </cell>
          <cell r="D238">
            <v>1</v>
          </cell>
          <cell r="E238">
            <v>500</v>
          </cell>
          <cell r="F238">
            <v>500</v>
          </cell>
          <cell r="H238">
            <v>35</v>
          </cell>
          <cell r="I238" t="str">
            <v>M</v>
          </cell>
          <cell r="K238">
            <v>70</v>
          </cell>
          <cell r="P238">
            <v>35</v>
          </cell>
        </row>
        <row r="239">
          <cell r="A239" t="str">
            <v xml:space="preserve">       Peso aproximado 0,5 t</v>
          </cell>
          <cell r="F239">
            <v>0</v>
          </cell>
          <cell r="H239">
            <v>0</v>
          </cell>
          <cell r="P239">
            <v>0</v>
          </cell>
        </row>
        <row r="240">
          <cell r="F240">
            <v>0</v>
          </cell>
          <cell r="H240">
            <v>0</v>
          </cell>
          <cell r="P240">
            <v>0</v>
          </cell>
        </row>
        <row r="241">
          <cell r="A241" t="str">
            <v>Filtro de Mangas do Silo de Estocagem de Amido - 510-SL-03</v>
          </cell>
          <cell r="B241" t="str">
            <v>510-FL-02</v>
          </cell>
          <cell r="C241" t="str">
            <v>CJ</v>
          </cell>
          <cell r="D241">
            <v>1</v>
          </cell>
          <cell r="E241">
            <v>1000</v>
          </cell>
          <cell r="F241">
            <v>1000</v>
          </cell>
          <cell r="H241">
            <v>70</v>
          </cell>
          <cell r="I241" t="str">
            <v>M</v>
          </cell>
          <cell r="K241">
            <v>70</v>
          </cell>
          <cell r="P241">
            <v>70</v>
          </cell>
        </row>
        <row r="242">
          <cell r="A242" t="str">
            <v xml:space="preserve">       Peso aproximado 1 t</v>
          </cell>
          <cell r="F242">
            <v>0</v>
          </cell>
          <cell r="H242">
            <v>0</v>
          </cell>
          <cell r="P242">
            <v>0</v>
          </cell>
        </row>
        <row r="243">
          <cell r="F243">
            <v>0</v>
          </cell>
          <cell r="H243">
            <v>0</v>
          </cell>
          <cell r="P243">
            <v>0</v>
          </cell>
        </row>
        <row r="244">
          <cell r="A244" t="str">
            <v>Filtros à Disco</v>
          </cell>
          <cell r="B244" t="str">
            <v>510-FV-01/02</v>
          </cell>
          <cell r="C244" t="str">
            <v>CJ</v>
          </cell>
          <cell r="D244">
            <v>2</v>
          </cell>
          <cell r="E244">
            <v>20000</v>
          </cell>
          <cell r="F244">
            <v>40000</v>
          </cell>
          <cell r="H244">
            <v>2000</v>
          </cell>
          <cell r="I244" t="str">
            <v>M</v>
          </cell>
          <cell r="K244">
            <v>50</v>
          </cell>
          <cell r="P244">
            <v>1000</v>
          </cell>
        </row>
        <row r="245">
          <cell r="A245" t="str">
            <v xml:space="preserve">       Potência 2 x (10 + 15) cv</v>
          </cell>
          <cell r="F245">
            <v>0</v>
          </cell>
          <cell r="H245">
            <v>0</v>
          </cell>
          <cell r="P245">
            <v>0</v>
          </cell>
        </row>
        <row r="246">
          <cell r="A246" t="str">
            <v xml:space="preserve">       Peso aproximado 2 x 20 t</v>
          </cell>
          <cell r="F246">
            <v>0</v>
          </cell>
          <cell r="H246">
            <v>0</v>
          </cell>
          <cell r="P246">
            <v>0</v>
          </cell>
        </row>
        <row r="247">
          <cell r="F247">
            <v>0</v>
          </cell>
          <cell r="H247">
            <v>0</v>
          </cell>
          <cell r="P247">
            <v>0</v>
          </cell>
        </row>
        <row r="248">
          <cell r="A248" t="str">
            <v>Bateria de Ciclones Deslamagem Secundária</v>
          </cell>
          <cell r="B248" t="str">
            <v>510-HC-03</v>
          </cell>
          <cell r="C248" t="str">
            <v>CJ</v>
          </cell>
          <cell r="D248">
            <v>1</v>
          </cell>
          <cell r="E248">
            <v>7500</v>
          </cell>
          <cell r="F248">
            <v>7500</v>
          </cell>
          <cell r="H248">
            <v>450</v>
          </cell>
          <cell r="I248" t="str">
            <v>M</v>
          </cell>
          <cell r="K248">
            <v>60</v>
          </cell>
          <cell r="P248">
            <v>450</v>
          </cell>
        </row>
        <row r="249">
          <cell r="A249" t="str">
            <v xml:space="preserve">       Peso aproximado 7,5 t</v>
          </cell>
          <cell r="F249">
            <v>0</v>
          </cell>
          <cell r="H249">
            <v>0</v>
          </cell>
          <cell r="P249">
            <v>0</v>
          </cell>
        </row>
        <row r="250">
          <cell r="F250">
            <v>0</v>
          </cell>
          <cell r="H250">
            <v>0</v>
          </cell>
          <cell r="P250">
            <v>0</v>
          </cell>
        </row>
        <row r="251">
          <cell r="A251" t="str">
            <v>Ponte Rolante para Manutenção das Bombas de Vácuo</v>
          </cell>
          <cell r="B251" t="str">
            <v>510-PR-02</v>
          </cell>
          <cell r="C251" t="str">
            <v>CJ</v>
          </cell>
          <cell r="D251">
            <v>1</v>
          </cell>
          <cell r="E251">
            <v>4000</v>
          </cell>
          <cell r="F251">
            <v>4000</v>
          </cell>
          <cell r="H251">
            <v>160</v>
          </cell>
          <cell r="I251" t="str">
            <v>M</v>
          </cell>
          <cell r="K251">
            <v>40</v>
          </cell>
          <cell r="P251">
            <v>160</v>
          </cell>
        </row>
        <row r="252">
          <cell r="A252" t="str">
            <v xml:space="preserve">       Potência 15/2 + 1,5 + 2 x 2 (kW)</v>
          </cell>
          <cell r="F252">
            <v>0</v>
          </cell>
          <cell r="H252">
            <v>0</v>
          </cell>
          <cell r="P252">
            <v>0</v>
          </cell>
        </row>
        <row r="253">
          <cell r="A253" t="str">
            <v xml:space="preserve">       Capacidade 15 t</v>
          </cell>
          <cell r="F253">
            <v>0</v>
          </cell>
          <cell r="H253">
            <v>0</v>
          </cell>
          <cell r="P253">
            <v>0</v>
          </cell>
        </row>
        <row r="254">
          <cell r="A254" t="str">
            <v xml:space="preserve">       Peso aproximado 4 t</v>
          </cell>
          <cell r="F254">
            <v>0</v>
          </cell>
          <cell r="H254">
            <v>0</v>
          </cell>
          <cell r="P254">
            <v>0</v>
          </cell>
        </row>
        <row r="255">
          <cell r="F255">
            <v>0</v>
          </cell>
          <cell r="H255">
            <v>0</v>
          </cell>
          <cell r="P255">
            <v>0</v>
          </cell>
        </row>
        <row r="256">
          <cell r="A256" t="str">
            <v>Ponte Rolante para Troca de Setores dos Filtros e Manutenção Filtros e de Ciclones Deslamadores</v>
          </cell>
          <cell r="B256" t="str">
            <v>510-PR-03</v>
          </cell>
          <cell r="C256" t="str">
            <v>CJ</v>
          </cell>
          <cell r="D256">
            <v>1</v>
          </cell>
          <cell r="E256">
            <v>4000</v>
          </cell>
          <cell r="F256">
            <v>4000</v>
          </cell>
          <cell r="H256">
            <v>160</v>
          </cell>
          <cell r="I256" t="str">
            <v>M</v>
          </cell>
          <cell r="K256">
            <v>40</v>
          </cell>
          <cell r="P256">
            <v>160</v>
          </cell>
        </row>
        <row r="257">
          <cell r="A257" t="str">
            <v xml:space="preserve">       Potência 15/2 + 0,5 + 2 x 0,75 (kW)</v>
          </cell>
          <cell r="F257">
            <v>0</v>
          </cell>
          <cell r="H257">
            <v>0</v>
          </cell>
          <cell r="P257">
            <v>0</v>
          </cell>
        </row>
        <row r="258">
          <cell r="A258" t="str">
            <v xml:space="preserve">       Capacidade 5 t</v>
          </cell>
          <cell r="F258">
            <v>0</v>
          </cell>
          <cell r="H258">
            <v>0</v>
          </cell>
          <cell r="P258">
            <v>0</v>
          </cell>
        </row>
        <row r="259">
          <cell r="A259" t="str">
            <v xml:space="preserve">       Peso aproximado 4 t</v>
          </cell>
          <cell r="F259">
            <v>0</v>
          </cell>
          <cell r="H259">
            <v>0</v>
          </cell>
          <cell r="P259">
            <v>0</v>
          </cell>
        </row>
        <row r="260">
          <cell r="F260">
            <v>0</v>
          </cell>
          <cell r="H260">
            <v>0</v>
          </cell>
          <cell r="P260">
            <v>0</v>
          </cell>
        </row>
        <row r="261">
          <cell r="A261" t="str">
            <v>Transportador de Correia Horizontal para Coleta de "Filter Cake" (PFF)  -  800 mm</v>
          </cell>
          <cell r="B261" t="str">
            <v>510-TC-10</v>
          </cell>
          <cell r="C261" t="str">
            <v>CJ</v>
          </cell>
          <cell r="D261">
            <v>1</v>
          </cell>
          <cell r="E261">
            <v>33691</v>
          </cell>
          <cell r="F261">
            <v>33691</v>
          </cell>
          <cell r="H261">
            <v>2021.46</v>
          </cell>
          <cell r="I261" t="str">
            <v>TRA</v>
          </cell>
          <cell r="K261">
            <v>60</v>
          </cell>
          <cell r="P261">
            <v>2021.46</v>
          </cell>
          <cell r="R261">
            <v>33691</v>
          </cell>
        </row>
        <row r="262">
          <cell r="A262" t="str">
            <v xml:space="preserve">       Potência 15 cv</v>
          </cell>
          <cell r="F262">
            <v>0</v>
          </cell>
          <cell r="H262">
            <v>0</v>
          </cell>
          <cell r="P262">
            <v>0</v>
          </cell>
        </row>
        <row r="263">
          <cell r="A263" t="str">
            <v xml:space="preserve">       Comprimento 66 m</v>
          </cell>
          <cell r="F263">
            <v>0</v>
          </cell>
          <cell r="H263">
            <v>0</v>
          </cell>
          <cell r="P263">
            <v>0</v>
          </cell>
        </row>
        <row r="264">
          <cell r="A264" t="str">
            <v xml:space="preserve">       Peso aproximado 33,691 t</v>
          </cell>
          <cell r="F264">
            <v>0</v>
          </cell>
          <cell r="H264">
            <v>0</v>
          </cell>
          <cell r="P264">
            <v>0</v>
          </cell>
        </row>
        <row r="265">
          <cell r="F265">
            <v>0</v>
          </cell>
          <cell r="H265">
            <v>0</v>
          </cell>
          <cell r="P265">
            <v>0</v>
          </cell>
        </row>
        <row r="266">
          <cell r="A266" t="str">
            <v>Transportador de Correia de Empilhamento de "Filter Cake" (PFF)  -  800 mm</v>
          </cell>
          <cell r="B266" t="str">
            <v>510-TC-11</v>
          </cell>
          <cell r="C266" t="str">
            <v>CJ</v>
          </cell>
          <cell r="D266">
            <v>1</v>
          </cell>
          <cell r="E266">
            <v>33106</v>
          </cell>
          <cell r="F266">
            <v>33106</v>
          </cell>
          <cell r="H266">
            <v>1986.36</v>
          </cell>
          <cell r="I266" t="str">
            <v>TRA</v>
          </cell>
          <cell r="K266">
            <v>60</v>
          </cell>
          <cell r="P266">
            <v>1986.36</v>
          </cell>
          <cell r="R266">
            <v>33106</v>
          </cell>
        </row>
        <row r="267">
          <cell r="A267" t="str">
            <v xml:space="preserve">       Potência 50 cv</v>
          </cell>
          <cell r="F267">
            <v>0</v>
          </cell>
          <cell r="H267">
            <v>0</v>
          </cell>
          <cell r="P267">
            <v>0</v>
          </cell>
        </row>
        <row r="268">
          <cell r="A268" t="str">
            <v xml:space="preserve">       Comprimento 155,5 m</v>
          </cell>
          <cell r="F268">
            <v>0</v>
          </cell>
          <cell r="H268">
            <v>0</v>
          </cell>
          <cell r="P268">
            <v>0</v>
          </cell>
        </row>
        <row r="269">
          <cell r="A269" t="str">
            <v xml:space="preserve">       Peso aproximado  33,106 t</v>
          </cell>
          <cell r="F269">
            <v>0</v>
          </cell>
          <cell r="H269">
            <v>0</v>
          </cell>
          <cell r="P269">
            <v>0</v>
          </cell>
        </row>
        <row r="270">
          <cell r="F270">
            <v>0</v>
          </cell>
          <cell r="H270">
            <v>0</v>
          </cell>
          <cell r="P270">
            <v>0</v>
          </cell>
        </row>
        <row r="271">
          <cell r="A271" t="str">
            <v>Vaso Separador de Filtrado do 510-FV-01</v>
          </cell>
          <cell r="B271" t="str">
            <v>510-VS-01</v>
          </cell>
          <cell r="C271" t="str">
            <v>CJ</v>
          </cell>
          <cell r="D271">
            <v>1</v>
          </cell>
          <cell r="E271">
            <v>1000</v>
          </cell>
          <cell r="F271">
            <v>1000</v>
          </cell>
          <cell r="H271">
            <v>60</v>
          </cell>
          <cell r="I271" t="str">
            <v>CM</v>
          </cell>
          <cell r="K271">
            <v>60</v>
          </cell>
          <cell r="P271">
            <v>60</v>
          </cell>
        </row>
        <row r="272">
          <cell r="A272" t="str">
            <v xml:space="preserve">       Peso aproximado 1 t</v>
          </cell>
          <cell r="F272">
            <v>0</v>
          </cell>
          <cell r="H272">
            <v>0</v>
          </cell>
          <cell r="P272">
            <v>0</v>
          </cell>
        </row>
        <row r="273">
          <cell r="F273">
            <v>0</v>
          </cell>
          <cell r="H273">
            <v>0</v>
          </cell>
          <cell r="P273">
            <v>0</v>
          </cell>
        </row>
        <row r="274">
          <cell r="A274" t="str">
            <v>Vaso Separador de Filtrado do 510-FV-01</v>
          </cell>
          <cell r="B274" t="str">
            <v>510-VS-02</v>
          </cell>
          <cell r="C274" t="str">
            <v>CJ</v>
          </cell>
          <cell r="D274">
            <v>1</v>
          </cell>
          <cell r="E274">
            <v>1000</v>
          </cell>
          <cell r="F274">
            <v>1000</v>
          </cell>
          <cell r="H274">
            <v>60</v>
          </cell>
          <cell r="I274" t="str">
            <v>CM</v>
          </cell>
          <cell r="K274">
            <v>60</v>
          </cell>
          <cell r="P274">
            <v>60</v>
          </cell>
        </row>
        <row r="275">
          <cell r="A275" t="str">
            <v xml:space="preserve">       Peso aproximado 1 t</v>
          </cell>
          <cell r="F275">
            <v>0</v>
          </cell>
          <cell r="H275">
            <v>0</v>
          </cell>
          <cell r="P275">
            <v>0</v>
          </cell>
        </row>
        <row r="276">
          <cell r="F276">
            <v>0</v>
          </cell>
          <cell r="H276">
            <v>0</v>
          </cell>
          <cell r="P276">
            <v>0</v>
          </cell>
        </row>
        <row r="277">
          <cell r="A277" t="str">
            <v>Reservatório de Ar Comprimido do 510-FV-01</v>
          </cell>
          <cell r="B277" t="str">
            <v>510-VS-03</v>
          </cell>
          <cell r="C277" t="str">
            <v>CJ</v>
          </cell>
          <cell r="D277">
            <v>1</v>
          </cell>
          <cell r="F277">
            <v>0</v>
          </cell>
          <cell r="H277">
            <v>0</v>
          </cell>
          <cell r="P277">
            <v>0</v>
          </cell>
        </row>
        <row r="278">
          <cell r="A278" t="str">
            <v xml:space="preserve">       Peso incluído no 510-FV-01  ( 0,49 t)</v>
          </cell>
          <cell r="F278">
            <v>0</v>
          </cell>
          <cell r="H278">
            <v>0</v>
          </cell>
          <cell r="P278">
            <v>0</v>
          </cell>
        </row>
        <row r="279">
          <cell r="F279">
            <v>0</v>
          </cell>
          <cell r="H279">
            <v>0</v>
          </cell>
          <cell r="P279">
            <v>0</v>
          </cell>
        </row>
        <row r="280">
          <cell r="A280" t="str">
            <v>Vaso Separador de Filtrado do 510-FV-02</v>
          </cell>
          <cell r="B280" t="str">
            <v>510-VS-04</v>
          </cell>
          <cell r="C280" t="str">
            <v>CJ</v>
          </cell>
          <cell r="D280">
            <v>1</v>
          </cell>
          <cell r="E280">
            <v>1000</v>
          </cell>
          <cell r="F280">
            <v>1000</v>
          </cell>
          <cell r="H280">
            <v>60</v>
          </cell>
          <cell r="I280" t="str">
            <v>CM</v>
          </cell>
          <cell r="K280">
            <v>60</v>
          </cell>
          <cell r="P280">
            <v>60</v>
          </cell>
        </row>
        <row r="281">
          <cell r="A281" t="str">
            <v xml:space="preserve">       Peso aproximado 1 t</v>
          </cell>
          <cell r="F281">
            <v>0</v>
          </cell>
          <cell r="H281">
            <v>0</v>
          </cell>
          <cell r="P281">
            <v>0</v>
          </cell>
        </row>
        <row r="282">
          <cell r="F282">
            <v>0</v>
          </cell>
          <cell r="H282">
            <v>0</v>
          </cell>
          <cell r="P282">
            <v>0</v>
          </cell>
        </row>
        <row r="283">
          <cell r="A283" t="str">
            <v>Vaso Separador de Filtrado do 510-FV-02</v>
          </cell>
          <cell r="B283" t="str">
            <v>510-VS-05</v>
          </cell>
          <cell r="C283" t="str">
            <v>CJ</v>
          </cell>
          <cell r="D283">
            <v>1</v>
          </cell>
          <cell r="E283">
            <v>1000</v>
          </cell>
          <cell r="F283">
            <v>1000</v>
          </cell>
          <cell r="H283">
            <v>60</v>
          </cell>
          <cell r="I283" t="str">
            <v>CM</v>
          </cell>
          <cell r="K283">
            <v>60</v>
          </cell>
          <cell r="P283">
            <v>60</v>
          </cell>
        </row>
        <row r="284">
          <cell r="A284" t="str">
            <v xml:space="preserve">       Peso aproximado 1 t</v>
          </cell>
          <cell r="F284">
            <v>0</v>
          </cell>
          <cell r="H284">
            <v>0</v>
          </cell>
          <cell r="P284">
            <v>0</v>
          </cell>
        </row>
        <row r="285">
          <cell r="F285">
            <v>0</v>
          </cell>
          <cell r="H285">
            <v>0</v>
          </cell>
          <cell r="P285">
            <v>0</v>
          </cell>
        </row>
        <row r="286">
          <cell r="A286" t="str">
            <v>Reservatório de Ar Comprimido do 510-FV-02</v>
          </cell>
          <cell r="B286" t="str">
            <v>510-VS-06</v>
          </cell>
          <cell r="C286" t="str">
            <v>CJ</v>
          </cell>
          <cell r="D286">
            <v>1</v>
          </cell>
          <cell r="F286">
            <v>0</v>
          </cell>
          <cell r="H286">
            <v>0</v>
          </cell>
          <cell r="P286">
            <v>0</v>
          </cell>
        </row>
        <row r="287">
          <cell r="A287" t="str">
            <v xml:space="preserve">       Peso incluído no 510-FV-02 ( 0,49 t)</v>
          </cell>
          <cell r="F287">
            <v>0</v>
          </cell>
          <cell r="H287">
            <v>0</v>
          </cell>
          <cell r="P287">
            <v>0</v>
          </cell>
        </row>
        <row r="288">
          <cell r="F288">
            <v>0</v>
          </cell>
          <cell r="H288">
            <v>0</v>
          </cell>
          <cell r="P288">
            <v>0</v>
          </cell>
        </row>
        <row r="289">
          <cell r="A289" t="str">
            <v>Caldeiraria:</v>
          </cell>
          <cell r="F289">
            <v>0</v>
          </cell>
          <cell r="H289">
            <v>0</v>
          </cell>
          <cell r="P289">
            <v>0</v>
          </cell>
        </row>
        <row r="290">
          <cell r="F290">
            <v>0</v>
          </cell>
          <cell r="H290">
            <v>0</v>
          </cell>
          <cell r="P290">
            <v>0</v>
          </cell>
        </row>
        <row r="291">
          <cell r="A291" t="str">
            <v xml:space="preserve">                  Chaparia</v>
          </cell>
          <cell r="C291" t="str">
            <v>kg</v>
          </cell>
          <cell r="D291">
            <v>30070</v>
          </cell>
          <cell r="E291">
            <v>1</v>
          </cell>
          <cell r="F291">
            <v>30070</v>
          </cell>
          <cell r="H291">
            <v>3518.19</v>
          </cell>
          <cell r="I291" t="str">
            <v>CD</v>
          </cell>
          <cell r="K291">
            <v>117</v>
          </cell>
          <cell r="P291">
            <v>0.11700000000000001</v>
          </cell>
        </row>
        <row r="292">
          <cell r="F292">
            <v>0</v>
          </cell>
          <cell r="H292">
            <v>0</v>
          </cell>
          <cell r="P292">
            <v>0</v>
          </cell>
        </row>
        <row r="293">
          <cell r="A293" t="str">
            <v xml:space="preserve">                  Chapas de desgaste</v>
          </cell>
          <cell r="C293" t="str">
            <v>kg</v>
          </cell>
          <cell r="D293">
            <v>0</v>
          </cell>
          <cell r="E293">
            <v>1</v>
          </cell>
          <cell r="F293">
            <v>0</v>
          </cell>
          <cell r="H293">
            <v>0</v>
          </cell>
          <cell r="P293">
            <v>0</v>
          </cell>
        </row>
        <row r="294">
          <cell r="F294">
            <v>0</v>
          </cell>
          <cell r="H294">
            <v>0</v>
          </cell>
          <cell r="P294">
            <v>0</v>
          </cell>
        </row>
        <row r="295">
          <cell r="A295" t="str">
            <v>ÁREA - FLOTAÇÃO</v>
          </cell>
          <cell r="F295">
            <v>0</v>
          </cell>
          <cell r="H295">
            <v>0</v>
          </cell>
          <cell r="P295">
            <v>0</v>
          </cell>
        </row>
        <row r="296">
          <cell r="A296" t="str">
            <v>Agitador de Polpa para Tanque  de Regularização de Alimentação da Flotação</v>
          </cell>
          <cell r="B296" t="str">
            <v>510-AG-01</v>
          </cell>
          <cell r="C296" t="str">
            <v>CJ</v>
          </cell>
          <cell r="D296">
            <v>1</v>
          </cell>
          <cell r="E296">
            <v>6000</v>
          </cell>
          <cell r="F296">
            <v>6000</v>
          </cell>
          <cell r="H296">
            <v>360</v>
          </cell>
          <cell r="I296" t="str">
            <v>M</v>
          </cell>
          <cell r="K296">
            <v>60</v>
          </cell>
          <cell r="P296">
            <v>360</v>
          </cell>
        </row>
        <row r="297">
          <cell r="A297" t="str">
            <v xml:space="preserve">       Potência 150 cv</v>
          </cell>
          <cell r="F297">
            <v>0</v>
          </cell>
          <cell r="H297">
            <v>0</v>
          </cell>
          <cell r="P297">
            <v>0</v>
          </cell>
        </row>
        <row r="298">
          <cell r="A298" t="str">
            <v xml:space="preserve">       Peso aproximado 6 t</v>
          </cell>
          <cell r="F298">
            <v>0</v>
          </cell>
          <cell r="H298">
            <v>0</v>
          </cell>
          <cell r="P298">
            <v>0</v>
          </cell>
        </row>
        <row r="299">
          <cell r="F299">
            <v>0</v>
          </cell>
          <cell r="H299">
            <v>0</v>
          </cell>
          <cell r="P299">
            <v>0</v>
          </cell>
        </row>
        <row r="300">
          <cell r="A300" t="str">
            <v>Agitador de Polpa , com draft tube, para Condicionador 510-CN-01</v>
          </cell>
          <cell r="B300" t="str">
            <v>510-AG-02</v>
          </cell>
          <cell r="C300" t="str">
            <v>CJ</v>
          </cell>
          <cell r="D300">
            <v>1</v>
          </cell>
          <cell r="E300">
            <v>1000</v>
          </cell>
          <cell r="F300">
            <v>1000</v>
          </cell>
          <cell r="H300">
            <v>60</v>
          </cell>
          <cell r="I300" t="str">
            <v>M</v>
          </cell>
          <cell r="K300">
            <v>60</v>
          </cell>
          <cell r="P300">
            <v>60</v>
          </cell>
        </row>
        <row r="301">
          <cell r="A301" t="str">
            <v xml:space="preserve">       Potência 40 cv</v>
          </cell>
          <cell r="F301">
            <v>0</v>
          </cell>
          <cell r="H301">
            <v>0</v>
          </cell>
          <cell r="P301">
            <v>0</v>
          </cell>
        </row>
        <row r="302">
          <cell r="A302" t="str">
            <v xml:space="preserve">       Peso aproximado 1 t</v>
          </cell>
          <cell r="F302">
            <v>0</v>
          </cell>
          <cell r="H302">
            <v>0</v>
          </cell>
          <cell r="P302">
            <v>0</v>
          </cell>
        </row>
        <row r="303">
          <cell r="F303">
            <v>0</v>
          </cell>
          <cell r="H303">
            <v>0</v>
          </cell>
          <cell r="P303">
            <v>0</v>
          </cell>
        </row>
        <row r="304">
          <cell r="A304" t="str">
            <v>Amostrador Pneumático tipo Mangote para Alimentação da Flotação</v>
          </cell>
          <cell r="B304" t="str">
            <v>510-AM-09</v>
          </cell>
          <cell r="C304" t="str">
            <v>CJ</v>
          </cell>
          <cell r="D304">
            <v>1</v>
          </cell>
          <cell r="E304">
            <v>330</v>
          </cell>
          <cell r="F304">
            <v>330</v>
          </cell>
          <cell r="H304">
            <v>33</v>
          </cell>
          <cell r="I304" t="str">
            <v>M</v>
          </cell>
          <cell r="K304">
            <v>100</v>
          </cell>
          <cell r="P304">
            <v>33</v>
          </cell>
        </row>
        <row r="305">
          <cell r="A305" t="str">
            <v xml:space="preserve">       Peso aproximado 0,33 t</v>
          </cell>
          <cell r="F305">
            <v>0</v>
          </cell>
          <cell r="H305">
            <v>0</v>
          </cell>
          <cell r="P305">
            <v>0</v>
          </cell>
        </row>
        <row r="306">
          <cell r="F306">
            <v>0</v>
          </cell>
          <cell r="H306">
            <v>0</v>
          </cell>
          <cell r="P306">
            <v>0</v>
          </cell>
        </row>
        <row r="307">
          <cell r="A307" t="str">
            <v>Amostrador Pneumático tipo Mangote para Concentrado da Coluna Rougher</v>
          </cell>
          <cell r="B307" t="str">
            <v>510-AM-10</v>
          </cell>
          <cell r="C307" t="str">
            <v>CJ</v>
          </cell>
          <cell r="D307">
            <v>1</v>
          </cell>
          <cell r="E307">
            <v>330</v>
          </cell>
          <cell r="F307">
            <v>330</v>
          </cell>
          <cell r="H307">
            <v>33</v>
          </cell>
          <cell r="I307" t="str">
            <v>M</v>
          </cell>
          <cell r="K307">
            <v>100</v>
          </cell>
          <cell r="P307">
            <v>33</v>
          </cell>
        </row>
        <row r="308">
          <cell r="A308" t="str">
            <v xml:space="preserve">       Peso aproximado 0,33 t</v>
          </cell>
          <cell r="F308">
            <v>0</v>
          </cell>
          <cell r="H308">
            <v>0</v>
          </cell>
          <cell r="P308">
            <v>0</v>
          </cell>
        </row>
        <row r="309">
          <cell r="F309">
            <v>0</v>
          </cell>
          <cell r="H309">
            <v>0</v>
          </cell>
          <cell r="P309">
            <v>0</v>
          </cell>
        </row>
        <row r="310">
          <cell r="A310" t="str">
            <v>Amostrador Pneumático tipo Mangote para Concentrado da Coluna Scavenger</v>
          </cell>
          <cell r="B310" t="str">
            <v>510-AM-11</v>
          </cell>
          <cell r="C310" t="str">
            <v>CJ</v>
          </cell>
          <cell r="D310">
            <v>1</v>
          </cell>
          <cell r="E310">
            <v>330</v>
          </cell>
          <cell r="F310">
            <v>330</v>
          </cell>
          <cell r="H310">
            <v>33</v>
          </cell>
          <cell r="I310" t="str">
            <v>M</v>
          </cell>
          <cell r="K310">
            <v>100</v>
          </cell>
          <cell r="P310">
            <v>33</v>
          </cell>
        </row>
        <row r="311">
          <cell r="A311" t="str">
            <v xml:space="preserve">       Peso aproximado 0,33 t</v>
          </cell>
          <cell r="F311">
            <v>0</v>
          </cell>
          <cell r="H311">
            <v>0</v>
          </cell>
          <cell r="P311">
            <v>0</v>
          </cell>
        </row>
        <row r="312">
          <cell r="F312">
            <v>0</v>
          </cell>
          <cell r="H312">
            <v>0</v>
          </cell>
          <cell r="P312">
            <v>0</v>
          </cell>
        </row>
        <row r="313">
          <cell r="A313" t="str">
            <v>Amostrador Pneumático tipo Mangote para Rejeito da Flotação</v>
          </cell>
          <cell r="B313" t="str">
            <v>510-AM-12</v>
          </cell>
          <cell r="C313" t="str">
            <v>CJ</v>
          </cell>
          <cell r="D313">
            <v>1</v>
          </cell>
          <cell r="E313">
            <v>330</v>
          </cell>
          <cell r="F313">
            <v>330</v>
          </cell>
          <cell r="H313">
            <v>33</v>
          </cell>
          <cell r="I313" t="str">
            <v>M</v>
          </cell>
          <cell r="K313">
            <v>100</v>
          </cell>
          <cell r="P313">
            <v>33</v>
          </cell>
        </row>
        <row r="314">
          <cell r="A314" t="str">
            <v xml:space="preserve">       Peso aproximado 0,33 t</v>
          </cell>
          <cell r="F314">
            <v>0</v>
          </cell>
          <cell r="H314">
            <v>0</v>
          </cell>
          <cell r="P314">
            <v>0</v>
          </cell>
        </row>
        <row r="315">
          <cell r="F315">
            <v>0</v>
          </cell>
          <cell r="H315">
            <v>0</v>
          </cell>
          <cell r="P315">
            <v>0</v>
          </cell>
        </row>
        <row r="316">
          <cell r="A316" t="str">
            <v>Amostrador Pneumático tipo Mangote para Concentrado da Flotação</v>
          </cell>
          <cell r="B316" t="str">
            <v>510-AM-13</v>
          </cell>
          <cell r="C316" t="str">
            <v>CJ</v>
          </cell>
          <cell r="D316">
            <v>1</v>
          </cell>
          <cell r="E316">
            <v>330</v>
          </cell>
          <cell r="F316">
            <v>330</v>
          </cell>
          <cell r="H316">
            <v>33</v>
          </cell>
          <cell r="I316" t="str">
            <v>M</v>
          </cell>
          <cell r="K316">
            <v>100</v>
          </cell>
          <cell r="P316">
            <v>33</v>
          </cell>
        </row>
        <row r="317">
          <cell r="A317" t="str">
            <v xml:space="preserve">       Peso aproximado 0,33 t</v>
          </cell>
          <cell r="F317">
            <v>0</v>
          </cell>
          <cell r="H317">
            <v>0</v>
          </cell>
          <cell r="P317">
            <v>0</v>
          </cell>
        </row>
        <row r="318">
          <cell r="F318">
            <v>0</v>
          </cell>
          <cell r="H318">
            <v>0</v>
          </cell>
          <cell r="P318">
            <v>0</v>
          </cell>
        </row>
        <row r="319">
          <cell r="A319" t="str">
            <v>Bomba de Polpa de Descarga de "Underflow" do Espessador 510-EP-01</v>
          </cell>
          <cell r="B319" t="str">
            <v>510-BP-05/05R</v>
          </cell>
          <cell r="C319" t="str">
            <v>CJ</v>
          </cell>
          <cell r="D319">
            <v>2</v>
          </cell>
          <cell r="E319">
            <v>1500</v>
          </cell>
          <cell r="F319">
            <v>3000</v>
          </cell>
          <cell r="H319">
            <v>210</v>
          </cell>
          <cell r="I319" t="str">
            <v>M</v>
          </cell>
          <cell r="K319">
            <v>70</v>
          </cell>
          <cell r="P319">
            <v>105</v>
          </cell>
          <cell r="R319">
            <v>3000</v>
          </cell>
        </row>
        <row r="320">
          <cell r="A320" t="str">
            <v xml:space="preserve">       Potência 2 x 100 cv</v>
          </cell>
          <cell r="F320">
            <v>0</v>
          </cell>
          <cell r="H320">
            <v>0</v>
          </cell>
          <cell r="P320">
            <v>0</v>
          </cell>
        </row>
        <row r="321">
          <cell r="A321" t="str">
            <v xml:space="preserve">       Peso aproximado 2 x 1,5 t</v>
          </cell>
          <cell r="F321">
            <v>0</v>
          </cell>
          <cell r="H321">
            <v>0</v>
          </cell>
          <cell r="P321">
            <v>0</v>
          </cell>
        </row>
        <row r="322">
          <cell r="F322">
            <v>0</v>
          </cell>
          <cell r="H322">
            <v>0</v>
          </cell>
          <cell r="P322">
            <v>0</v>
          </cell>
        </row>
        <row r="323">
          <cell r="A323" t="str">
            <v>Bomba de Polpa de Descarga de "Overflow" do Espessador 510-EP-01</v>
          </cell>
          <cell r="B323" t="str">
            <v>510-BP-06/06R</v>
          </cell>
          <cell r="C323" t="str">
            <v>CJ</v>
          </cell>
          <cell r="D323">
            <v>2</v>
          </cell>
          <cell r="E323">
            <v>2000</v>
          </cell>
          <cell r="F323">
            <v>4000</v>
          </cell>
          <cell r="H323">
            <v>240</v>
          </cell>
          <cell r="I323" t="str">
            <v>M</v>
          </cell>
          <cell r="K323">
            <v>60</v>
          </cell>
          <cell r="P323">
            <v>120</v>
          </cell>
          <cell r="R323">
            <v>4000</v>
          </cell>
        </row>
        <row r="324">
          <cell r="A324" t="str">
            <v xml:space="preserve">       Potência 2 x 50 cv</v>
          </cell>
          <cell r="F324">
            <v>0</v>
          </cell>
          <cell r="H324">
            <v>0</v>
          </cell>
          <cell r="P324">
            <v>0</v>
          </cell>
        </row>
        <row r="325">
          <cell r="A325" t="str">
            <v xml:space="preserve">       Peso aproximado 2 x 2 t</v>
          </cell>
          <cell r="F325">
            <v>0</v>
          </cell>
          <cell r="H325">
            <v>0</v>
          </cell>
          <cell r="P325">
            <v>0</v>
          </cell>
        </row>
        <row r="326">
          <cell r="F326">
            <v>0</v>
          </cell>
          <cell r="H326">
            <v>0</v>
          </cell>
          <cell r="P326">
            <v>0</v>
          </cell>
        </row>
        <row r="327">
          <cell r="A327" t="str">
            <v>Bomba de Polpa de Alimentação do Condicionador</v>
          </cell>
          <cell r="B327" t="str">
            <v>510-BP-07/07R</v>
          </cell>
          <cell r="C327" t="str">
            <v>CJ</v>
          </cell>
          <cell r="D327">
            <v>2</v>
          </cell>
          <cell r="E327">
            <v>1500</v>
          </cell>
          <cell r="F327">
            <v>3000</v>
          </cell>
          <cell r="H327">
            <v>210</v>
          </cell>
          <cell r="I327" t="str">
            <v>M</v>
          </cell>
          <cell r="K327">
            <v>70</v>
          </cell>
          <cell r="P327">
            <v>105</v>
          </cell>
          <cell r="R327">
            <v>3000</v>
          </cell>
        </row>
        <row r="328">
          <cell r="A328" t="str">
            <v xml:space="preserve">       Potência 2 x 75 cv</v>
          </cell>
          <cell r="F328">
            <v>0</v>
          </cell>
          <cell r="H328">
            <v>0</v>
          </cell>
          <cell r="P328">
            <v>0</v>
          </cell>
        </row>
        <row r="329">
          <cell r="A329" t="str">
            <v xml:space="preserve">       Peso aproximado 2 x 1,5 t</v>
          </cell>
          <cell r="F329">
            <v>0</v>
          </cell>
          <cell r="H329">
            <v>0</v>
          </cell>
          <cell r="P329">
            <v>0</v>
          </cell>
        </row>
        <row r="330">
          <cell r="F330">
            <v>0</v>
          </cell>
          <cell r="H330">
            <v>0</v>
          </cell>
          <cell r="P330">
            <v>0</v>
          </cell>
        </row>
        <row r="331">
          <cell r="A331" t="str">
            <v>Bomba de Polpa de Alimentação da Coluna Cleaner</v>
          </cell>
          <cell r="B331" t="str">
            <v>510-BP-08/08R</v>
          </cell>
          <cell r="C331" t="str">
            <v>CJ</v>
          </cell>
          <cell r="D331">
            <v>2</v>
          </cell>
          <cell r="E331">
            <v>2500</v>
          </cell>
          <cell r="F331">
            <v>5000</v>
          </cell>
          <cell r="H331">
            <v>350</v>
          </cell>
          <cell r="I331" t="str">
            <v>M</v>
          </cell>
          <cell r="K331">
            <v>70</v>
          </cell>
          <cell r="P331">
            <v>175</v>
          </cell>
          <cell r="R331">
            <v>5000</v>
          </cell>
        </row>
        <row r="332">
          <cell r="A332" t="str">
            <v xml:space="preserve">       Potência 2 x 125 cv</v>
          </cell>
          <cell r="F332">
            <v>0</v>
          </cell>
          <cell r="H332">
            <v>0</v>
          </cell>
          <cell r="P332">
            <v>0</v>
          </cell>
        </row>
        <row r="333">
          <cell r="A333" t="str">
            <v xml:space="preserve">       Peso aproximado 2 x 2,5 t</v>
          </cell>
          <cell r="F333">
            <v>0</v>
          </cell>
          <cell r="H333">
            <v>0</v>
          </cell>
          <cell r="P333">
            <v>0</v>
          </cell>
        </row>
        <row r="334">
          <cell r="F334">
            <v>0</v>
          </cell>
          <cell r="H334">
            <v>0</v>
          </cell>
          <cell r="P334">
            <v>0</v>
          </cell>
        </row>
        <row r="335">
          <cell r="A335" t="str">
            <v>Bomba de Polpa de Recirculação de Concentrado da Coluna Scavenger</v>
          </cell>
          <cell r="B335" t="str">
            <v>510-BP-09/09R</v>
          </cell>
          <cell r="C335" t="str">
            <v>CJ</v>
          </cell>
          <cell r="D335">
            <v>2</v>
          </cell>
          <cell r="E335">
            <v>1000</v>
          </cell>
          <cell r="F335">
            <v>2000</v>
          </cell>
          <cell r="H335">
            <v>120</v>
          </cell>
          <cell r="I335" t="str">
            <v>M</v>
          </cell>
          <cell r="K335">
            <v>60</v>
          </cell>
          <cell r="P335">
            <v>60</v>
          </cell>
          <cell r="R335">
            <v>2000</v>
          </cell>
        </row>
        <row r="336">
          <cell r="A336" t="str">
            <v xml:space="preserve">       Potência 2 x 40 cv</v>
          </cell>
          <cell r="F336">
            <v>0</v>
          </cell>
          <cell r="H336">
            <v>0</v>
          </cell>
          <cell r="P336">
            <v>0</v>
          </cell>
        </row>
        <row r="337">
          <cell r="A337" t="str">
            <v xml:space="preserve">       Peso aproximado 2 x 1 t</v>
          </cell>
          <cell r="F337">
            <v>0</v>
          </cell>
          <cell r="H337">
            <v>0</v>
          </cell>
          <cell r="P337">
            <v>0</v>
          </cell>
        </row>
        <row r="338">
          <cell r="F338">
            <v>0</v>
          </cell>
          <cell r="H338">
            <v>0</v>
          </cell>
          <cell r="P338">
            <v>0</v>
          </cell>
        </row>
        <row r="339">
          <cell r="A339" t="str">
            <v>Bomba de Polpa de Transferência de Rejeito da Flotação para a Barragem VGR</v>
          </cell>
          <cell r="B339" t="str">
            <v>510-BP-10/10R</v>
          </cell>
          <cell r="C339" t="str">
            <v>CJ</v>
          </cell>
          <cell r="D339">
            <v>2</v>
          </cell>
          <cell r="E339">
            <v>2000</v>
          </cell>
          <cell r="F339">
            <v>4000</v>
          </cell>
          <cell r="H339">
            <v>240</v>
          </cell>
          <cell r="I339" t="str">
            <v>M</v>
          </cell>
          <cell r="K339">
            <v>60</v>
          </cell>
          <cell r="P339">
            <v>120</v>
          </cell>
          <cell r="R339">
            <v>4000</v>
          </cell>
        </row>
        <row r="340">
          <cell r="A340" t="str">
            <v xml:space="preserve">       Potência 2 x 100 cv</v>
          </cell>
          <cell r="F340">
            <v>0</v>
          </cell>
          <cell r="H340">
            <v>0</v>
          </cell>
          <cell r="P340">
            <v>0</v>
          </cell>
        </row>
        <row r="341">
          <cell r="A341" t="str">
            <v xml:space="preserve">       Peso aproximado 2 x 2 t</v>
          </cell>
          <cell r="F341">
            <v>0</v>
          </cell>
          <cell r="H341">
            <v>0</v>
          </cell>
          <cell r="P341">
            <v>0</v>
          </cell>
        </row>
        <row r="342">
          <cell r="F342">
            <v>0</v>
          </cell>
          <cell r="H342">
            <v>0</v>
          </cell>
          <cell r="P342">
            <v>0</v>
          </cell>
        </row>
        <row r="343">
          <cell r="A343" t="str">
            <v>Bomba de Polpa de Transferência de "Underflow" do Espessador de Concentrado</v>
          </cell>
          <cell r="B343" t="str">
            <v>510-BP-11/11R</v>
          </cell>
          <cell r="C343" t="str">
            <v>CJ</v>
          </cell>
          <cell r="D343">
            <v>2</v>
          </cell>
          <cell r="E343">
            <v>1000</v>
          </cell>
          <cell r="F343">
            <v>2000</v>
          </cell>
          <cell r="H343">
            <v>120</v>
          </cell>
          <cell r="I343" t="str">
            <v>M</v>
          </cell>
          <cell r="K343">
            <v>60</v>
          </cell>
          <cell r="P343">
            <v>60</v>
          </cell>
          <cell r="R343">
            <v>2000</v>
          </cell>
        </row>
        <row r="344">
          <cell r="A344" t="str">
            <v xml:space="preserve">       Potência 2 x 50 cv</v>
          </cell>
          <cell r="F344">
            <v>0</v>
          </cell>
          <cell r="H344">
            <v>0</v>
          </cell>
          <cell r="P344">
            <v>0</v>
          </cell>
        </row>
        <row r="345">
          <cell r="A345" t="str">
            <v xml:space="preserve">       Peso aproximado 2 x 1 t</v>
          </cell>
          <cell r="F345">
            <v>0</v>
          </cell>
          <cell r="H345">
            <v>0</v>
          </cell>
          <cell r="P345">
            <v>0</v>
          </cell>
        </row>
        <row r="346">
          <cell r="F346">
            <v>0</v>
          </cell>
          <cell r="H346">
            <v>0</v>
          </cell>
          <cell r="P346">
            <v>0</v>
          </cell>
        </row>
        <row r="347">
          <cell r="A347" t="str">
            <v>Bomba Vertical de Drenagem do Poço dos Espessadores 510-EP-01e03</v>
          </cell>
          <cell r="B347" t="str">
            <v>510-BP-18</v>
          </cell>
          <cell r="C347" t="str">
            <v>CJ</v>
          </cell>
          <cell r="D347">
            <v>1</v>
          </cell>
          <cell r="E347">
            <v>2000</v>
          </cell>
          <cell r="F347">
            <v>2000</v>
          </cell>
          <cell r="H347">
            <v>120</v>
          </cell>
          <cell r="I347" t="str">
            <v>M</v>
          </cell>
          <cell r="K347">
            <v>60</v>
          </cell>
          <cell r="P347">
            <v>120</v>
          </cell>
        </row>
        <row r="348">
          <cell r="A348" t="str">
            <v xml:space="preserve">       Potência 60 cv</v>
          </cell>
          <cell r="F348">
            <v>0</v>
          </cell>
          <cell r="H348">
            <v>0</v>
          </cell>
          <cell r="P348">
            <v>0</v>
          </cell>
        </row>
        <row r="349">
          <cell r="A349" t="str">
            <v xml:space="preserve">       Peso aproximado 2 t</v>
          </cell>
          <cell r="F349">
            <v>0</v>
          </cell>
          <cell r="H349">
            <v>0</v>
          </cell>
          <cell r="P349">
            <v>0</v>
          </cell>
        </row>
        <row r="350">
          <cell r="F350">
            <v>0</v>
          </cell>
          <cell r="H350">
            <v>0</v>
          </cell>
          <cell r="P350">
            <v>0</v>
          </cell>
        </row>
        <row r="351">
          <cell r="A351" t="str">
            <v>Bomba de Transferência de Água Recuperada para a Flotação</v>
          </cell>
          <cell r="B351" t="str">
            <v>510-BU-02A/02R</v>
          </cell>
          <cell r="C351" t="str">
            <v>CJ</v>
          </cell>
          <cell r="D351">
            <v>2</v>
          </cell>
          <cell r="E351">
            <v>500</v>
          </cell>
          <cell r="F351">
            <v>1000</v>
          </cell>
          <cell r="H351">
            <v>100</v>
          </cell>
          <cell r="I351" t="str">
            <v>M</v>
          </cell>
          <cell r="K351">
            <v>100</v>
          </cell>
          <cell r="P351">
            <v>50</v>
          </cell>
          <cell r="R351">
            <v>1000</v>
          </cell>
        </row>
        <row r="352">
          <cell r="A352" t="str">
            <v xml:space="preserve">       Potência 2 x 12,5 cv</v>
          </cell>
          <cell r="F352">
            <v>0</v>
          </cell>
          <cell r="H352">
            <v>0</v>
          </cell>
          <cell r="P352">
            <v>0</v>
          </cell>
        </row>
        <row r="353">
          <cell r="A353" t="str">
            <v xml:space="preserve">       Peso aproximado 2 x 0,5 t</v>
          </cell>
          <cell r="F353">
            <v>0</v>
          </cell>
          <cell r="H353">
            <v>0</v>
          </cell>
          <cell r="P353">
            <v>0</v>
          </cell>
        </row>
        <row r="354">
          <cell r="F354">
            <v>0</v>
          </cell>
          <cell r="H354">
            <v>0</v>
          </cell>
          <cell r="P354">
            <v>0</v>
          </cell>
        </row>
        <row r="355">
          <cell r="A355" t="str">
            <v>Coluna de Flotação Rougher</v>
          </cell>
          <cell r="B355" t="str">
            <v>510-CF-01</v>
          </cell>
          <cell r="C355" t="str">
            <v>CJ</v>
          </cell>
          <cell r="D355">
            <v>1</v>
          </cell>
          <cell r="E355">
            <v>20000</v>
          </cell>
          <cell r="F355">
            <v>20000</v>
          </cell>
          <cell r="H355">
            <v>800</v>
          </cell>
          <cell r="I355" t="str">
            <v>CM</v>
          </cell>
          <cell r="K355">
            <v>40</v>
          </cell>
          <cell r="P355">
            <v>800</v>
          </cell>
        </row>
        <row r="356">
          <cell r="A356" t="str">
            <v xml:space="preserve">       Peso aproximado 20 t</v>
          </cell>
          <cell r="F356">
            <v>0</v>
          </cell>
          <cell r="H356">
            <v>0</v>
          </cell>
          <cell r="P356">
            <v>0</v>
          </cell>
        </row>
        <row r="357">
          <cell r="F357">
            <v>0</v>
          </cell>
          <cell r="H357">
            <v>0</v>
          </cell>
          <cell r="P357">
            <v>0</v>
          </cell>
        </row>
        <row r="358">
          <cell r="A358" t="str">
            <v>Coluna de Flotação Cleaner</v>
          </cell>
          <cell r="B358" t="str">
            <v>510-CF-02</v>
          </cell>
          <cell r="C358" t="str">
            <v>CJ</v>
          </cell>
          <cell r="D358">
            <v>1</v>
          </cell>
          <cell r="E358">
            <v>20000</v>
          </cell>
          <cell r="F358">
            <v>20000</v>
          </cell>
          <cell r="H358">
            <v>800</v>
          </cell>
          <cell r="I358" t="str">
            <v>CM</v>
          </cell>
          <cell r="K358">
            <v>40</v>
          </cell>
          <cell r="P358">
            <v>800</v>
          </cell>
        </row>
        <row r="359">
          <cell r="A359" t="str">
            <v xml:space="preserve">       Peso aproximado 20 t</v>
          </cell>
          <cell r="F359">
            <v>0</v>
          </cell>
          <cell r="H359">
            <v>0</v>
          </cell>
          <cell r="P359">
            <v>0</v>
          </cell>
        </row>
        <row r="360">
          <cell r="F360">
            <v>0</v>
          </cell>
          <cell r="H360">
            <v>0</v>
          </cell>
          <cell r="P360">
            <v>0</v>
          </cell>
        </row>
        <row r="361">
          <cell r="A361" t="str">
            <v>Coluna de Flotação Scavenger</v>
          </cell>
          <cell r="B361" t="str">
            <v>510-CF-03</v>
          </cell>
          <cell r="C361" t="str">
            <v>CJ</v>
          </cell>
          <cell r="D361">
            <v>1</v>
          </cell>
          <cell r="E361">
            <v>15000</v>
          </cell>
          <cell r="F361">
            <v>15000</v>
          </cell>
          <cell r="H361">
            <v>600</v>
          </cell>
          <cell r="I361" t="str">
            <v>CM</v>
          </cell>
          <cell r="K361">
            <v>40</v>
          </cell>
          <cell r="P361">
            <v>600</v>
          </cell>
        </row>
        <row r="362">
          <cell r="A362" t="str">
            <v xml:space="preserve">       Peso aproximado 15 t</v>
          </cell>
          <cell r="F362">
            <v>0</v>
          </cell>
          <cell r="H362">
            <v>0</v>
          </cell>
          <cell r="P362">
            <v>0</v>
          </cell>
        </row>
        <row r="363">
          <cell r="F363">
            <v>0</v>
          </cell>
          <cell r="H363">
            <v>0</v>
          </cell>
          <cell r="P363">
            <v>0</v>
          </cell>
        </row>
        <row r="364">
          <cell r="A364" t="str">
            <v>Espessador de Alimentação da Flotação</v>
          </cell>
          <cell r="B364" t="str">
            <v>510-EP-01</v>
          </cell>
          <cell r="C364" t="str">
            <v>CJ</v>
          </cell>
          <cell r="D364">
            <v>1</v>
          </cell>
          <cell r="E364">
            <v>24000</v>
          </cell>
          <cell r="F364">
            <v>24000</v>
          </cell>
          <cell r="H364">
            <v>1440</v>
          </cell>
          <cell r="I364" t="str">
            <v>M</v>
          </cell>
          <cell r="K364">
            <v>60</v>
          </cell>
          <cell r="P364">
            <v>1440</v>
          </cell>
        </row>
        <row r="365">
          <cell r="A365" t="str">
            <v xml:space="preserve">       Potência 10 + 1,5 (cv)</v>
          </cell>
          <cell r="F365">
            <v>0</v>
          </cell>
          <cell r="H365">
            <v>0</v>
          </cell>
          <cell r="P365">
            <v>0</v>
          </cell>
        </row>
        <row r="366">
          <cell r="A366" t="str">
            <v xml:space="preserve">       Peso aproximado 24 t (exclui tanque)</v>
          </cell>
          <cell r="F366">
            <v>0</v>
          </cell>
          <cell r="H366">
            <v>0</v>
          </cell>
          <cell r="P366">
            <v>0</v>
          </cell>
        </row>
        <row r="367">
          <cell r="F367">
            <v>0</v>
          </cell>
          <cell r="H367">
            <v>0</v>
          </cell>
          <cell r="P367">
            <v>0</v>
          </cell>
        </row>
        <row r="368">
          <cell r="A368" t="str">
            <v>Espessador de Concentrado</v>
          </cell>
          <cell r="B368" t="str">
            <v>510-EP-03</v>
          </cell>
          <cell r="C368" t="str">
            <v>CJ</v>
          </cell>
          <cell r="D368">
            <v>1</v>
          </cell>
          <cell r="E368">
            <v>24000</v>
          </cell>
          <cell r="F368">
            <v>24000</v>
          </cell>
          <cell r="H368">
            <v>1440</v>
          </cell>
          <cell r="I368" t="str">
            <v>M</v>
          </cell>
          <cell r="K368">
            <v>60</v>
          </cell>
          <cell r="P368">
            <v>1440</v>
          </cell>
        </row>
        <row r="369">
          <cell r="A369" t="str">
            <v xml:space="preserve">       Potência 15 + 1,5 (cv)</v>
          </cell>
          <cell r="F369">
            <v>0</v>
          </cell>
          <cell r="H369">
            <v>0</v>
          </cell>
          <cell r="P369">
            <v>0</v>
          </cell>
        </row>
        <row r="370">
          <cell r="A370" t="str">
            <v xml:space="preserve">       Peso aproximado 24 t (exclui tanque)</v>
          </cell>
          <cell r="F370">
            <v>0</v>
          </cell>
          <cell r="H370">
            <v>0</v>
          </cell>
          <cell r="P370">
            <v>0</v>
          </cell>
        </row>
        <row r="371">
          <cell r="F371">
            <v>0</v>
          </cell>
          <cell r="H371">
            <v>0</v>
          </cell>
          <cell r="P371">
            <v>0</v>
          </cell>
        </row>
        <row r="372">
          <cell r="A372" t="str">
            <v>Caldeiraria:</v>
          </cell>
          <cell r="F372">
            <v>0</v>
          </cell>
          <cell r="H372">
            <v>0</v>
          </cell>
          <cell r="P372">
            <v>0</v>
          </cell>
        </row>
        <row r="373">
          <cell r="A373" t="str">
            <v>Chutes:</v>
          </cell>
          <cell r="F373">
            <v>0</v>
          </cell>
          <cell r="H373">
            <v>0</v>
          </cell>
          <cell r="P373">
            <v>0</v>
          </cell>
        </row>
        <row r="374">
          <cell r="A374" t="str">
            <v xml:space="preserve">                  Chaparia</v>
          </cell>
          <cell r="C374" t="str">
            <v>kg</v>
          </cell>
          <cell r="D374">
            <v>44300</v>
          </cell>
          <cell r="E374">
            <v>1</v>
          </cell>
          <cell r="F374">
            <v>44300</v>
          </cell>
          <cell r="H374">
            <v>5316</v>
          </cell>
          <cell r="I374" t="str">
            <v>CD</v>
          </cell>
          <cell r="K374">
            <v>120</v>
          </cell>
          <cell r="P374">
            <v>0.12</v>
          </cell>
        </row>
        <row r="375">
          <cell r="F375">
            <v>0</v>
          </cell>
          <cell r="H375">
            <v>0</v>
          </cell>
          <cell r="P375">
            <v>0</v>
          </cell>
        </row>
        <row r="376">
          <cell r="A376" t="str">
            <v xml:space="preserve">                   Chapas  de desgaste</v>
          </cell>
          <cell r="C376" t="str">
            <v>kg</v>
          </cell>
          <cell r="D376">
            <v>0</v>
          </cell>
          <cell r="F376">
            <v>0</v>
          </cell>
          <cell r="H376">
            <v>0</v>
          </cell>
          <cell r="P376">
            <v>0</v>
          </cell>
        </row>
        <row r="377">
          <cell r="F377">
            <v>0</v>
          </cell>
          <cell r="H377">
            <v>0</v>
          </cell>
          <cell r="P377">
            <v>0</v>
          </cell>
        </row>
        <row r="378">
          <cell r="A378" t="str">
            <v>ÁREA - CONCENTRAÇÃO DE GROSSOS</v>
          </cell>
          <cell r="F378">
            <v>0</v>
          </cell>
          <cell r="H378">
            <v>0</v>
          </cell>
          <cell r="P378">
            <v>0</v>
          </cell>
        </row>
        <row r="379">
          <cell r="A379" t="str">
            <v>Bombas de Polpa de Alimentação dos Bancos de Espirais, 510-ER-01 à 06</v>
          </cell>
          <cell r="B379" t="str">
            <v>510-BP-13/13R</v>
          </cell>
          <cell r="C379" t="str">
            <v>CJ</v>
          </cell>
          <cell r="D379">
            <v>2</v>
          </cell>
          <cell r="E379">
            <v>2650</v>
          </cell>
          <cell r="F379">
            <v>5300</v>
          </cell>
          <cell r="H379">
            <v>318</v>
          </cell>
          <cell r="I379" t="str">
            <v>M</v>
          </cell>
          <cell r="K379">
            <v>60</v>
          </cell>
          <cell r="P379">
            <v>159</v>
          </cell>
          <cell r="R379">
            <v>5300</v>
          </cell>
        </row>
        <row r="380">
          <cell r="A380" t="str">
            <v xml:space="preserve">      Potência 2 x 150 cv</v>
          </cell>
          <cell r="F380">
            <v>0</v>
          </cell>
          <cell r="H380">
            <v>0</v>
          </cell>
          <cell r="P380">
            <v>0</v>
          </cell>
        </row>
        <row r="381">
          <cell r="A381" t="str">
            <v xml:space="preserve">      Peso aproximado 2 x 2,65 t</v>
          </cell>
          <cell r="F381">
            <v>0</v>
          </cell>
          <cell r="H381">
            <v>0</v>
          </cell>
          <cell r="P381">
            <v>0</v>
          </cell>
        </row>
        <row r="382">
          <cell r="F382">
            <v>0</v>
          </cell>
          <cell r="H382">
            <v>0</v>
          </cell>
          <cell r="P382">
            <v>0</v>
          </cell>
        </row>
        <row r="383">
          <cell r="A383" t="str">
            <v>Bombas de Polpa de Rejeitos dos Bancos de Espirais, 510-ER-01 à 06</v>
          </cell>
          <cell r="B383" t="str">
            <v>510-BP-14/14R</v>
          </cell>
          <cell r="C383" t="str">
            <v>CJ</v>
          </cell>
          <cell r="D383">
            <v>2</v>
          </cell>
          <cell r="E383">
            <v>1650</v>
          </cell>
          <cell r="F383">
            <v>3300</v>
          </cell>
          <cell r="H383">
            <v>231</v>
          </cell>
          <cell r="I383" t="str">
            <v>M</v>
          </cell>
          <cell r="K383">
            <v>70</v>
          </cell>
          <cell r="P383">
            <v>115.5</v>
          </cell>
          <cell r="R383">
            <v>3300</v>
          </cell>
        </row>
        <row r="384">
          <cell r="A384" t="str">
            <v xml:space="preserve">      Potência 2 x 100 cv</v>
          </cell>
          <cell r="F384">
            <v>0</v>
          </cell>
          <cell r="H384">
            <v>0</v>
          </cell>
          <cell r="P384">
            <v>0</v>
          </cell>
        </row>
        <row r="385">
          <cell r="A385" t="str">
            <v xml:space="preserve">      Peso aproximado 2 x 1,65 t</v>
          </cell>
          <cell r="F385">
            <v>0</v>
          </cell>
          <cell r="H385">
            <v>0</v>
          </cell>
          <cell r="P385">
            <v>0</v>
          </cell>
        </row>
        <row r="386">
          <cell r="F386">
            <v>0</v>
          </cell>
          <cell r="H386">
            <v>0</v>
          </cell>
          <cell r="P386">
            <v>0</v>
          </cell>
        </row>
        <row r="387">
          <cell r="A387" t="str">
            <v xml:space="preserve">Bombas de Polpa de Concentrado dos Bancos de Espirais 510-ER-07 à 12 </v>
          </cell>
          <cell r="B387" t="str">
            <v>510-BP-15/15R</v>
          </cell>
          <cell r="C387" t="str">
            <v>CJ</v>
          </cell>
          <cell r="D387">
            <v>2</v>
          </cell>
          <cell r="E387">
            <v>1650</v>
          </cell>
          <cell r="F387">
            <v>3300</v>
          </cell>
          <cell r="H387">
            <v>231</v>
          </cell>
          <cell r="I387" t="str">
            <v>M</v>
          </cell>
          <cell r="K387">
            <v>70</v>
          </cell>
          <cell r="P387">
            <v>115.5</v>
          </cell>
          <cell r="R387">
            <v>3300</v>
          </cell>
        </row>
        <row r="388">
          <cell r="A388" t="str">
            <v>(Concentrado Final da Gravimetria)</v>
          </cell>
          <cell r="F388">
            <v>0</v>
          </cell>
          <cell r="H388">
            <v>0</v>
          </cell>
          <cell r="P388">
            <v>0</v>
          </cell>
        </row>
        <row r="389">
          <cell r="A389" t="str">
            <v xml:space="preserve">      Potência 2 x 100 cv</v>
          </cell>
          <cell r="F389">
            <v>0</v>
          </cell>
          <cell r="H389">
            <v>0</v>
          </cell>
          <cell r="P389">
            <v>0</v>
          </cell>
        </row>
        <row r="390">
          <cell r="A390" t="str">
            <v xml:space="preserve">      Peso aproximado 2 x 1,65 t</v>
          </cell>
          <cell r="F390">
            <v>0</v>
          </cell>
          <cell r="H390">
            <v>0</v>
          </cell>
          <cell r="P390">
            <v>0</v>
          </cell>
        </row>
        <row r="391">
          <cell r="F391">
            <v>0</v>
          </cell>
          <cell r="H391">
            <v>0</v>
          </cell>
          <cell r="P391">
            <v>0</v>
          </cell>
        </row>
        <row r="392">
          <cell r="A392" t="str">
            <v>Bancos de 8 Espirais Duplas de 7 voltas, com água de lavagem, etapa Rougher</v>
          </cell>
          <cell r="B392" t="str">
            <v>510-ER-01@06</v>
          </cell>
          <cell r="C392" t="str">
            <v>CJ</v>
          </cell>
          <cell r="D392">
            <v>6</v>
          </cell>
          <cell r="E392">
            <v>2500</v>
          </cell>
          <cell r="F392">
            <v>15000</v>
          </cell>
          <cell r="H392">
            <v>1200</v>
          </cell>
          <cell r="I392" t="str">
            <v>M</v>
          </cell>
          <cell r="K392">
            <v>80</v>
          </cell>
          <cell r="P392">
            <v>200</v>
          </cell>
          <cell r="R392">
            <v>15000</v>
          </cell>
        </row>
        <row r="393">
          <cell r="A393" t="str">
            <v xml:space="preserve">      Peso aproximado 6 x 2,5 t</v>
          </cell>
          <cell r="F393">
            <v>0</v>
          </cell>
          <cell r="H393">
            <v>0</v>
          </cell>
          <cell r="P393">
            <v>0</v>
          </cell>
        </row>
        <row r="394">
          <cell r="F394">
            <v>0</v>
          </cell>
          <cell r="H394">
            <v>0</v>
          </cell>
          <cell r="P394">
            <v>0</v>
          </cell>
        </row>
        <row r="395">
          <cell r="A395" t="str">
            <v>Bancos de 8 Espirais Duplas de 5 voltas, com água de lavagem, etapa Cleaner</v>
          </cell>
          <cell r="B395" t="str">
            <v>510-ER-21@26</v>
          </cell>
          <cell r="C395" t="str">
            <v>CJ</v>
          </cell>
          <cell r="D395">
            <v>6</v>
          </cell>
          <cell r="E395">
            <v>2500</v>
          </cell>
          <cell r="F395">
            <v>15000</v>
          </cell>
          <cell r="H395">
            <v>1200</v>
          </cell>
          <cell r="I395" t="str">
            <v>M</v>
          </cell>
          <cell r="K395">
            <v>80</v>
          </cell>
          <cell r="P395">
            <v>200</v>
          </cell>
          <cell r="R395">
            <v>15000</v>
          </cell>
        </row>
        <row r="396">
          <cell r="A396" t="str">
            <v xml:space="preserve">      Peso aproximado 6 x 2,5 t</v>
          </cell>
          <cell r="F396">
            <v>0</v>
          </cell>
          <cell r="H396">
            <v>0</v>
          </cell>
          <cell r="P396">
            <v>0</v>
          </cell>
        </row>
        <row r="397">
          <cell r="F397">
            <v>0</v>
          </cell>
          <cell r="H397">
            <v>0</v>
          </cell>
          <cell r="P397">
            <v>0</v>
          </cell>
        </row>
        <row r="398">
          <cell r="A398" t="str">
            <v>Caldeiraria:</v>
          </cell>
          <cell r="F398">
            <v>0</v>
          </cell>
          <cell r="H398">
            <v>0</v>
          </cell>
          <cell r="P398">
            <v>0</v>
          </cell>
        </row>
        <row r="399">
          <cell r="F399">
            <v>0</v>
          </cell>
          <cell r="H399">
            <v>0</v>
          </cell>
          <cell r="P399">
            <v>0</v>
          </cell>
        </row>
        <row r="400">
          <cell r="A400" t="str">
            <v xml:space="preserve">                 Chaparia</v>
          </cell>
          <cell r="C400" t="str">
            <v>kg</v>
          </cell>
          <cell r="D400">
            <v>8700</v>
          </cell>
          <cell r="E400">
            <v>1</v>
          </cell>
          <cell r="F400">
            <v>8700</v>
          </cell>
          <cell r="H400">
            <v>1044</v>
          </cell>
          <cell r="I400" t="str">
            <v>CD</v>
          </cell>
          <cell r="K400">
            <v>120</v>
          </cell>
          <cell r="P400">
            <v>0.12</v>
          </cell>
        </row>
        <row r="401">
          <cell r="F401">
            <v>0</v>
          </cell>
          <cell r="H401">
            <v>0</v>
          </cell>
          <cell r="P401">
            <v>0</v>
          </cell>
        </row>
        <row r="402">
          <cell r="A402" t="str">
            <v xml:space="preserve">                 Chapas de desgaste</v>
          </cell>
          <cell r="C402" t="str">
            <v>kg</v>
          </cell>
          <cell r="D402">
            <v>0</v>
          </cell>
          <cell r="F402">
            <v>0</v>
          </cell>
          <cell r="H402">
            <v>0</v>
          </cell>
          <cell r="P402">
            <v>0</v>
          </cell>
        </row>
        <row r="403">
          <cell r="F403">
            <v>0</v>
          </cell>
          <cell r="H403">
            <v>0</v>
          </cell>
          <cell r="P403">
            <v>0</v>
          </cell>
        </row>
        <row r="404">
          <cell r="A404" t="str">
            <v>ÁREA - ESTOCAGEM E PREPARAÇÃO DE REAGENTES</v>
          </cell>
          <cell r="F404">
            <v>0</v>
          </cell>
          <cell r="H404">
            <v>0</v>
          </cell>
          <cell r="P404">
            <v>0</v>
          </cell>
        </row>
        <row r="405">
          <cell r="A405" t="str">
            <v>Agitador de Solução do Tanque de Preparação de Amina</v>
          </cell>
          <cell r="B405" t="str">
            <v>510-AG-04</v>
          </cell>
          <cell r="C405" t="str">
            <v>CJ</v>
          </cell>
          <cell r="D405">
            <v>1</v>
          </cell>
          <cell r="E405">
            <v>500</v>
          </cell>
          <cell r="F405">
            <v>500</v>
          </cell>
          <cell r="H405">
            <v>40</v>
          </cell>
          <cell r="I405" t="str">
            <v>M</v>
          </cell>
          <cell r="K405">
            <v>80</v>
          </cell>
          <cell r="P405">
            <v>40</v>
          </cell>
        </row>
        <row r="406">
          <cell r="A406" t="str">
            <v xml:space="preserve">       Potência 1,5 cv</v>
          </cell>
          <cell r="F406">
            <v>0</v>
          </cell>
          <cell r="H406">
            <v>0</v>
          </cell>
          <cell r="P406">
            <v>0</v>
          </cell>
        </row>
        <row r="407">
          <cell r="A407" t="str">
            <v xml:space="preserve">       Peso aproximado 0,5 t</v>
          </cell>
          <cell r="F407">
            <v>0</v>
          </cell>
          <cell r="H407">
            <v>0</v>
          </cell>
          <cell r="P407">
            <v>0</v>
          </cell>
        </row>
        <row r="408">
          <cell r="F408">
            <v>0</v>
          </cell>
          <cell r="H408">
            <v>0</v>
          </cell>
          <cell r="P408">
            <v>0</v>
          </cell>
        </row>
        <row r="409">
          <cell r="A409" t="str">
            <v>Agitador do Tanque de Preparação de Suspensão de Amido</v>
          </cell>
          <cell r="B409" t="str">
            <v>510-AG-05</v>
          </cell>
          <cell r="C409" t="str">
            <v>CJ</v>
          </cell>
          <cell r="D409">
            <v>1</v>
          </cell>
          <cell r="E409">
            <v>500</v>
          </cell>
          <cell r="F409">
            <v>500</v>
          </cell>
          <cell r="H409">
            <v>40</v>
          </cell>
          <cell r="I409" t="str">
            <v>M</v>
          </cell>
          <cell r="K409">
            <v>80</v>
          </cell>
          <cell r="P409">
            <v>40</v>
          </cell>
        </row>
        <row r="410">
          <cell r="A410" t="str">
            <v xml:space="preserve">       Potência 5 cv</v>
          </cell>
          <cell r="F410">
            <v>0</v>
          </cell>
          <cell r="H410">
            <v>0</v>
          </cell>
          <cell r="P410">
            <v>0</v>
          </cell>
        </row>
        <row r="411">
          <cell r="A411" t="str">
            <v xml:space="preserve">       Peso aproximado 0,5 t</v>
          </cell>
          <cell r="F411">
            <v>0</v>
          </cell>
          <cell r="H411">
            <v>0</v>
          </cell>
          <cell r="P411">
            <v>0</v>
          </cell>
        </row>
        <row r="412">
          <cell r="F412">
            <v>0</v>
          </cell>
          <cell r="H412">
            <v>0</v>
          </cell>
          <cell r="P412">
            <v>0</v>
          </cell>
        </row>
        <row r="413">
          <cell r="A413" t="str">
            <v>Agitador de Solução do Tanque de Gelatinização de Amido</v>
          </cell>
          <cell r="B413" t="str">
            <v>510-AG-06</v>
          </cell>
          <cell r="C413" t="str">
            <v>CJ</v>
          </cell>
          <cell r="D413">
            <v>1</v>
          </cell>
          <cell r="E413">
            <v>500</v>
          </cell>
          <cell r="F413">
            <v>500</v>
          </cell>
          <cell r="H413">
            <v>40</v>
          </cell>
          <cell r="I413" t="str">
            <v>M</v>
          </cell>
          <cell r="K413">
            <v>80</v>
          </cell>
          <cell r="P413">
            <v>40</v>
          </cell>
        </row>
        <row r="414">
          <cell r="A414" t="str">
            <v xml:space="preserve">       Potência 5 cv</v>
          </cell>
          <cell r="F414">
            <v>0</v>
          </cell>
          <cell r="H414">
            <v>0</v>
          </cell>
          <cell r="P414">
            <v>0</v>
          </cell>
        </row>
        <row r="415">
          <cell r="A415" t="str">
            <v xml:space="preserve">       Peso aproximado 0,5 t</v>
          </cell>
          <cell r="F415">
            <v>0</v>
          </cell>
          <cell r="H415">
            <v>0</v>
          </cell>
          <cell r="P415">
            <v>0</v>
          </cell>
        </row>
        <row r="416">
          <cell r="F416">
            <v>0</v>
          </cell>
          <cell r="H416">
            <v>0</v>
          </cell>
          <cell r="P416">
            <v>0</v>
          </cell>
        </row>
        <row r="417">
          <cell r="A417" t="str">
            <v>Agitador de Solução do Tanque de Gelatinização de Amido</v>
          </cell>
          <cell r="B417" t="str">
            <v>510-AG-07</v>
          </cell>
          <cell r="C417" t="str">
            <v>CJ</v>
          </cell>
          <cell r="D417">
            <v>1</v>
          </cell>
          <cell r="E417">
            <v>500</v>
          </cell>
          <cell r="F417">
            <v>500</v>
          </cell>
          <cell r="H417">
            <v>40</v>
          </cell>
          <cell r="I417" t="str">
            <v>M</v>
          </cell>
          <cell r="K417">
            <v>80</v>
          </cell>
          <cell r="P417">
            <v>40</v>
          </cell>
        </row>
        <row r="418">
          <cell r="A418" t="str">
            <v xml:space="preserve">       Potência 5 cv</v>
          </cell>
          <cell r="F418">
            <v>0</v>
          </cell>
          <cell r="H418">
            <v>0</v>
          </cell>
          <cell r="P418">
            <v>0</v>
          </cell>
        </row>
        <row r="419">
          <cell r="A419" t="str">
            <v xml:space="preserve">       Peso aproximado 0,5 t</v>
          </cell>
          <cell r="F419">
            <v>0</v>
          </cell>
          <cell r="H419">
            <v>0</v>
          </cell>
          <cell r="P419">
            <v>0</v>
          </cell>
        </row>
        <row r="420">
          <cell r="F420">
            <v>0</v>
          </cell>
          <cell r="H420">
            <v>0</v>
          </cell>
          <cell r="P420">
            <v>0</v>
          </cell>
        </row>
        <row r="421">
          <cell r="A421" t="str">
            <v>Agitador de Solução do Tanque de Diluição de Soda Cáustica</v>
          </cell>
          <cell r="B421" t="str">
            <v>510-AG-08</v>
          </cell>
          <cell r="C421" t="str">
            <v>CJ</v>
          </cell>
          <cell r="D421">
            <v>1</v>
          </cell>
          <cell r="E421">
            <v>500</v>
          </cell>
          <cell r="F421">
            <v>500</v>
          </cell>
          <cell r="H421">
            <v>40</v>
          </cell>
          <cell r="I421" t="str">
            <v>M</v>
          </cell>
          <cell r="K421">
            <v>80</v>
          </cell>
          <cell r="P421">
            <v>40</v>
          </cell>
        </row>
        <row r="422">
          <cell r="A422" t="str">
            <v xml:space="preserve">       Potência 3 cv</v>
          </cell>
          <cell r="F422">
            <v>0</v>
          </cell>
          <cell r="H422">
            <v>0</v>
          </cell>
          <cell r="P422">
            <v>0</v>
          </cell>
        </row>
        <row r="423">
          <cell r="A423" t="str">
            <v xml:space="preserve">       Peso aproximado 0,5 t</v>
          </cell>
          <cell r="F423">
            <v>0</v>
          </cell>
          <cell r="H423">
            <v>0</v>
          </cell>
          <cell r="P423">
            <v>0</v>
          </cell>
        </row>
        <row r="424">
          <cell r="F424">
            <v>0</v>
          </cell>
          <cell r="H424">
            <v>0</v>
          </cell>
          <cell r="P424">
            <v>0</v>
          </cell>
        </row>
        <row r="425">
          <cell r="A425" t="str">
            <v>Agitadores dos Tanques de Preparação e Dosagem de Floculante</v>
          </cell>
          <cell r="B425" t="str">
            <v>510-AG-09/10</v>
          </cell>
          <cell r="C425" t="str">
            <v>CJ</v>
          </cell>
          <cell r="D425">
            <v>2</v>
          </cell>
          <cell r="E425">
            <v>500</v>
          </cell>
          <cell r="F425">
            <v>1000</v>
          </cell>
          <cell r="H425">
            <v>80</v>
          </cell>
          <cell r="I425" t="str">
            <v>M</v>
          </cell>
          <cell r="K425">
            <v>80</v>
          </cell>
          <cell r="P425">
            <v>40</v>
          </cell>
        </row>
        <row r="426">
          <cell r="A426" t="str">
            <v xml:space="preserve">       Potência 2 x 1 cv</v>
          </cell>
          <cell r="F426">
            <v>0</v>
          </cell>
          <cell r="H426">
            <v>0</v>
          </cell>
          <cell r="P426">
            <v>0</v>
          </cell>
        </row>
        <row r="427">
          <cell r="A427" t="str">
            <v xml:space="preserve">       Peso aproximado 2 x 0,5 t</v>
          </cell>
          <cell r="F427">
            <v>0</v>
          </cell>
          <cell r="H427">
            <v>0</v>
          </cell>
          <cell r="P427">
            <v>0</v>
          </cell>
        </row>
        <row r="428">
          <cell r="F428">
            <v>0</v>
          </cell>
          <cell r="H428">
            <v>0</v>
          </cell>
          <cell r="P428">
            <v>0</v>
          </cell>
        </row>
        <row r="429">
          <cell r="A429" t="str">
            <v>Alimentador de Correia para a Dosagem de Amido</v>
          </cell>
          <cell r="B429" t="str">
            <v>510-AL-03</v>
          </cell>
          <cell r="C429" t="str">
            <v>CJ</v>
          </cell>
          <cell r="D429">
            <v>1</v>
          </cell>
          <cell r="E429">
            <v>1500</v>
          </cell>
          <cell r="F429">
            <v>1500</v>
          </cell>
          <cell r="H429">
            <v>105</v>
          </cell>
          <cell r="I429" t="str">
            <v>TRA</v>
          </cell>
          <cell r="K429">
            <v>70</v>
          </cell>
          <cell r="P429">
            <v>105</v>
          </cell>
        </row>
        <row r="430">
          <cell r="A430" t="str">
            <v xml:space="preserve">       Potência 1 cv</v>
          </cell>
          <cell r="F430">
            <v>0</v>
          </cell>
          <cell r="H430">
            <v>0</v>
          </cell>
          <cell r="P430">
            <v>0</v>
          </cell>
        </row>
        <row r="431">
          <cell r="A431" t="str">
            <v xml:space="preserve">       Peso aproximado 1,5 t</v>
          </cell>
          <cell r="F431">
            <v>0</v>
          </cell>
          <cell r="H431">
            <v>0</v>
          </cell>
          <cell r="P431">
            <v>0</v>
          </cell>
        </row>
        <row r="432">
          <cell r="F432">
            <v>0</v>
          </cell>
          <cell r="H432">
            <v>0</v>
          </cell>
          <cell r="P432">
            <v>0</v>
          </cell>
        </row>
        <row r="433">
          <cell r="A433" t="str">
            <v>Calhas Vibratórias para Dosagem de Floculante Sólido</v>
          </cell>
          <cell r="B433" t="str">
            <v>510-AL-04/05</v>
          </cell>
          <cell r="C433" t="str">
            <v>CJ</v>
          </cell>
          <cell r="D433">
            <v>2</v>
          </cell>
          <cell r="E433">
            <v>500</v>
          </cell>
          <cell r="F433">
            <v>1000</v>
          </cell>
          <cell r="H433">
            <v>80</v>
          </cell>
          <cell r="I433" t="str">
            <v>M</v>
          </cell>
          <cell r="K433">
            <v>80</v>
          </cell>
          <cell r="P433">
            <v>40</v>
          </cell>
        </row>
        <row r="434">
          <cell r="A434" t="str">
            <v xml:space="preserve">       Potência 2 x 15 cv</v>
          </cell>
          <cell r="F434">
            <v>0</v>
          </cell>
          <cell r="H434">
            <v>0</v>
          </cell>
          <cell r="P434">
            <v>0</v>
          </cell>
        </row>
        <row r="435">
          <cell r="A435" t="str">
            <v xml:space="preserve">       Peso aproximado 2 x 0,5 t</v>
          </cell>
          <cell r="F435">
            <v>0</v>
          </cell>
          <cell r="H435">
            <v>0</v>
          </cell>
          <cell r="P435">
            <v>0</v>
          </cell>
        </row>
        <row r="436">
          <cell r="F436">
            <v>0</v>
          </cell>
          <cell r="H436">
            <v>0</v>
          </cell>
          <cell r="P436">
            <v>0</v>
          </cell>
        </row>
        <row r="437">
          <cell r="A437" t="str">
            <v>Bomba para Solução 2% de Amina</v>
          </cell>
          <cell r="B437" t="str">
            <v>510-BG-01/01R</v>
          </cell>
          <cell r="C437" t="str">
            <v>CJ</v>
          </cell>
          <cell r="D437">
            <v>2</v>
          </cell>
          <cell r="E437">
            <v>500</v>
          </cell>
          <cell r="F437">
            <v>1000</v>
          </cell>
          <cell r="H437">
            <v>100</v>
          </cell>
          <cell r="I437" t="str">
            <v>M</v>
          </cell>
          <cell r="K437">
            <v>100</v>
          </cell>
          <cell r="P437">
            <v>50</v>
          </cell>
        </row>
        <row r="438">
          <cell r="A438" t="str">
            <v xml:space="preserve">       Potência 2 x 1 cv</v>
          </cell>
          <cell r="F438">
            <v>0</v>
          </cell>
          <cell r="H438">
            <v>0</v>
          </cell>
          <cell r="P438">
            <v>0</v>
          </cell>
        </row>
        <row r="439">
          <cell r="A439" t="str">
            <v xml:space="preserve">       Peso aproximado 2 x 0,5 t</v>
          </cell>
          <cell r="F439">
            <v>0</v>
          </cell>
          <cell r="H439">
            <v>0</v>
          </cell>
          <cell r="P439">
            <v>0</v>
          </cell>
        </row>
        <row r="440">
          <cell r="F440">
            <v>0</v>
          </cell>
          <cell r="H440">
            <v>0</v>
          </cell>
          <cell r="P440">
            <v>0</v>
          </cell>
        </row>
        <row r="441">
          <cell r="A441" t="str">
            <v>Bomba Dosadora para Transferência de Suspensão de Amido a 10%</v>
          </cell>
          <cell r="B441" t="str">
            <v>510-BG-02/02R</v>
          </cell>
          <cell r="C441" t="str">
            <v>CJ</v>
          </cell>
          <cell r="D441">
            <v>2</v>
          </cell>
          <cell r="E441">
            <v>1000</v>
          </cell>
          <cell r="F441">
            <v>2000</v>
          </cell>
          <cell r="H441">
            <v>120</v>
          </cell>
          <cell r="I441" t="str">
            <v>M</v>
          </cell>
          <cell r="K441">
            <v>60</v>
          </cell>
          <cell r="P441">
            <v>60</v>
          </cell>
          <cell r="R441">
            <v>2000</v>
          </cell>
        </row>
        <row r="442">
          <cell r="A442" t="str">
            <v xml:space="preserve">       Potência 2 x 7,5 cv</v>
          </cell>
          <cell r="F442">
            <v>0</v>
          </cell>
          <cell r="H442">
            <v>0</v>
          </cell>
          <cell r="P442">
            <v>0</v>
          </cell>
        </row>
        <row r="443">
          <cell r="A443" t="str">
            <v xml:space="preserve">       Peso aproximado 2 x 1 t</v>
          </cell>
          <cell r="F443">
            <v>0</v>
          </cell>
          <cell r="H443">
            <v>0</v>
          </cell>
          <cell r="P443">
            <v>0</v>
          </cell>
        </row>
        <row r="444">
          <cell r="F444">
            <v>0</v>
          </cell>
          <cell r="H444">
            <v>0</v>
          </cell>
          <cell r="P444">
            <v>0</v>
          </cell>
        </row>
        <row r="445">
          <cell r="A445" t="str">
            <v>Bomba Dosadora de Suspensão de Amido Gelatinizado a 5%, para 510-TQ-01</v>
          </cell>
          <cell r="B445" t="str">
            <v>510-BG-03A</v>
          </cell>
          <cell r="C445" t="str">
            <v>CJ</v>
          </cell>
          <cell r="D445">
            <v>1</v>
          </cell>
          <cell r="E445">
            <v>500</v>
          </cell>
          <cell r="F445">
            <v>500</v>
          </cell>
          <cell r="H445">
            <v>50</v>
          </cell>
          <cell r="I445" t="str">
            <v>M</v>
          </cell>
          <cell r="K445">
            <v>100</v>
          </cell>
          <cell r="P445">
            <v>50</v>
          </cell>
          <cell r="R445">
            <v>500</v>
          </cell>
        </row>
        <row r="446">
          <cell r="A446" t="str">
            <v xml:space="preserve">       Potência 5 cv</v>
          </cell>
          <cell r="F446">
            <v>0</v>
          </cell>
          <cell r="H446">
            <v>0</v>
          </cell>
          <cell r="P446">
            <v>0</v>
          </cell>
        </row>
        <row r="447">
          <cell r="A447" t="str">
            <v xml:space="preserve">       Peso aproximado 2 x 0,5 t</v>
          </cell>
          <cell r="F447">
            <v>0</v>
          </cell>
          <cell r="H447">
            <v>0</v>
          </cell>
          <cell r="P447">
            <v>0</v>
          </cell>
        </row>
        <row r="448">
          <cell r="F448">
            <v>0</v>
          </cell>
          <cell r="H448">
            <v>0</v>
          </cell>
          <cell r="P448">
            <v>0</v>
          </cell>
        </row>
        <row r="449">
          <cell r="A449" t="str">
            <v xml:space="preserve">Bomba Dosadora (reserva) de Suspensão de Amido Gelatinizado a 5%, para </v>
          </cell>
          <cell r="B449" t="str">
            <v>510-BG-03R</v>
          </cell>
          <cell r="C449" t="str">
            <v>CJ</v>
          </cell>
          <cell r="D449">
            <v>1</v>
          </cell>
          <cell r="E449">
            <v>500</v>
          </cell>
          <cell r="F449">
            <v>500</v>
          </cell>
          <cell r="H449">
            <v>50</v>
          </cell>
          <cell r="I449" t="str">
            <v>M</v>
          </cell>
          <cell r="K449">
            <v>100</v>
          </cell>
          <cell r="P449">
            <v>50</v>
          </cell>
          <cell r="R449">
            <v>500</v>
          </cell>
        </row>
        <row r="450">
          <cell r="A450" t="str">
            <v>510-TQ-01 ou 510-EP-01</v>
          </cell>
          <cell r="F450">
            <v>0</v>
          </cell>
          <cell r="H450">
            <v>0</v>
          </cell>
          <cell r="P450">
            <v>0</v>
          </cell>
        </row>
        <row r="451">
          <cell r="A451" t="str">
            <v xml:space="preserve">       Potência 5 cv</v>
          </cell>
          <cell r="F451">
            <v>0</v>
          </cell>
          <cell r="H451">
            <v>0</v>
          </cell>
          <cell r="P451">
            <v>0</v>
          </cell>
        </row>
        <row r="452">
          <cell r="A452" t="str">
            <v xml:space="preserve">       Peso aproximado 2 x 0,5 t</v>
          </cell>
          <cell r="F452">
            <v>0</v>
          </cell>
          <cell r="H452">
            <v>0</v>
          </cell>
          <cell r="P452">
            <v>0</v>
          </cell>
        </row>
        <row r="453">
          <cell r="F453">
            <v>0</v>
          </cell>
          <cell r="H453">
            <v>0</v>
          </cell>
          <cell r="P453">
            <v>0</v>
          </cell>
        </row>
        <row r="454">
          <cell r="A454" t="str">
            <v>Bomba Dosadora de Suspensão de Amido Gelatinizado a 5%, para 510-EP-01</v>
          </cell>
          <cell r="B454" t="str">
            <v>510-BG-03B</v>
          </cell>
          <cell r="C454" t="str">
            <v>CJ</v>
          </cell>
          <cell r="D454">
            <v>1</v>
          </cell>
          <cell r="E454">
            <v>500</v>
          </cell>
          <cell r="F454">
            <v>500</v>
          </cell>
          <cell r="H454">
            <v>50</v>
          </cell>
          <cell r="I454" t="str">
            <v>M</v>
          </cell>
          <cell r="K454">
            <v>100</v>
          </cell>
          <cell r="P454">
            <v>50</v>
          </cell>
          <cell r="R454">
            <v>500</v>
          </cell>
        </row>
        <row r="455">
          <cell r="A455" t="str">
            <v xml:space="preserve">       Potência 5 cv</v>
          </cell>
          <cell r="F455">
            <v>0</v>
          </cell>
          <cell r="H455">
            <v>0</v>
          </cell>
          <cell r="P455">
            <v>0</v>
          </cell>
        </row>
        <row r="456">
          <cell r="A456" t="str">
            <v xml:space="preserve">       Peso aproximado 2 x 0,5 t</v>
          </cell>
          <cell r="F456">
            <v>0</v>
          </cell>
          <cell r="H456">
            <v>0</v>
          </cell>
          <cell r="P456">
            <v>0</v>
          </cell>
        </row>
        <row r="457">
          <cell r="F457">
            <v>0</v>
          </cell>
          <cell r="H457">
            <v>0</v>
          </cell>
          <cell r="P457">
            <v>0</v>
          </cell>
        </row>
        <row r="458">
          <cell r="A458" t="str">
            <v>Bomba de Descarregamento de Solução de Soda Cáustica a 50%</v>
          </cell>
          <cell r="B458" t="str">
            <v>510-BG-04/04R</v>
          </cell>
          <cell r="C458" t="str">
            <v>CJ</v>
          </cell>
          <cell r="D458">
            <v>2</v>
          </cell>
          <cell r="E458">
            <v>500</v>
          </cell>
          <cell r="F458">
            <v>1000</v>
          </cell>
          <cell r="H458">
            <v>100</v>
          </cell>
          <cell r="I458" t="str">
            <v>M</v>
          </cell>
          <cell r="K458">
            <v>100</v>
          </cell>
          <cell r="P458">
            <v>50</v>
          </cell>
          <cell r="R458">
            <v>1000</v>
          </cell>
        </row>
        <row r="459">
          <cell r="A459" t="str">
            <v xml:space="preserve">       Potência 2 x 3 cv</v>
          </cell>
          <cell r="F459">
            <v>0</v>
          </cell>
          <cell r="H459">
            <v>0</v>
          </cell>
          <cell r="P459">
            <v>0</v>
          </cell>
        </row>
        <row r="460">
          <cell r="A460" t="str">
            <v xml:space="preserve">       Peso aproximado 2 x 0,5 t</v>
          </cell>
          <cell r="F460">
            <v>0</v>
          </cell>
          <cell r="H460">
            <v>0</v>
          </cell>
          <cell r="P460">
            <v>0</v>
          </cell>
        </row>
        <row r="461">
          <cell r="F461">
            <v>0</v>
          </cell>
          <cell r="H461">
            <v>0</v>
          </cell>
          <cell r="P461">
            <v>0</v>
          </cell>
        </row>
        <row r="462">
          <cell r="A462" t="str">
            <v>Bomba de Transferência de Solução de Soda Cáustica 50%</v>
          </cell>
          <cell r="B462" t="str">
            <v>510-BG-05/05R</v>
          </cell>
          <cell r="C462" t="str">
            <v>CJ</v>
          </cell>
          <cell r="D462">
            <v>2</v>
          </cell>
          <cell r="E462">
            <v>1000</v>
          </cell>
          <cell r="F462">
            <v>2000</v>
          </cell>
          <cell r="H462">
            <v>180</v>
          </cell>
          <cell r="I462" t="str">
            <v>M</v>
          </cell>
          <cell r="K462">
            <v>90</v>
          </cell>
          <cell r="P462">
            <v>90</v>
          </cell>
          <cell r="R462">
            <v>2000</v>
          </cell>
        </row>
        <row r="463">
          <cell r="A463" t="str">
            <v xml:space="preserve">       Potência 2 x 15 cv</v>
          </cell>
          <cell r="F463">
            <v>0</v>
          </cell>
          <cell r="H463">
            <v>0</v>
          </cell>
          <cell r="P463">
            <v>0</v>
          </cell>
        </row>
        <row r="464">
          <cell r="A464" t="str">
            <v xml:space="preserve">       Peso aproximado 2 x 1 t</v>
          </cell>
          <cell r="F464">
            <v>0</v>
          </cell>
          <cell r="H464">
            <v>0</v>
          </cell>
          <cell r="P464">
            <v>0</v>
          </cell>
        </row>
        <row r="465">
          <cell r="F465">
            <v>0</v>
          </cell>
          <cell r="H465">
            <v>0</v>
          </cell>
          <cell r="P465">
            <v>0</v>
          </cell>
        </row>
        <row r="466">
          <cell r="A466" t="str">
            <v xml:space="preserve">Bomba Dosadora de Solução de Soda Cáustica a 10%, para 510-TQ-06  </v>
          </cell>
          <cell r="B466" t="str">
            <v>510-BG-06A</v>
          </cell>
          <cell r="C466" t="str">
            <v>CJ</v>
          </cell>
          <cell r="D466">
            <v>1</v>
          </cell>
          <cell r="E466">
            <v>1000</v>
          </cell>
          <cell r="F466">
            <v>1000</v>
          </cell>
          <cell r="H466">
            <v>70</v>
          </cell>
          <cell r="I466" t="str">
            <v>M</v>
          </cell>
          <cell r="K466">
            <v>70</v>
          </cell>
          <cell r="P466">
            <v>70</v>
          </cell>
          <cell r="R466">
            <v>1000</v>
          </cell>
        </row>
        <row r="467">
          <cell r="A467" t="str">
            <v>ou 510-TQ-07</v>
          </cell>
          <cell r="F467">
            <v>0</v>
          </cell>
          <cell r="H467">
            <v>0</v>
          </cell>
          <cell r="P467">
            <v>0</v>
          </cell>
        </row>
        <row r="468">
          <cell r="A468" t="str">
            <v xml:space="preserve">       Potência 12,5 cv</v>
          </cell>
          <cell r="F468">
            <v>0</v>
          </cell>
          <cell r="H468">
            <v>0</v>
          </cell>
          <cell r="P468">
            <v>0</v>
          </cell>
        </row>
        <row r="469">
          <cell r="A469" t="str">
            <v xml:space="preserve">       Peso aproximado 1 t</v>
          </cell>
          <cell r="F469">
            <v>0</v>
          </cell>
          <cell r="H469">
            <v>0</v>
          </cell>
          <cell r="P469">
            <v>0</v>
          </cell>
        </row>
        <row r="470">
          <cell r="F470">
            <v>0</v>
          </cell>
          <cell r="H470">
            <v>0</v>
          </cell>
          <cell r="P470">
            <v>0</v>
          </cell>
        </row>
        <row r="471">
          <cell r="A471" t="str">
            <v>Bomba Dosadora (reserva) de Solução de Soda Cáustica a 10%, para 510-TQ-06</v>
          </cell>
          <cell r="B471" t="str">
            <v>510-BG-06R</v>
          </cell>
          <cell r="C471" t="str">
            <v>CJ</v>
          </cell>
          <cell r="D471">
            <v>1</v>
          </cell>
          <cell r="E471">
            <v>1000</v>
          </cell>
          <cell r="F471">
            <v>1000</v>
          </cell>
          <cell r="H471">
            <v>70</v>
          </cell>
          <cell r="I471" t="str">
            <v>M</v>
          </cell>
          <cell r="K471">
            <v>70</v>
          </cell>
          <cell r="P471">
            <v>70</v>
          </cell>
          <cell r="R471">
            <v>1000</v>
          </cell>
        </row>
        <row r="472">
          <cell r="A472" t="str">
            <v xml:space="preserve"> ou 510-TQ-11 ou 510-TQ-07</v>
          </cell>
          <cell r="F472">
            <v>0</v>
          </cell>
          <cell r="H472">
            <v>0</v>
          </cell>
          <cell r="P472">
            <v>0</v>
          </cell>
        </row>
        <row r="473">
          <cell r="A473" t="str">
            <v xml:space="preserve">       Potência 12,5 cv</v>
          </cell>
          <cell r="F473">
            <v>0</v>
          </cell>
          <cell r="H473">
            <v>0</v>
          </cell>
          <cell r="P473">
            <v>0</v>
          </cell>
        </row>
        <row r="474">
          <cell r="A474" t="str">
            <v xml:space="preserve">       Peso aproximado 1 t</v>
          </cell>
          <cell r="F474">
            <v>0</v>
          </cell>
          <cell r="H474">
            <v>0</v>
          </cell>
          <cell r="P474">
            <v>0</v>
          </cell>
        </row>
        <row r="475">
          <cell r="F475">
            <v>0</v>
          </cell>
          <cell r="H475">
            <v>0</v>
          </cell>
          <cell r="P475">
            <v>0</v>
          </cell>
        </row>
        <row r="476">
          <cell r="A476" t="str">
            <v>Bomba Dosadora de Solução de Soda Cáustica a 10%, para 510-TQ-11</v>
          </cell>
          <cell r="B476" t="str">
            <v>510-BG-06B</v>
          </cell>
          <cell r="C476" t="str">
            <v>CJ</v>
          </cell>
          <cell r="D476">
            <v>1</v>
          </cell>
          <cell r="E476">
            <v>1000</v>
          </cell>
          <cell r="F476">
            <v>1000</v>
          </cell>
          <cell r="H476">
            <v>70</v>
          </cell>
          <cell r="I476" t="str">
            <v>M</v>
          </cell>
          <cell r="K476">
            <v>70</v>
          </cell>
          <cell r="P476">
            <v>70</v>
          </cell>
          <cell r="R476">
            <v>1000</v>
          </cell>
        </row>
        <row r="477">
          <cell r="A477" t="str">
            <v xml:space="preserve">       Potência 12,5 cv</v>
          </cell>
          <cell r="F477">
            <v>0</v>
          </cell>
          <cell r="H477">
            <v>0</v>
          </cell>
          <cell r="P477">
            <v>0</v>
          </cell>
        </row>
        <row r="478">
          <cell r="A478" t="str">
            <v xml:space="preserve">       Peso aproximado 1 t</v>
          </cell>
          <cell r="F478">
            <v>0</v>
          </cell>
          <cell r="H478">
            <v>0</v>
          </cell>
          <cell r="P478">
            <v>0</v>
          </cell>
        </row>
        <row r="479">
          <cell r="F479">
            <v>0</v>
          </cell>
          <cell r="H479">
            <v>0</v>
          </cell>
          <cell r="P479">
            <v>0</v>
          </cell>
        </row>
        <row r="480">
          <cell r="A480" t="str">
            <v>Bomba Dosadora de Solução de Floculante para 510-EP-03</v>
          </cell>
          <cell r="B480" t="str">
            <v>510-BG-07A</v>
          </cell>
          <cell r="C480" t="str">
            <v>CJ</v>
          </cell>
          <cell r="D480">
            <v>1</v>
          </cell>
          <cell r="E480">
            <v>500</v>
          </cell>
          <cell r="F480">
            <v>500</v>
          </cell>
          <cell r="H480">
            <v>45</v>
          </cell>
          <cell r="I480" t="str">
            <v>M</v>
          </cell>
          <cell r="K480">
            <v>90</v>
          </cell>
          <cell r="P480">
            <v>45</v>
          </cell>
          <cell r="R480">
            <v>500</v>
          </cell>
        </row>
        <row r="481">
          <cell r="A481" t="str">
            <v xml:space="preserve">       Potência 3 cv</v>
          </cell>
          <cell r="F481">
            <v>0</v>
          </cell>
          <cell r="H481">
            <v>0</v>
          </cell>
          <cell r="P481">
            <v>0</v>
          </cell>
        </row>
        <row r="482">
          <cell r="A482" t="str">
            <v xml:space="preserve">       Peso aproximado 0,5 t</v>
          </cell>
          <cell r="F482">
            <v>0</v>
          </cell>
          <cell r="H482">
            <v>0</v>
          </cell>
          <cell r="P482">
            <v>0</v>
          </cell>
        </row>
        <row r="483">
          <cell r="F483">
            <v>0</v>
          </cell>
          <cell r="H483">
            <v>0</v>
          </cell>
          <cell r="P483">
            <v>0</v>
          </cell>
        </row>
        <row r="484">
          <cell r="A484" t="str">
            <v>Bomba Dosadora de Solução de Floculante para 510-EP-02</v>
          </cell>
          <cell r="B484" t="str">
            <v>510-BG-07B</v>
          </cell>
          <cell r="C484" t="str">
            <v>CJ</v>
          </cell>
          <cell r="D484">
            <v>1</v>
          </cell>
          <cell r="E484">
            <v>500</v>
          </cell>
          <cell r="F484">
            <v>500</v>
          </cell>
          <cell r="H484">
            <v>45</v>
          </cell>
          <cell r="I484" t="str">
            <v>M</v>
          </cell>
          <cell r="K484">
            <v>90</v>
          </cell>
          <cell r="P484">
            <v>45</v>
          </cell>
          <cell r="R484">
            <v>500</v>
          </cell>
        </row>
        <row r="485">
          <cell r="A485" t="str">
            <v xml:space="preserve">       Potência 3 cv</v>
          </cell>
          <cell r="F485">
            <v>0</v>
          </cell>
          <cell r="H485">
            <v>0</v>
          </cell>
          <cell r="P485">
            <v>0</v>
          </cell>
        </row>
        <row r="486">
          <cell r="A486" t="str">
            <v xml:space="preserve">       Peso aproximado 0,5 t</v>
          </cell>
          <cell r="F486">
            <v>0</v>
          </cell>
          <cell r="H486">
            <v>0</v>
          </cell>
          <cell r="P486">
            <v>0</v>
          </cell>
        </row>
        <row r="487">
          <cell r="F487">
            <v>0</v>
          </cell>
          <cell r="H487">
            <v>0</v>
          </cell>
          <cell r="P487">
            <v>0</v>
          </cell>
        </row>
        <row r="488">
          <cell r="A488" t="str">
            <v>Bomba Dosadora (reserva) de Solução de Floculante para 510-EP-02 ou 510-EP-03</v>
          </cell>
          <cell r="B488" t="str">
            <v>510-BG-07R</v>
          </cell>
          <cell r="C488" t="str">
            <v>CJ</v>
          </cell>
          <cell r="D488">
            <v>1</v>
          </cell>
          <cell r="E488">
            <v>500</v>
          </cell>
          <cell r="F488">
            <v>500</v>
          </cell>
          <cell r="H488">
            <v>45</v>
          </cell>
          <cell r="I488" t="str">
            <v>M</v>
          </cell>
          <cell r="K488">
            <v>90</v>
          </cell>
          <cell r="P488">
            <v>45</v>
          </cell>
          <cell r="R488">
            <v>500</v>
          </cell>
        </row>
        <row r="489">
          <cell r="A489" t="str">
            <v xml:space="preserve">       Potência 3 cv</v>
          </cell>
          <cell r="F489">
            <v>0</v>
          </cell>
          <cell r="H489">
            <v>0</v>
          </cell>
          <cell r="P489">
            <v>0</v>
          </cell>
        </row>
        <row r="490">
          <cell r="A490" t="str">
            <v xml:space="preserve">       Peso aproximado 0,5 t</v>
          </cell>
          <cell r="F490">
            <v>0</v>
          </cell>
          <cell r="H490">
            <v>0</v>
          </cell>
          <cell r="P490">
            <v>0</v>
          </cell>
        </row>
        <row r="491">
          <cell r="F491">
            <v>0</v>
          </cell>
          <cell r="H491">
            <v>0</v>
          </cell>
          <cell r="P491">
            <v>0</v>
          </cell>
        </row>
        <row r="492">
          <cell r="A492" t="str">
            <v>Bomba de Descarregamento de Tambor de Amina (Pneumática)</v>
          </cell>
          <cell r="B492" t="str">
            <v>510-BG-09</v>
          </cell>
          <cell r="C492" t="str">
            <v>CJ</v>
          </cell>
          <cell r="D492">
            <v>1</v>
          </cell>
          <cell r="E492">
            <v>100</v>
          </cell>
          <cell r="F492">
            <v>100</v>
          </cell>
          <cell r="H492">
            <v>15</v>
          </cell>
          <cell r="I492" t="str">
            <v>M</v>
          </cell>
          <cell r="K492">
            <v>150</v>
          </cell>
          <cell r="P492">
            <v>15</v>
          </cell>
          <cell r="R492">
            <v>100</v>
          </cell>
        </row>
        <row r="493">
          <cell r="A493" t="str">
            <v xml:space="preserve">       Peso aproximado 0,1 t</v>
          </cell>
          <cell r="F493">
            <v>0</v>
          </cell>
          <cell r="H493">
            <v>0</v>
          </cell>
          <cell r="P493">
            <v>0</v>
          </cell>
        </row>
        <row r="494">
          <cell r="F494">
            <v>0</v>
          </cell>
          <cell r="H494">
            <v>0</v>
          </cell>
          <cell r="P494">
            <v>0</v>
          </cell>
        </row>
        <row r="495">
          <cell r="A495" t="str">
            <v>Talha Elétrica de Descarregamento de "Bags" de Amido</v>
          </cell>
          <cell r="B495" t="str">
            <v>510-TE-05</v>
          </cell>
          <cell r="C495" t="str">
            <v>CJ</v>
          </cell>
          <cell r="D495">
            <v>1</v>
          </cell>
          <cell r="E495">
            <v>500</v>
          </cell>
          <cell r="F495">
            <v>500</v>
          </cell>
          <cell r="H495">
            <v>45</v>
          </cell>
          <cell r="I495" t="str">
            <v>M</v>
          </cell>
          <cell r="K495">
            <v>90</v>
          </cell>
          <cell r="P495">
            <v>45</v>
          </cell>
        </row>
        <row r="496">
          <cell r="A496" t="str">
            <v xml:space="preserve">       Potência 3/0,5 + 0,25 (kW)</v>
          </cell>
          <cell r="F496">
            <v>0</v>
          </cell>
          <cell r="H496">
            <v>0</v>
          </cell>
          <cell r="P496">
            <v>0</v>
          </cell>
        </row>
        <row r="497">
          <cell r="A497" t="str">
            <v xml:space="preserve">       Peso aproximado 0,5 t</v>
          </cell>
          <cell r="F497">
            <v>0</v>
          </cell>
          <cell r="H497">
            <v>0</v>
          </cell>
          <cell r="P497">
            <v>0</v>
          </cell>
        </row>
        <row r="498">
          <cell r="F498">
            <v>0</v>
          </cell>
          <cell r="H498">
            <v>0</v>
          </cell>
          <cell r="P498">
            <v>0</v>
          </cell>
        </row>
        <row r="499">
          <cell r="A499" t="str">
            <v>Talha Elétrica para Manuseio de Bags de Floculante ,Tambores de Amina</v>
          </cell>
          <cell r="B499" t="str">
            <v>510-TE-06</v>
          </cell>
          <cell r="C499" t="str">
            <v>CJ</v>
          </cell>
          <cell r="D499">
            <v>1</v>
          </cell>
          <cell r="E499">
            <v>500</v>
          </cell>
          <cell r="F499">
            <v>500</v>
          </cell>
          <cell r="H499">
            <v>45</v>
          </cell>
          <cell r="I499" t="str">
            <v>M</v>
          </cell>
          <cell r="K499">
            <v>90</v>
          </cell>
          <cell r="P499">
            <v>45</v>
          </cell>
        </row>
        <row r="500">
          <cell r="A500" t="str">
            <v xml:space="preserve"> e Manutenção da Área de Reagentes</v>
          </cell>
          <cell r="F500">
            <v>0</v>
          </cell>
          <cell r="H500">
            <v>0</v>
          </cell>
          <cell r="P500">
            <v>0</v>
          </cell>
        </row>
        <row r="501">
          <cell r="A501" t="str">
            <v xml:space="preserve">       Potência 3/0,5 + 0,25 (kW)</v>
          </cell>
          <cell r="F501">
            <v>0</v>
          </cell>
          <cell r="H501">
            <v>0</v>
          </cell>
          <cell r="P501">
            <v>0</v>
          </cell>
        </row>
        <row r="502">
          <cell r="A502" t="str">
            <v xml:space="preserve">       Peso aproximado 0,5 t</v>
          </cell>
          <cell r="F502">
            <v>0</v>
          </cell>
          <cell r="H502">
            <v>0</v>
          </cell>
          <cell r="P502">
            <v>0</v>
          </cell>
        </row>
        <row r="503">
          <cell r="F503">
            <v>0</v>
          </cell>
          <cell r="H503">
            <v>0</v>
          </cell>
          <cell r="P503">
            <v>0</v>
          </cell>
        </row>
        <row r="504">
          <cell r="A504" t="str">
            <v>Talha Elétrica para Manutenção da 510-BP-18 e Túneis dos Espessadores</v>
          </cell>
          <cell r="B504" t="str">
            <v>510-TE-07</v>
          </cell>
          <cell r="C504" t="str">
            <v>CJ</v>
          </cell>
          <cell r="D504">
            <v>1</v>
          </cell>
          <cell r="E504">
            <v>500</v>
          </cell>
          <cell r="F504">
            <v>500</v>
          </cell>
          <cell r="H504">
            <v>40</v>
          </cell>
          <cell r="I504" t="str">
            <v>M</v>
          </cell>
          <cell r="K504">
            <v>80</v>
          </cell>
          <cell r="P504">
            <v>40</v>
          </cell>
        </row>
        <row r="505">
          <cell r="A505" t="str">
            <v xml:space="preserve"> 510-EP-01/03</v>
          </cell>
          <cell r="F505">
            <v>0</v>
          </cell>
          <cell r="H505">
            <v>0</v>
          </cell>
          <cell r="P505">
            <v>0</v>
          </cell>
        </row>
        <row r="506">
          <cell r="A506" t="str">
            <v xml:space="preserve">       Potência 3/0,5 + 0,25 (kW)</v>
          </cell>
          <cell r="F506">
            <v>0</v>
          </cell>
          <cell r="H506">
            <v>0</v>
          </cell>
          <cell r="P506">
            <v>0</v>
          </cell>
        </row>
        <row r="507">
          <cell r="A507" t="str">
            <v xml:space="preserve">       Peso aproximado 0,5 t</v>
          </cell>
          <cell r="F507">
            <v>0</v>
          </cell>
          <cell r="H507">
            <v>0</v>
          </cell>
          <cell r="P507">
            <v>0</v>
          </cell>
        </row>
        <row r="508">
          <cell r="F508">
            <v>0</v>
          </cell>
          <cell r="H508">
            <v>0</v>
          </cell>
          <cell r="P508">
            <v>0</v>
          </cell>
        </row>
        <row r="509">
          <cell r="A509" t="str">
            <v>Válvula Rotativa para Moega de Recebimento de Amido</v>
          </cell>
          <cell r="B509" t="str">
            <v>510-VR-01</v>
          </cell>
          <cell r="C509" t="str">
            <v>CJ</v>
          </cell>
          <cell r="D509">
            <v>1</v>
          </cell>
          <cell r="E509">
            <v>1000</v>
          </cell>
          <cell r="F509">
            <v>1000</v>
          </cell>
          <cell r="H509">
            <v>80</v>
          </cell>
          <cell r="I509" t="str">
            <v>M</v>
          </cell>
          <cell r="K509">
            <v>80</v>
          </cell>
          <cell r="P509">
            <v>80</v>
          </cell>
        </row>
        <row r="510">
          <cell r="A510" t="str">
            <v xml:space="preserve">       Potência 2 cv</v>
          </cell>
          <cell r="F510">
            <v>0</v>
          </cell>
          <cell r="H510">
            <v>0</v>
          </cell>
          <cell r="P510">
            <v>0</v>
          </cell>
        </row>
        <row r="511">
          <cell r="A511" t="str">
            <v xml:space="preserve">       Peso aproximado 1 t</v>
          </cell>
          <cell r="F511">
            <v>0</v>
          </cell>
          <cell r="H511">
            <v>0</v>
          </cell>
          <cell r="P511">
            <v>0</v>
          </cell>
        </row>
        <row r="512">
          <cell r="F512">
            <v>0</v>
          </cell>
          <cell r="H512">
            <v>0</v>
          </cell>
          <cell r="P512">
            <v>0</v>
          </cell>
        </row>
        <row r="513">
          <cell r="A513" t="str">
            <v>Válvula Rotativa de Descarga do Silo de Amido</v>
          </cell>
          <cell r="B513" t="str">
            <v>510-VR-02</v>
          </cell>
          <cell r="C513" t="str">
            <v>CJ</v>
          </cell>
          <cell r="D513">
            <v>1</v>
          </cell>
          <cell r="E513">
            <v>500</v>
          </cell>
          <cell r="F513">
            <v>500</v>
          </cell>
          <cell r="H513">
            <v>50</v>
          </cell>
          <cell r="I513" t="str">
            <v>M</v>
          </cell>
          <cell r="K513">
            <v>100</v>
          </cell>
          <cell r="P513">
            <v>50</v>
          </cell>
        </row>
        <row r="514">
          <cell r="A514" t="str">
            <v xml:space="preserve">       Potência 0,5 cv</v>
          </cell>
          <cell r="F514">
            <v>0</v>
          </cell>
          <cell r="H514">
            <v>0</v>
          </cell>
          <cell r="P514">
            <v>0</v>
          </cell>
        </row>
        <row r="515">
          <cell r="A515" t="str">
            <v xml:space="preserve">       Peso aproximado 0,5 t</v>
          </cell>
          <cell r="F515">
            <v>0</v>
          </cell>
          <cell r="H515">
            <v>0</v>
          </cell>
          <cell r="P515">
            <v>0</v>
          </cell>
        </row>
        <row r="516">
          <cell r="B516" t="str">
            <v xml:space="preserve"> </v>
          </cell>
          <cell r="F516">
            <v>0</v>
          </cell>
          <cell r="H516">
            <v>0</v>
          </cell>
          <cell r="P516">
            <v>0</v>
          </cell>
        </row>
        <row r="517">
          <cell r="A517" t="str">
            <v>Exaustor do Filtro de Mangas da Moega de Recebimento de Amido - 510-SL-02</v>
          </cell>
          <cell r="B517" t="str">
            <v>510-VT-01</v>
          </cell>
          <cell r="C517" t="str">
            <v>CJ</v>
          </cell>
          <cell r="D517">
            <v>1</v>
          </cell>
          <cell r="F517">
            <v>0</v>
          </cell>
          <cell r="H517">
            <v>0</v>
          </cell>
          <cell r="P517">
            <v>0</v>
          </cell>
        </row>
        <row r="518">
          <cell r="A518" t="str">
            <v xml:space="preserve">       Potência 2 cv</v>
          </cell>
          <cell r="F518">
            <v>0</v>
          </cell>
          <cell r="H518">
            <v>0</v>
          </cell>
          <cell r="P518">
            <v>0</v>
          </cell>
        </row>
        <row r="519">
          <cell r="A519" t="str">
            <v xml:space="preserve">       Peso incluído no 510-SL-02</v>
          </cell>
          <cell r="F519">
            <v>0</v>
          </cell>
          <cell r="H519">
            <v>0</v>
          </cell>
          <cell r="P519">
            <v>0</v>
          </cell>
        </row>
        <row r="520">
          <cell r="F520">
            <v>0</v>
          </cell>
          <cell r="H520">
            <v>0</v>
          </cell>
          <cell r="P520">
            <v>0</v>
          </cell>
        </row>
        <row r="521">
          <cell r="A521" t="str">
            <v>Sistema de Transporte Pneumático de Amido</v>
          </cell>
          <cell r="B521" t="str">
            <v>510-XM-01</v>
          </cell>
          <cell r="C521" t="str">
            <v>CJ</v>
          </cell>
          <cell r="D521">
            <v>1</v>
          </cell>
          <cell r="E521">
            <v>5000</v>
          </cell>
          <cell r="F521">
            <v>5000</v>
          </cell>
          <cell r="H521">
            <v>500</v>
          </cell>
          <cell r="I521" t="str">
            <v>M</v>
          </cell>
          <cell r="K521">
            <v>100</v>
          </cell>
          <cell r="P521">
            <v>500</v>
          </cell>
        </row>
        <row r="522">
          <cell r="A522" t="str">
            <v xml:space="preserve">       Potência 30 cv</v>
          </cell>
          <cell r="F522">
            <v>0</v>
          </cell>
          <cell r="H522">
            <v>0</v>
          </cell>
          <cell r="P522">
            <v>0</v>
          </cell>
        </row>
        <row r="523">
          <cell r="A523" t="str">
            <v xml:space="preserve">       Peso aproximado 5 t</v>
          </cell>
          <cell r="F523">
            <v>0</v>
          </cell>
          <cell r="H523">
            <v>0</v>
          </cell>
          <cell r="P523">
            <v>0</v>
          </cell>
        </row>
        <row r="524">
          <cell r="F524">
            <v>0</v>
          </cell>
          <cell r="H524">
            <v>0</v>
          </cell>
          <cell r="P524">
            <v>0</v>
          </cell>
        </row>
        <row r="525">
          <cell r="A525" t="str">
            <v>Caldeiraria:</v>
          </cell>
          <cell r="F525">
            <v>0</v>
          </cell>
          <cell r="H525">
            <v>0</v>
          </cell>
          <cell r="P525">
            <v>0</v>
          </cell>
        </row>
        <row r="526">
          <cell r="F526">
            <v>0</v>
          </cell>
          <cell r="H526">
            <v>0</v>
          </cell>
          <cell r="P526">
            <v>0</v>
          </cell>
        </row>
        <row r="527">
          <cell r="A527" t="str">
            <v xml:space="preserve">               Chaparia</v>
          </cell>
          <cell r="C527" t="str">
            <v>kg</v>
          </cell>
          <cell r="D527">
            <v>66500</v>
          </cell>
          <cell r="E527">
            <v>1</v>
          </cell>
          <cell r="F527">
            <v>66500</v>
          </cell>
          <cell r="H527">
            <v>6184.5</v>
          </cell>
          <cell r="I527" t="str">
            <v>CD</v>
          </cell>
          <cell r="K527">
            <v>93</v>
          </cell>
          <cell r="P527">
            <v>9.2999999999999999E-2</v>
          </cell>
        </row>
        <row r="528">
          <cell r="F528">
            <v>0</v>
          </cell>
          <cell r="H528">
            <v>0</v>
          </cell>
          <cell r="P528">
            <v>0</v>
          </cell>
        </row>
        <row r="529">
          <cell r="A529" t="str">
            <v xml:space="preserve">               Chapas de desgaste</v>
          </cell>
          <cell r="C529" t="str">
            <v>kg</v>
          </cell>
          <cell r="D529">
            <v>0</v>
          </cell>
          <cell r="F529">
            <v>0</v>
          </cell>
          <cell r="H529">
            <v>0</v>
          </cell>
          <cell r="P529">
            <v>0</v>
          </cell>
        </row>
        <row r="530">
          <cell r="F530">
            <v>0</v>
          </cell>
          <cell r="H530">
            <v>0</v>
          </cell>
          <cell r="P530">
            <v>0</v>
          </cell>
        </row>
        <row r="531">
          <cell r="A531" t="str">
            <v>ÁREA - SISTEMA DE ABASTECIMENTO DE ÁGUA</v>
          </cell>
          <cell r="F531">
            <v>0</v>
          </cell>
          <cell r="H531">
            <v>0</v>
          </cell>
          <cell r="P531">
            <v>0</v>
          </cell>
        </row>
        <row r="532">
          <cell r="A532" t="str">
            <v>Bomba de Captação de Água em Trovões</v>
          </cell>
          <cell r="B532" t="str">
            <v>540-BU-04A/04R</v>
          </cell>
          <cell r="C532" t="str">
            <v>CJ</v>
          </cell>
          <cell r="D532">
            <v>2</v>
          </cell>
          <cell r="E532">
            <v>4000</v>
          </cell>
          <cell r="F532">
            <v>8000</v>
          </cell>
          <cell r="H532">
            <v>480</v>
          </cell>
          <cell r="I532" t="str">
            <v>M</v>
          </cell>
          <cell r="K532">
            <v>60</v>
          </cell>
          <cell r="P532">
            <v>240</v>
          </cell>
          <cell r="R532">
            <v>8000</v>
          </cell>
        </row>
        <row r="533">
          <cell r="A533" t="str">
            <v xml:space="preserve">       Potência 2 x 300 (4 polos) cv</v>
          </cell>
          <cell r="F533">
            <v>0</v>
          </cell>
          <cell r="H533">
            <v>0</v>
          </cell>
          <cell r="P533">
            <v>0</v>
          </cell>
        </row>
        <row r="534">
          <cell r="A534" t="str">
            <v xml:space="preserve">       Peso aproximado 4 t</v>
          </cell>
          <cell r="F534">
            <v>0</v>
          </cell>
          <cell r="H534">
            <v>0</v>
          </cell>
          <cell r="P534">
            <v>0</v>
          </cell>
        </row>
        <row r="535">
          <cell r="F535">
            <v>0</v>
          </cell>
          <cell r="H535">
            <v>0</v>
          </cell>
          <cell r="P535">
            <v>0</v>
          </cell>
        </row>
        <row r="536">
          <cell r="A536" t="str">
            <v>Bomba de Captação de Água na Barragem VGR</v>
          </cell>
          <cell r="B536" t="str">
            <v>540-BU-05A/B/R</v>
          </cell>
          <cell r="C536" t="str">
            <v>CJ</v>
          </cell>
          <cell r="D536">
            <v>3</v>
          </cell>
          <cell r="E536">
            <v>2500</v>
          </cell>
          <cell r="F536">
            <v>7500</v>
          </cell>
          <cell r="H536">
            <v>525</v>
          </cell>
          <cell r="I536" t="str">
            <v>M</v>
          </cell>
          <cell r="K536">
            <v>70</v>
          </cell>
          <cell r="P536">
            <v>175</v>
          </cell>
          <cell r="R536">
            <v>7500</v>
          </cell>
        </row>
        <row r="537">
          <cell r="A537" t="str">
            <v xml:space="preserve">       Potência 2 x 250 (4 polos) cv</v>
          </cell>
          <cell r="F537">
            <v>0</v>
          </cell>
          <cell r="H537">
            <v>0</v>
          </cell>
          <cell r="P537">
            <v>0</v>
          </cell>
        </row>
        <row r="538">
          <cell r="A538" t="str">
            <v xml:space="preserve">       Peso aproximado 2,5 t</v>
          </cell>
          <cell r="F538">
            <v>0</v>
          </cell>
          <cell r="H538">
            <v>0</v>
          </cell>
          <cell r="P538">
            <v>0</v>
          </cell>
        </row>
        <row r="539">
          <cell r="F539">
            <v>0</v>
          </cell>
          <cell r="H539">
            <v>0</v>
          </cell>
          <cell r="P539">
            <v>0</v>
          </cell>
        </row>
        <row r="540">
          <cell r="A540" t="str">
            <v>Sistema de Tratamento de Água</v>
          </cell>
          <cell r="B540" t="str">
            <v>540-ET-01</v>
          </cell>
          <cell r="C540" t="str">
            <v>CJ</v>
          </cell>
          <cell r="D540">
            <v>1</v>
          </cell>
          <cell r="E540">
            <v>3000</v>
          </cell>
          <cell r="F540">
            <v>3000</v>
          </cell>
          <cell r="G540">
            <v>500</v>
          </cell>
          <cell r="H540">
            <v>240</v>
          </cell>
          <cell r="I540" t="str">
            <v>M</v>
          </cell>
          <cell r="K540">
            <v>80</v>
          </cell>
          <cell r="P540">
            <v>240</v>
          </cell>
        </row>
        <row r="541">
          <cell r="F541">
            <v>0</v>
          </cell>
          <cell r="H541">
            <v>0</v>
          </cell>
          <cell r="P541">
            <v>0</v>
          </cell>
        </row>
        <row r="542">
          <cell r="A542" t="str">
            <v>Reservatório Intermediário de Água Nova</v>
          </cell>
          <cell r="B542" t="str">
            <v>540-RA-01</v>
          </cell>
          <cell r="C542" t="str">
            <v>CJ</v>
          </cell>
          <cell r="D542">
            <v>1</v>
          </cell>
          <cell r="E542">
            <v>8500</v>
          </cell>
          <cell r="F542">
            <v>8500</v>
          </cell>
          <cell r="H542">
            <v>680</v>
          </cell>
          <cell r="I542" t="str">
            <v>CM</v>
          </cell>
          <cell r="K542">
            <v>80</v>
          </cell>
          <cell r="P542">
            <v>680</v>
          </cell>
        </row>
        <row r="543">
          <cell r="A543" t="str">
            <v xml:space="preserve">       Diâmetro 17 m - ARMCO</v>
          </cell>
          <cell r="F543">
            <v>0</v>
          </cell>
          <cell r="H543">
            <v>0</v>
          </cell>
          <cell r="P543">
            <v>0</v>
          </cell>
        </row>
        <row r="544">
          <cell r="A544" t="str">
            <v xml:space="preserve">       Peso aproximado 8,5 t</v>
          </cell>
          <cell r="F544">
            <v>0</v>
          </cell>
          <cell r="H544">
            <v>0</v>
          </cell>
          <cell r="P544">
            <v>0</v>
          </cell>
        </row>
        <row r="545">
          <cell r="F545">
            <v>0</v>
          </cell>
          <cell r="H545">
            <v>0</v>
          </cell>
          <cell r="P545">
            <v>0</v>
          </cell>
        </row>
        <row r="546">
          <cell r="A546" t="str">
            <v>Reservatório de Água Nova</v>
          </cell>
          <cell r="B546" t="str">
            <v>540-RA-02</v>
          </cell>
          <cell r="C546" t="str">
            <v>CJ</v>
          </cell>
          <cell r="D546">
            <v>1</v>
          </cell>
          <cell r="E546">
            <v>7500</v>
          </cell>
          <cell r="F546">
            <v>7500</v>
          </cell>
          <cell r="H546">
            <v>600</v>
          </cell>
          <cell r="I546" t="str">
            <v>CM</v>
          </cell>
          <cell r="K546">
            <v>80</v>
          </cell>
          <cell r="P546">
            <v>600</v>
          </cell>
        </row>
        <row r="547">
          <cell r="A547" t="str">
            <v xml:space="preserve">       Diâmetro 12 m - ARMCO</v>
          </cell>
          <cell r="F547">
            <v>0</v>
          </cell>
          <cell r="H547">
            <v>0</v>
          </cell>
          <cell r="P547">
            <v>0</v>
          </cell>
        </row>
        <row r="548">
          <cell r="A548" t="str">
            <v xml:space="preserve">       Peso aproximado 7,5 t</v>
          </cell>
          <cell r="F548">
            <v>0</v>
          </cell>
          <cell r="H548">
            <v>0</v>
          </cell>
          <cell r="P548">
            <v>0</v>
          </cell>
        </row>
        <row r="549">
          <cell r="F549">
            <v>0</v>
          </cell>
          <cell r="H549">
            <v>0</v>
          </cell>
          <cell r="P549">
            <v>0</v>
          </cell>
        </row>
        <row r="550">
          <cell r="A550" t="str">
            <v>Reservatório de Água Potável</v>
          </cell>
          <cell r="B550" t="str">
            <v>540-RA-03</v>
          </cell>
          <cell r="C550" t="str">
            <v>CJ</v>
          </cell>
          <cell r="D550">
            <v>1</v>
          </cell>
          <cell r="E550">
            <v>3000</v>
          </cell>
          <cell r="F550">
            <v>3000</v>
          </cell>
          <cell r="H550">
            <v>240</v>
          </cell>
          <cell r="I550" t="str">
            <v>CM</v>
          </cell>
          <cell r="K550">
            <v>80</v>
          </cell>
          <cell r="P550">
            <v>240</v>
          </cell>
        </row>
        <row r="551">
          <cell r="A551" t="str">
            <v xml:space="preserve">       Diâmetro 3 m - ARMCO</v>
          </cell>
          <cell r="F551">
            <v>0</v>
          </cell>
          <cell r="H551">
            <v>0</v>
          </cell>
          <cell r="P551">
            <v>0</v>
          </cell>
        </row>
        <row r="552">
          <cell r="A552" t="str">
            <v xml:space="preserve">       Peso aproximado 3 t</v>
          </cell>
          <cell r="F552">
            <v>0</v>
          </cell>
          <cell r="H552">
            <v>0</v>
          </cell>
          <cell r="P552">
            <v>0</v>
          </cell>
        </row>
        <row r="553">
          <cell r="F553">
            <v>0</v>
          </cell>
          <cell r="H553">
            <v>0</v>
          </cell>
          <cell r="P553">
            <v>0</v>
          </cell>
        </row>
        <row r="554">
          <cell r="A554" t="str">
            <v>Reservatório de Água Recuperada</v>
          </cell>
          <cell r="B554" t="str">
            <v>540-RU-01</v>
          </cell>
          <cell r="C554" t="str">
            <v>CJ</v>
          </cell>
          <cell r="D554">
            <v>1</v>
          </cell>
          <cell r="E554">
            <v>9500</v>
          </cell>
          <cell r="F554">
            <v>9500</v>
          </cell>
          <cell r="H554">
            <v>760</v>
          </cell>
          <cell r="I554" t="str">
            <v>CM</v>
          </cell>
          <cell r="K554">
            <v>80</v>
          </cell>
          <cell r="P554">
            <v>760</v>
          </cell>
        </row>
        <row r="555">
          <cell r="A555" t="str">
            <v xml:space="preserve">       Diâmetro 25 m - ARMCO</v>
          </cell>
          <cell r="F555">
            <v>0</v>
          </cell>
          <cell r="H555">
            <v>0</v>
          </cell>
          <cell r="P555">
            <v>0</v>
          </cell>
        </row>
        <row r="556">
          <cell r="A556" t="str">
            <v xml:space="preserve">       Peso aproximado 9,5 t</v>
          </cell>
          <cell r="F556">
            <v>0</v>
          </cell>
          <cell r="H556">
            <v>0</v>
          </cell>
          <cell r="P556">
            <v>0</v>
          </cell>
        </row>
        <row r="557">
          <cell r="F557">
            <v>0</v>
          </cell>
          <cell r="H557">
            <v>0</v>
          </cell>
          <cell r="P557">
            <v>0</v>
          </cell>
        </row>
        <row r="558">
          <cell r="A558" t="str">
            <v>Talha Manual (Captação Trovões)</v>
          </cell>
          <cell r="B558" t="str">
            <v>540-TE-01</v>
          </cell>
          <cell r="C558" t="str">
            <v>CJ</v>
          </cell>
          <cell r="D558">
            <v>1</v>
          </cell>
          <cell r="E558">
            <v>500</v>
          </cell>
          <cell r="F558">
            <v>500</v>
          </cell>
          <cell r="H558">
            <v>40</v>
          </cell>
          <cell r="I558" t="str">
            <v>M</v>
          </cell>
          <cell r="K558">
            <v>80</v>
          </cell>
          <cell r="P558">
            <v>40</v>
          </cell>
        </row>
        <row r="559">
          <cell r="A559" t="str">
            <v xml:space="preserve">       Peso aproximado 0,5 t</v>
          </cell>
          <cell r="F559">
            <v>0</v>
          </cell>
          <cell r="H559">
            <v>0</v>
          </cell>
          <cell r="P559">
            <v>0</v>
          </cell>
        </row>
        <row r="560">
          <cell r="F560">
            <v>0</v>
          </cell>
          <cell r="H560">
            <v>0</v>
          </cell>
          <cell r="P560">
            <v>0</v>
          </cell>
        </row>
        <row r="561">
          <cell r="A561" t="str">
            <v>ÁREA - SALA DE COMPRESSORES</v>
          </cell>
          <cell r="F561">
            <v>0</v>
          </cell>
          <cell r="H561">
            <v>0</v>
          </cell>
          <cell r="P561">
            <v>0</v>
          </cell>
        </row>
        <row r="562">
          <cell r="A562" t="str">
            <v>Compressor de Ar de Processo para Flotação</v>
          </cell>
          <cell r="B562" t="str">
            <v>510-CP-01A/01B</v>
          </cell>
          <cell r="C562" t="str">
            <v>CJ</v>
          </cell>
          <cell r="D562">
            <v>2</v>
          </cell>
          <cell r="E562">
            <v>4000</v>
          </cell>
          <cell r="F562">
            <v>8000</v>
          </cell>
          <cell r="H562">
            <v>480</v>
          </cell>
          <cell r="I562" t="str">
            <v>M</v>
          </cell>
          <cell r="K562">
            <v>60</v>
          </cell>
          <cell r="P562">
            <v>240</v>
          </cell>
          <cell r="R562">
            <v>8000</v>
          </cell>
        </row>
        <row r="563">
          <cell r="A563" t="str">
            <v xml:space="preserve">       Potência 2 x 175 cv</v>
          </cell>
          <cell r="F563">
            <v>0</v>
          </cell>
          <cell r="H563">
            <v>0</v>
          </cell>
          <cell r="P563">
            <v>0</v>
          </cell>
        </row>
        <row r="564">
          <cell r="A564" t="str">
            <v xml:space="preserve">       Peso aproximado 2 x 4 t</v>
          </cell>
          <cell r="F564">
            <v>0</v>
          </cell>
          <cell r="H564">
            <v>0</v>
          </cell>
          <cell r="P564">
            <v>0</v>
          </cell>
        </row>
        <row r="565">
          <cell r="F565">
            <v>0</v>
          </cell>
          <cell r="H565">
            <v>0</v>
          </cell>
          <cell r="P565">
            <v>0</v>
          </cell>
        </row>
        <row r="566">
          <cell r="A566" t="str">
            <v>Compressor Reserva</v>
          </cell>
          <cell r="B566" t="str">
            <v>510-CP-01R</v>
          </cell>
          <cell r="C566" t="str">
            <v>CJ</v>
          </cell>
          <cell r="D566">
            <v>1</v>
          </cell>
          <cell r="E566">
            <v>4000</v>
          </cell>
          <cell r="F566">
            <v>4000</v>
          </cell>
          <cell r="H566">
            <v>240</v>
          </cell>
          <cell r="I566" t="str">
            <v>M</v>
          </cell>
          <cell r="K566">
            <v>60</v>
          </cell>
          <cell r="P566">
            <v>240</v>
          </cell>
          <cell r="R566">
            <v>4000</v>
          </cell>
        </row>
        <row r="567">
          <cell r="A567" t="str">
            <v xml:space="preserve">       Potência 175 cv</v>
          </cell>
          <cell r="F567">
            <v>0</v>
          </cell>
          <cell r="H567">
            <v>0</v>
          </cell>
          <cell r="P567">
            <v>0</v>
          </cell>
        </row>
        <row r="568">
          <cell r="A568" t="str">
            <v xml:space="preserve">       Peso aproximado 4 t</v>
          </cell>
          <cell r="F568">
            <v>0</v>
          </cell>
          <cell r="H568">
            <v>0</v>
          </cell>
          <cell r="P568">
            <v>0</v>
          </cell>
        </row>
        <row r="569">
          <cell r="F569">
            <v>0</v>
          </cell>
          <cell r="H569">
            <v>0</v>
          </cell>
          <cell r="P569">
            <v>0</v>
          </cell>
        </row>
        <row r="570">
          <cell r="A570" t="str">
            <v>Compressor de Ar de Sopro, para Instrumentação e Serviço</v>
          </cell>
          <cell r="B570" t="str">
            <v>510-CP-01C/01D</v>
          </cell>
          <cell r="C570" t="str">
            <v>CJ</v>
          </cell>
          <cell r="D570">
            <v>2</v>
          </cell>
          <cell r="E570">
            <v>4000</v>
          </cell>
          <cell r="F570">
            <v>8000</v>
          </cell>
          <cell r="H570">
            <v>480</v>
          </cell>
          <cell r="I570" t="str">
            <v>M</v>
          </cell>
          <cell r="K570">
            <v>60</v>
          </cell>
          <cell r="P570">
            <v>240</v>
          </cell>
          <cell r="R570">
            <v>8000</v>
          </cell>
        </row>
        <row r="571">
          <cell r="A571" t="str">
            <v xml:space="preserve">       Potência 2 x 175 cv</v>
          </cell>
          <cell r="F571">
            <v>0</v>
          </cell>
          <cell r="H571">
            <v>0</v>
          </cell>
          <cell r="P571">
            <v>0</v>
          </cell>
        </row>
        <row r="572">
          <cell r="A572" t="str">
            <v xml:space="preserve">       Peso aproximado 4 t</v>
          </cell>
          <cell r="F572">
            <v>0</v>
          </cell>
          <cell r="H572">
            <v>0</v>
          </cell>
          <cell r="P572">
            <v>0</v>
          </cell>
        </row>
        <row r="573">
          <cell r="F573">
            <v>0</v>
          </cell>
          <cell r="H573">
            <v>0</v>
          </cell>
          <cell r="P573">
            <v>0</v>
          </cell>
        </row>
        <row r="574">
          <cell r="A574" t="str">
            <v>Reservatório de Ar Comprimido de Processo para Flotação</v>
          </cell>
          <cell r="B574" t="str">
            <v>510-VS-07</v>
          </cell>
          <cell r="C574" t="str">
            <v>CJ</v>
          </cell>
          <cell r="D574">
            <v>1</v>
          </cell>
          <cell r="E574">
            <v>2000</v>
          </cell>
          <cell r="F574">
            <v>2000</v>
          </cell>
          <cell r="H574">
            <v>160</v>
          </cell>
          <cell r="I574" t="str">
            <v>CM</v>
          </cell>
          <cell r="K574">
            <v>80</v>
          </cell>
          <cell r="P574">
            <v>160</v>
          </cell>
        </row>
        <row r="575">
          <cell r="A575" t="str">
            <v xml:space="preserve">       Peso aproximado 2 t</v>
          </cell>
          <cell r="F575">
            <v>0</v>
          </cell>
          <cell r="H575">
            <v>0</v>
          </cell>
          <cell r="P575">
            <v>0</v>
          </cell>
        </row>
        <row r="576">
          <cell r="F576">
            <v>0</v>
          </cell>
          <cell r="H576">
            <v>0</v>
          </cell>
          <cell r="P576">
            <v>0</v>
          </cell>
        </row>
        <row r="577">
          <cell r="A577" t="str">
            <v>Reservatório de Ar Comprimido (Sopro e Serviço)</v>
          </cell>
          <cell r="B577" t="str">
            <v>510-VS-08</v>
          </cell>
          <cell r="C577" t="str">
            <v>CJ</v>
          </cell>
          <cell r="D577">
            <v>1</v>
          </cell>
          <cell r="E577">
            <v>2000</v>
          </cell>
          <cell r="F577">
            <v>2000</v>
          </cell>
          <cell r="H577">
            <v>160</v>
          </cell>
          <cell r="I577" t="str">
            <v>CM</v>
          </cell>
          <cell r="K577">
            <v>80</v>
          </cell>
          <cell r="P577">
            <v>160</v>
          </cell>
        </row>
        <row r="578">
          <cell r="A578" t="str">
            <v xml:space="preserve">       Peso aproximado 2 t</v>
          </cell>
          <cell r="F578">
            <v>0</v>
          </cell>
          <cell r="H578">
            <v>0</v>
          </cell>
          <cell r="P578">
            <v>0</v>
          </cell>
        </row>
        <row r="579">
          <cell r="F579">
            <v>0</v>
          </cell>
          <cell r="H579">
            <v>0</v>
          </cell>
          <cell r="P579">
            <v>0</v>
          </cell>
        </row>
        <row r="580">
          <cell r="A580" t="str">
            <v>Reservatório de Ar Comprimido para Instrumentação</v>
          </cell>
          <cell r="B580" t="str">
            <v>510-VS-09</v>
          </cell>
          <cell r="C580" t="str">
            <v>CJ</v>
          </cell>
          <cell r="D580">
            <v>1</v>
          </cell>
          <cell r="E580">
            <v>500</v>
          </cell>
          <cell r="F580">
            <v>500</v>
          </cell>
          <cell r="H580">
            <v>40</v>
          </cell>
          <cell r="I580" t="str">
            <v>CM</v>
          </cell>
          <cell r="K580">
            <v>80</v>
          </cell>
          <cell r="P580">
            <v>40</v>
          </cell>
        </row>
        <row r="581">
          <cell r="A581" t="str">
            <v xml:space="preserve">       Peso aproximado 0,5 t</v>
          </cell>
          <cell r="F581">
            <v>0</v>
          </cell>
          <cell r="H581">
            <v>0</v>
          </cell>
          <cell r="P581">
            <v>0</v>
          </cell>
        </row>
        <row r="582">
          <cell r="F582">
            <v>0</v>
          </cell>
          <cell r="H582">
            <v>0</v>
          </cell>
          <cell r="P582">
            <v>0</v>
          </cell>
        </row>
        <row r="583">
          <cell r="A583" t="str">
            <v>ESTRUTURA METÁLICA</v>
          </cell>
          <cell r="F583">
            <v>0</v>
          </cell>
          <cell r="H583">
            <v>0</v>
          </cell>
          <cell r="P583">
            <v>0</v>
          </cell>
        </row>
        <row r="584">
          <cell r="F584">
            <v>0</v>
          </cell>
          <cell r="H584">
            <v>0</v>
          </cell>
          <cell r="P584">
            <v>0</v>
          </cell>
        </row>
        <row r="585">
          <cell r="A585" t="str">
            <v>ÁREA - PENEIRAMENTO</v>
          </cell>
          <cell r="F585">
            <v>0</v>
          </cell>
          <cell r="H585">
            <v>0</v>
          </cell>
          <cell r="P585">
            <v>0</v>
          </cell>
        </row>
        <row r="586">
          <cell r="A586" t="str">
            <v>Montagem  de Estruturas Metálicas</v>
          </cell>
          <cell r="F586">
            <v>0</v>
          </cell>
          <cell r="H586">
            <v>0</v>
          </cell>
          <cell r="P586">
            <v>0</v>
          </cell>
        </row>
        <row r="587">
          <cell r="F587">
            <v>0</v>
          </cell>
          <cell r="H587">
            <v>0</v>
          </cell>
          <cell r="P587">
            <v>0</v>
          </cell>
        </row>
        <row r="588">
          <cell r="A588" t="str">
            <v>Estruturas</v>
          </cell>
          <cell r="C588" t="str">
            <v>kg</v>
          </cell>
          <cell r="D588">
            <v>153950</v>
          </cell>
          <cell r="E588">
            <v>1</v>
          </cell>
          <cell r="F588">
            <v>153950</v>
          </cell>
          <cell r="H588">
            <v>6927.75</v>
          </cell>
          <cell r="I588" t="str">
            <v>E</v>
          </cell>
          <cell r="K588">
            <v>45</v>
          </cell>
          <cell r="P588">
            <v>4.4999999999999998E-2</v>
          </cell>
          <cell r="R588">
            <v>153950</v>
          </cell>
        </row>
        <row r="589">
          <cell r="F589">
            <v>0</v>
          </cell>
          <cell r="H589">
            <v>0</v>
          </cell>
          <cell r="P589">
            <v>0</v>
          </cell>
        </row>
        <row r="590">
          <cell r="A590" t="str">
            <v>Pisos em chapa xadrez</v>
          </cell>
          <cell r="C590" t="str">
            <v>kg</v>
          </cell>
          <cell r="D590">
            <v>53084</v>
          </cell>
          <cell r="E590">
            <v>1</v>
          </cell>
          <cell r="F590">
            <v>53084</v>
          </cell>
          <cell r="H590">
            <v>3715.88</v>
          </cell>
          <cell r="I590" t="str">
            <v>E</v>
          </cell>
          <cell r="K590">
            <v>70</v>
          </cell>
          <cell r="P590">
            <v>7.0000000000000007E-2</v>
          </cell>
        </row>
        <row r="591">
          <cell r="F591">
            <v>0</v>
          </cell>
          <cell r="H591">
            <v>0</v>
          </cell>
          <cell r="P591">
            <v>0</v>
          </cell>
        </row>
        <row r="592">
          <cell r="A592" t="str">
            <v>Corrimão/guarda corpo</v>
          </cell>
          <cell r="C592" t="str">
            <v>kg</v>
          </cell>
          <cell r="D592">
            <v>5966</v>
          </cell>
          <cell r="E592">
            <v>1</v>
          </cell>
          <cell r="F592">
            <v>5966</v>
          </cell>
          <cell r="H592">
            <v>536.94000000000005</v>
          </cell>
          <cell r="I592" t="str">
            <v>E</v>
          </cell>
          <cell r="K592">
            <v>90</v>
          </cell>
          <cell r="P592">
            <v>0.09</v>
          </cell>
        </row>
        <row r="593">
          <cell r="F593">
            <v>0</v>
          </cell>
          <cell r="H593">
            <v>0</v>
          </cell>
          <cell r="P593">
            <v>0</v>
          </cell>
        </row>
        <row r="594">
          <cell r="A594" t="str">
            <v>Cobertura e Tapamento</v>
          </cell>
          <cell r="C594" t="str">
            <v>m²</v>
          </cell>
          <cell r="D594">
            <v>896</v>
          </cell>
          <cell r="F594">
            <v>0</v>
          </cell>
          <cell r="G594">
            <v>0.8</v>
          </cell>
          <cell r="H594">
            <v>716.80000000000007</v>
          </cell>
          <cell r="I594" t="str">
            <v>CT</v>
          </cell>
          <cell r="P594">
            <v>0.8</v>
          </cell>
        </row>
        <row r="595">
          <cell r="F595">
            <v>0</v>
          </cell>
          <cell r="H595">
            <v>0</v>
          </cell>
          <cell r="P595">
            <v>0</v>
          </cell>
        </row>
        <row r="596">
          <cell r="A596" t="str">
            <v>Trilho para Ponte Rolante TR-52</v>
          </cell>
          <cell r="C596" t="str">
            <v>m</v>
          </cell>
          <cell r="D596">
            <v>40.5</v>
          </cell>
          <cell r="E596">
            <v>52</v>
          </cell>
          <cell r="F596">
            <v>2106</v>
          </cell>
          <cell r="H596">
            <v>168.48</v>
          </cell>
          <cell r="I596" t="str">
            <v>E</v>
          </cell>
          <cell r="K596">
            <v>80</v>
          </cell>
          <cell r="P596">
            <v>4.16</v>
          </cell>
        </row>
        <row r="597">
          <cell r="F597">
            <v>0</v>
          </cell>
          <cell r="H597">
            <v>0</v>
          </cell>
          <cell r="P597">
            <v>0</v>
          </cell>
        </row>
        <row r="598">
          <cell r="A598" t="str">
            <v>ÁREA - CICLONAGEM E FILTRAGEM</v>
          </cell>
          <cell r="F598">
            <v>0</v>
          </cell>
          <cell r="H598">
            <v>0</v>
          </cell>
          <cell r="P598">
            <v>0</v>
          </cell>
        </row>
        <row r="599">
          <cell r="A599" t="str">
            <v>Montagem  de Estruturas Metálicas</v>
          </cell>
          <cell r="F599">
            <v>0</v>
          </cell>
          <cell r="H599">
            <v>0</v>
          </cell>
          <cell r="P599">
            <v>0</v>
          </cell>
        </row>
        <row r="600">
          <cell r="F600">
            <v>0</v>
          </cell>
          <cell r="H600">
            <v>0</v>
          </cell>
          <cell r="P600">
            <v>0</v>
          </cell>
        </row>
        <row r="601">
          <cell r="A601" t="str">
            <v>Estruturas</v>
          </cell>
          <cell r="C601" t="str">
            <v>kg</v>
          </cell>
          <cell r="D601">
            <v>131964</v>
          </cell>
          <cell r="E601">
            <v>1</v>
          </cell>
          <cell r="F601">
            <v>131964</v>
          </cell>
          <cell r="H601">
            <v>7258.02</v>
          </cell>
          <cell r="I601" t="str">
            <v>E</v>
          </cell>
          <cell r="K601">
            <v>55</v>
          </cell>
          <cell r="P601">
            <v>5.5E-2</v>
          </cell>
          <cell r="R601">
            <v>131964</v>
          </cell>
        </row>
        <row r="602">
          <cell r="F602">
            <v>0</v>
          </cell>
          <cell r="H602">
            <v>0</v>
          </cell>
          <cell r="P602">
            <v>0</v>
          </cell>
        </row>
        <row r="603">
          <cell r="A603" t="str">
            <v>Pisos em chapa xadrez</v>
          </cell>
          <cell r="C603" t="str">
            <v>kg</v>
          </cell>
          <cell r="D603">
            <v>15283</v>
          </cell>
          <cell r="E603">
            <v>1</v>
          </cell>
          <cell r="F603">
            <v>15283</v>
          </cell>
          <cell r="H603">
            <v>1069.81</v>
          </cell>
          <cell r="I603" t="str">
            <v>E</v>
          </cell>
          <cell r="K603">
            <v>70</v>
          </cell>
          <cell r="P603">
            <v>7.0000000000000007E-2</v>
          </cell>
        </row>
        <row r="604">
          <cell r="F604">
            <v>0</v>
          </cell>
          <cell r="H604">
            <v>0</v>
          </cell>
          <cell r="P604">
            <v>0</v>
          </cell>
        </row>
        <row r="605">
          <cell r="A605" t="str">
            <v>Corrimão/guarda corpo</v>
          </cell>
          <cell r="C605" t="str">
            <v>kg</v>
          </cell>
          <cell r="D605">
            <v>3753</v>
          </cell>
          <cell r="E605">
            <v>1</v>
          </cell>
          <cell r="F605">
            <v>3753</v>
          </cell>
          <cell r="H605">
            <v>337.77</v>
          </cell>
          <cell r="I605" t="str">
            <v>E</v>
          </cell>
          <cell r="K605">
            <v>90</v>
          </cell>
          <cell r="P605">
            <v>0.09</v>
          </cell>
        </row>
        <row r="606">
          <cell r="F606">
            <v>0</v>
          </cell>
          <cell r="H606">
            <v>0</v>
          </cell>
          <cell r="P606">
            <v>0</v>
          </cell>
        </row>
        <row r="607">
          <cell r="A607" t="str">
            <v>Cobertura e Tapamento</v>
          </cell>
          <cell r="C607" t="str">
            <v>m²</v>
          </cell>
          <cell r="D607">
            <v>369</v>
          </cell>
          <cell r="F607">
            <v>0</v>
          </cell>
          <cell r="G607">
            <v>0.8</v>
          </cell>
          <cell r="H607">
            <v>295.2</v>
          </cell>
          <cell r="I607" t="str">
            <v>CT</v>
          </cell>
          <cell r="P607">
            <v>0.8</v>
          </cell>
        </row>
        <row r="608">
          <cell r="F608">
            <v>0</v>
          </cell>
          <cell r="H608">
            <v>0</v>
          </cell>
          <cell r="P608">
            <v>0</v>
          </cell>
        </row>
        <row r="609">
          <cell r="A609" t="str">
            <v>Trilho para Ponte Rolante TR-37</v>
          </cell>
          <cell r="C609" t="str">
            <v>m</v>
          </cell>
          <cell r="D609">
            <v>30.5</v>
          </cell>
          <cell r="E609">
            <v>37</v>
          </cell>
          <cell r="F609">
            <v>1128.5</v>
          </cell>
          <cell r="H609">
            <v>90.28</v>
          </cell>
          <cell r="I609" t="str">
            <v>E</v>
          </cell>
          <cell r="K609">
            <v>80</v>
          </cell>
          <cell r="P609">
            <v>2.96</v>
          </cell>
        </row>
        <row r="610">
          <cell r="F610">
            <v>0</v>
          </cell>
          <cell r="H610">
            <v>0</v>
          </cell>
          <cell r="P610">
            <v>0</v>
          </cell>
        </row>
        <row r="611">
          <cell r="A611" t="str">
            <v>ÁREA - FLOTAÇÃO</v>
          </cell>
          <cell r="F611">
            <v>0</v>
          </cell>
          <cell r="H611">
            <v>0</v>
          </cell>
          <cell r="P611">
            <v>0</v>
          </cell>
        </row>
        <row r="612">
          <cell r="A612" t="str">
            <v>Montagem  de Estruturas Metálicas</v>
          </cell>
          <cell r="F612">
            <v>0</v>
          </cell>
          <cell r="H612">
            <v>0</v>
          </cell>
          <cell r="P612">
            <v>0</v>
          </cell>
        </row>
        <row r="613">
          <cell r="F613">
            <v>0</v>
          </cell>
          <cell r="H613">
            <v>0</v>
          </cell>
          <cell r="P613">
            <v>0</v>
          </cell>
        </row>
        <row r="614">
          <cell r="A614" t="str">
            <v>Estruturas</v>
          </cell>
          <cell r="C614" t="str">
            <v>kg</v>
          </cell>
          <cell r="D614">
            <v>79050</v>
          </cell>
          <cell r="E614">
            <v>1</v>
          </cell>
          <cell r="F614">
            <v>79050</v>
          </cell>
          <cell r="H614">
            <v>4743</v>
          </cell>
          <cell r="I614" t="str">
            <v>E</v>
          </cell>
          <cell r="K614">
            <v>60</v>
          </cell>
          <cell r="P614">
            <v>0.06</v>
          </cell>
          <cell r="R614">
            <v>79050</v>
          </cell>
        </row>
        <row r="615">
          <cell r="F615">
            <v>0</v>
          </cell>
          <cell r="H615">
            <v>0</v>
          </cell>
          <cell r="P615">
            <v>0</v>
          </cell>
        </row>
        <row r="616">
          <cell r="A616" t="str">
            <v>Pisos em chapa xadrez</v>
          </cell>
          <cell r="C616" t="str">
            <v>kg</v>
          </cell>
          <cell r="D616">
            <v>7000</v>
          </cell>
          <cell r="E616">
            <v>1</v>
          </cell>
          <cell r="F616">
            <v>7000</v>
          </cell>
          <cell r="H616">
            <v>490</v>
          </cell>
          <cell r="I616" t="str">
            <v>E</v>
          </cell>
          <cell r="K616">
            <v>70</v>
          </cell>
          <cell r="P616">
            <v>7.0000000000000007E-2</v>
          </cell>
        </row>
        <row r="617">
          <cell r="F617">
            <v>0</v>
          </cell>
          <cell r="H617">
            <v>0</v>
          </cell>
          <cell r="P617">
            <v>0</v>
          </cell>
        </row>
        <row r="618">
          <cell r="A618" t="str">
            <v>Corrimão/guarda corpo</v>
          </cell>
          <cell r="C618" t="str">
            <v>kg</v>
          </cell>
          <cell r="D618">
            <v>3950</v>
          </cell>
          <cell r="E618">
            <v>1</v>
          </cell>
          <cell r="F618">
            <v>3950</v>
          </cell>
          <cell r="H618">
            <v>355.5</v>
          </cell>
          <cell r="I618" t="str">
            <v>E</v>
          </cell>
          <cell r="K618">
            <v>90</v>
          </cell>
          <cell r="P618">
            <v>0.09</v>
          </cell>
        </row>
        <row r="619">
          <cell r="F619">
            <v>0</v>
          </cell>
          <cell r="H619">
            <v>0</v>
          </cell>
          <cell r="P619">
            <v>0</v>
          </cell>
        </row>
        <row r="620">
          <cell r="A620" t="str">
            <v>ÁREA - ESTOCAGEM E PREPARAÇÃO DE REAGENTES</v>
          </cell>
          <cell r="F620">
            <v>0</v>
          </cell>
          <cell r="H620">
            <v>0</v>
          </cell>
          <cell r="P620">
            <v>0</v>
          </cell>
        </row>
        <row r="621">
          <cell r="A621" t="str">
            <v>Montagem  de Estruturas Metálicas</v>
          </cell>
          <cell r="F621">
            <v>0</v>
          </cell>
          <cell r="H621">
            <v>0</v>
          </cell>
          <cell r="P621">
            <v>0</v>
          </cell>
        </row>
        <row r="622">
          <cell r="F622">
            <v>0</v>
          </cell>
          <cell r="H622">
            <v>0</v>
          </cell>
          <cell r="P622">
            <v>0</v>
          </cell>
        </row>
        <row r="623">
          <cell r="A623" t="str">
            <v>Estruturas</v>
          </cell>
          <cell r="C623" t="str">
            <v>kg</v>
          </cell>
          <cell r="D623">
            <v>78720</v>
          </cell>
          <cell r="E623">
            <v>1</v>
          </cell>
          <cell r="F623">
            <v>78720</v>
          </cell>
          <cell r="H623">
            <v>4723.2</v>
          </cell>
          <cell r="I623" t="str">
            <v>E</v>
          </cell>
          <cell r="K623">
            <v>60</v>
          </cell>
          <cell r="P623">
            <v>0.06</v>
          </cell>
          <cell r="R623">
            <v>78720</v>
          </cell>
        </row>
        <row r="624">
          <cell r="F624">
            <v>0</v>
          </cell>
          <cell r="H624">
            <v>0</v>
          </cell>
          <cell r="P624">
            <v>0</v>
          </cell>
        </row>
        <row r="625">
          <cell r="A625" t="str">
            <v>Pisos em chapa xadrez</v>
          </cell>
          <cell r="C625" t="str">
            <v>kg</v>
          </cell>
          <cell r="D625">
            <v>9045</v>
          </cell>
          <cell r="E625">
            <v>1</v>
          </cell>
          <cell r="F625">
            <v>9045</v>
          </cell>
          <cell r="H625">
            <v>633.15</v>
          </cell>
          <cell r="I625" t="str">
            <v>E</v>
          </cell>
          <cell r="K625">
            <v>70</v>
          </cell>
          <cell r="P625">
            <v>7.0000000000000007E-2</v>
          </cell>
        </row>
        <row r="626">
          <cell r="F626">
            <v>0</v>
          </cell>
          <cell r="H626">
            <v>0</v>
          </cell>
          <cell r="P626">
            <v>0</v>
          </cell>
        </row>
        <row r="627">
          <cell r="A627" t="str">
            <v>Corrimão/guarda corpo</v>
          </cell>
          <cell r="C627" t="str">
            <v>kg</v>
          </cell>
          <cell r="D627">
            <v>2235</v>
          </cell>
          <cell r="E627">
            <v>1</v>
          </cell>
          <cell r="F627">
            <v>2235</v>
          </cell>
          <cell r="H627">
            <v>201.15</v>
          </cell>
          <cell r="I627" t="str">
            <v>E</v>
          </cell>
          <cell r="K627">
            <v>90</v>
          </cell>
          <cell r="P627">
            <v>0.09</v>
          </cell>
        </row>
        <row r="628">
          <cell r="F628">
            <v>0</v>
          </cell>
          <cell r="H628">
            <v>0</v>
          </cell>
          <cell r="P628">
            <v>0</v>
          </cell>
        </row>
        <row r="629">
          <cell r="A629" t="str">
            <v>Cobertura e Tapamento</v>
          </cell>
          <cell r="C629" t="str">
            <v>m²</v>
          </cell>
          <cell r="D629">
            <v>665</v>
          </cell>
          <cell r="F629">
            <v>0</v>
          </cell>
          <cell r="G629">
            <v>0.8</v>
          </cell>
          <cell r="H629">
            <v>532</v>
          </cell>
          <cell r="I629" t="str">
            <v>CT</v>
          </cell>
          <cell r="P629">
            <v>0.8</v>
          </cell>
        </row>
        <row r="630">
          <cell r="F630">
            <v>0</v>
          </cell>
          <cell r="H630">
            <v>0</v>
          </cell>
          <cell r="P630">
            <v>0</v>
          </cell>
        </row>
        <row r="631">
          <cell r="A631" t="str">
            <v>ÁREA - CONCENTRAÇÃO DE GROSSOS</v>
          </cell>
          <cell r="F631">
            <v>0</v>
          </cell>
          <cell r="H631">
            <v>0</v>
          </cell>
          <cell r="P631">
            <v>0</v>
          </cell>
        </row>
        <row r="632">
          <cell r="A632" t="str">
            <v>Montagem  de Estruturas Metálicas</v>
          </cell>
          <cell r="F632">
            <v>0</v>
          </cell>
          <cell r="H632">
            <v>0</v>
          </cell>
          <cell r="P632">
            <v>0</v>
          </cell>
        </row>
        <row r="633">
          <cell r="F633">
            <v>0</v>
          </cell>
          <cell r="H633">
            <v>0</v>
          </cell>
          <cell r="P633">
            <v>0</v>
          </cell>
        </row>
        <row r="634">
          <cell r="A634" t="str">
            <v>Estruturas</v>
          </cell>
          <cell r="C634" t="str">
            <v>kg</v>
          </cell>
          <cell r="D634">
            <v>126485</v>
          </cell>
          <cell r="E634">
            <v>1</v>
          </cell>
          <cell r="F634">
            <v>126485</v>
          </cell>
          <cell r="H634">
            <v>6956.68</v>
          </cell>
          <cell r="I634" t="str">
            <v>E</v>
          </cell>
          <cell r="K634">
            <v>55</v>
          </cell>
          <cell r="P634">
            <v>5.5E-2</v>
          </cell>
          <cell r="R634">
            <v>126485</v>
          </cell>
        </row>
        <row r="635">
          <cell r="F635">
            <v>0</v>
          </cell>
          <cell r="H635">
            <v>0</v>
          </cell>
          <cell r="P635">
            <v>0</v>
          </cell>
        </row>
        <row r="636">
          <cell r="A636" t="str">
            <v>Pisos em chapa xadrez</v>
          </cell>
          <cell r="C636" t="str">
            <v>kg</v>
          </cell>
          <cell r="D636">
            <v>13313</v>
          </cell>
          <cell r="E636">
            <v>1</v>
          </cell>
          <cell r="F636">
            <v>13313</v>
          </cell>
          <cell r="H636">
            <v>931.91</v>
          </cell>
          <cell r="I636" t="str">
            <v>E</v>
          </cell>
          <cell r="K636">
            <v>70</v>
          </cell>
          <cell r="P636">
            <v>7.0000000000000007E-2</v>
          </cell>
        </row>
        <row r="637">
          <cell r="F637">
            <v>0</v>
          </cell>
          <cell r="H637">
            <v>0</v>
          </cell>
          <cell r="P637">
            <v>0</v>
          </cell>
        </row>
        <row r="638">
          <cell r="A638" t="str">
            <v>Corrimão/guarda corpo</v>
          </cell>
          <cell r="C638" t="str">
            <v>kg</v>
          </cell>
          <cell r="D638">
            <v>3202</v>
          </cell>
          <cell r="E638">
            <v>1</v>
          </cell>
          <cell r="F638">
            <v>3202</v>
          </cell>
          <cell r="H638">
            <v>288.18</v>
          </cell>
          <cell r="I638" t="str">
            <v>E</v>
          </cell>
          <cell r="K638">
            <v>90</v>
          </cell>
          <cell r="P638">
            <v>0.09</v>
          </cell>
        </row>
        <row r="639">
          <cell r="F639">
            <v>0</v>
          </cell>
          <cell r="H639">
            <v>0</v>
          </cell>
          <cell r="P639">
            <v>0</v>
          </cell>
        </row>
        <row r="640">
          <cell r="A640" t="str">
            <v>Cobertura e Tapamento</v>
          </cell>
          <cell r="C640" t="str">
            <v>m²</v>
          </cell>
          <cell r="D640">
            <v>479</v>
          </cell>
          <cell r="F640">
            <v>0</v>
          </cell>
          <cell r="G640">
            <v>0.8</v>
          </cell>
          <cell r="H640">
            <v>383.20000000000005</v>
          </cell>
          <cell r="I640" t="str">
            <v>CT</v>
          </cell>
          <cell r="P640">
            <v>0.8</v>
          </cell>
        </row>
        <row r="641">
          <cell r="F641">
            <v>0</v>
          </cell>
          <cell r="H641">
            <v>0</v>
          </cell>
          <cell r="P641">
            <v>0</v>
          </cell>
        </row>
        <row r="642">
          <cell r="A642" t="str">
            <v>ÁREA - ESPESSADORES</v>
          </cell>
          <cell r="F642">
            <v>0</v>
          </cell>
          <cell r="H642">
            <v>0</v>
          </cell>
          <cell r="P642">
            <v>0</v>
          </cell>
        </row>
        <row r="643">
          <cell r="A643" t="str">
            <v>Montagem  de Estruturas Metálicas</v>
          </cell>
          <cell r="F643">
            <v>0</v>
          </cell>
          <cell r="H643">
            <v>0</v>
          </cell>
          <cell r="P643">
            <v>0</v>
          </cell>
        </row>
        <row r="644">
          <cell r="F644">
            <v>0</v>
          </cell>
          <cell r="H644">
            <v>0</v>
          </cell>
          <cell r="P644">
            <v>0</v>
          </cell>
        </row>
        <row r="645">
          <cell r="A645" t="str">
            <v>Estruturas</v>
          </cell>
          <cell r="C645" t="str">
            <v>kg</v>
          </cell>
          <cell r="D645">
            <v>8097</v>
          </cell>
          <cell r="E645">
            <v>1</v>
          </cell>
          <cell r="F645">
            <v>8097</v>
          </cell>
          <cell r="H645">
            <v>566.79</v>
          </cell>
          <cell r="I645" t="str">
            <v>E</v>
          </cell>
          <cell r="K645">
            <v>70</v>
          </cell>
          <cell r="P645">
            <v>7.0000000000000007E-2</v>
          </cell>
        </row>
        <row r="646">
          <cell r="F646">
            <v>0</v>
          </cell>
          <cell r="H646">
            <v>0</v>
          </cell>
          <cell r="P646">
            <v>0</v>
          </cell>
        </row>
        <row r="647">
          <cell r="A647" t="str">
            <v>Pisos em chapa xadrez</v>
          </cell>
          <cell r="C647" t="str">
            <v>kg</v>
          </cell>
          <cell r="D647">
            <v>3133</v>
          </cell>
          <cell r="E647">
            <v>1</v>
          </cell>
          <cell r="F647">
            <v>3133</v>
          </cell>
          <cell r="H647">
            <v>219.31</v>
          </cell>
          <cell r="I647" t="str">
            <v>E</v>
          </cell>
          <cell r="K647">
            <v>70</v>
          </cell>
          <cell r="P647">
            <v>7.0000000000000007E-2</v>
          </cell>
        </row>
        <row r="648">
          <cell r="F648">
            <v>0</v>
          </cell>
          <cell r="H648">
            <v>0</v>
          </cell>
          <cell r="P648">
            <v>0</v>
          </cell>
        </row>
        <row r="649">
          <cell r="A649" t="str">
            <v>Corrimão/guarda corpo</v>
          </cell>
          <cell r="C649" t="str">
            <v>kg</v>
          </cell>
          <cell r="D649">
            <v>770</v>
          </cell>
          <cell r="E649">
            <v>1</v>
          </cell>
          <cell r="F649">
            <v>770</v>
          </cell>
          <cell r="H649">
            <v>69.3</v>
          </cell>
          <cell r="I649" t="str">
            <v>E</v>
          </cell>
          <cell r="K649">
            <v>90</v>
          </cell>
          <cell r="P649">
            <v>0.09</v>
          </cell>
        </row>
        <row r="650">
          <cell r="F650">
            <v>0</v>
          </cell>
          <cell r="H650">
            <v>0</v>
          </cell>
          <cell r="P650">
            <v>0</v>
          </cell>
        </row>
        <row r="651">
          <cell r="A651" t="str">
            <v>ÁREA - CASA DE TRANSFERÊNCIA</v>
          </cell>
          <cell r="F651">
            <v>0</v>
          </cell>
          <cell r="H651">
            <v>0</v>
          </cell>
          <cell r="P651">
            <v>0</v>
          </cell>
        </row>
        <row r="652">
          <cell r="A652" t="str">
            <v>Montagem  de Estruturas Metálicas</v>
          </cell>
          <cell r="F652">
            <v>0</v>
          </cell>
          <cell r="H652">
            <v>0</v>
          </cell>
          <cell r="P652">
            <v>0</v>
          </cell>
        </row>
        <row r="653">
          <cell r="F653">
            <v>0</v>
          </cell>
          <cell r="H653">
            <v>0</v>
          </cell>
          <cell r="P653">
            <v>0</v>
          </cell>
        </row>
        <row r="654">
          <cell r="A654" t="str">
            <v>Estruturas</v>
          </cell>
          <cell r="C654" t="str">
            <v>kg</v>
          </cell>
          <cell r="D654">
            <v>10728</v>
          </cell>
          <cell r="E654">
            <v>1</v>
          </cell>
          <cell r="F654">
            <v>10728</v>
          </cell>
          <cell r="H654">
            <v>750.96</v>
          </cell>
          <cell r="I654" t="str">
            <v>E</v>
          </cell>
          <cell r="K654">
            <v>70</v>
          </cell>
          <cell r="P654">
            <v>7.0000000000000007E-2</v>
          </cell>
          <cell r="R654">
            <v>10728</v>
          </cell>
        </row>
        <row r="655">
          <cell r="F655">
            <v>0</v>
          </cell>
          <cell r="H655">
            <v>0</v>
          </cell>
          <cell r="P655">
            <v>0</v>
          </cell>
        </row>
        <row r="656">
          <cell r="A656" t="str">
            <v>Pisos em chapa xadrez</v>
          </cell>
          <cell r="C656" t="str">
            <v>kg</v>
          </cell>
          <cell r="D656">
            <v>4195</v>
          </cell>
          <cell r="E656">
            <v>1</v>
          </cell>
          <cell r="F656">
            <v>4195</v>
          </cell>
          <cell r="H656">
            <v>293.64999999999998</v>
          </cell>
          <cell r="I656" t="str">
            <v>E</v>
          </cell>
          <cell r="K656">
            <v>70</v>
          </cell>
          <cell r="P656">
            <v>7.0000000000000007E-2</v>
          </cell>
        </row>
        <row r="657">
          <cell r="F657">
            <v>0</v>
          </cell>
          <cell r="H657">
            <v>0</v>
          </cell>
          <cell r="P657">
            <v>0</v>
          </cell>
        </row>
        <row r="658">
          <cell r="A658" t="str">
            <v>Corrimão/guarda corpo</v>
          </cell>
          <cell r="C658" t="str">
            <v>kg</v>
          </cell>
          <cell r="D658">
            <v>770</v>
          </cell>
          <cell r="E658">
            <v>1</v>
          </cell>
          <cell r="F658">
            <v>770</v>
          </cell>
          <cell r="H658">
            <v>69.3</v>
          </cell>
          <cell r="I658" t="str">
            <v>E</v>
          </cell>
          <cell r="K658">
            <v>90</v>
          </cell>
          <cell r="P658">
            <v>0.09</v>
          </cell>
        </row>
        <row r="659">
          <cell r="F659">
            <v>0</v>
          </cell>
          <cell r="H659">
            <v>0</v>
          </cell>
          <cell r="P659">
            <v>0</v>
          </cell>
        </row>
        <row r="660">
          <cell r="A660" t="str">
            <v>ÁREA - SALA DE COMPRESSORES</v>
          </cell>
          <cell r="F660">
            <v>0</v>
          </cell>
          <cell r="H660">
            <v>0</v>
          </cell>
          <cell r="P660">
            <v>0</v>
          </cell>
        </row>
        <row r="661">
          <cell r="A661" t="str">
            <v>Montagem  de Estruturas Metálicas</v>
          </cell>
          <cell r="F661">
            <v>0</v>
          </cell>
          <cell r="H661">
            <v>0</v>
          </cell>
          <cell r="P661">
            <v>0</v>
          </cell>
        </row>
        <row r="662">
          <cell r="F662">
            <v>0</v>
          </cell>
          <cell r="H662">
            <v>0</v>
          </cell>
          <cell r="P662">
            <v>0</v>
          </cell>
        </row>
        <row r="663">
          <cell r="A663" t="str">
            <v>Estruturas</v>
          </cell>
          <cell r="C663" t="str">
            <v>kg</v>
          </cell>
          <cell r="D663">
            <v>12000</v>
          </cell>
          <cell r="E663">
            <v>1</v>
          </cell>
          <cell r="F663">
            <v>12000</v>
          </cell>
          <cell r="H663">
            <v>840</v>
          </cell>
          <cell r="I663" t="str">
            <v>E</v>
          </cell>
          <cell r="K663">
            <v>70</v>
          </cell>
          <cell r="P663">
            <v>7.0000000000000007E-2</v>
          </cell>
          <cell r="R663">
            <v>12000</v>
          </cell>
        </row>
        <row r="664">
          <cell r="F664">
            <v>0</v>
          </cell>
          <cell r="H664">
            <v>0</v>
          </cell>
          <cell r="P664">
            <v>0</v>
          </cell>
        </row>
        <row r="665">
          <cell r="A665" t="str">
            <v>Cobertura e Tapamento</v>
          </cell>
          <cell r="C665" t="str">
            <v>m²</v>
          </cell>
          <cell r="D665">
            <v>222</v>
          </cell>
          <cell r="F665">
            <v>0</v>
          </cell>
          <cell r="G665">
            <v>0.8</v>
          </cell>
          <cell r="H665">
            <v>177.60000000000002</v>
          </cell>
          <cell r="I665" t="str">
            <v>CT</v>
          </cell>
          <cell r="P665">
            <v>0.8</v>
          </cell>
        </row>
        <row r="666">
          <cell r="F666">
            <v>0</v>
          </cell>
          <cell r="H666">
            <v>0</v>
          </cell>
          <cell r="P666">
            <v>0</v>
          </cell>
        </row>
        <row r="667">
          <cell r="A667" t="str">
            <v>ÁREA - EXTERNA</v>
          </cell>
          <cell r="F667">
            <v>0</v>
          </cell>
          <cell r="H667">
            <v>0</v>
          </cell>
          <cell r="P667">
            <v>0</v>
          </cell>
        </row>
        <row r="668">
          <cell r="A668" t="str">
            <v>Montagem de Estruturas Metálicas do Pipe  Rack</v>
          </cell>
          <cell r="F668">
            <v>0</v>
          </cell>
          <cell r="H668">
            <v>0</v>
          </cell>
          <cell r="P668">
            <v>0</v>
          </cell>
        </row>
        <row r="669">
          <cell r="F669">
            <v>0</v>
          </cell>
          <cell r="H669">
            <v>0</v>
          </cell>
          <cell r="P669">
            <v>0</v>
          </cell>
        </row>
        <row r="670">
          <cell r="A670" t="str">
            <v>Estruturas</v>
          </cell>
          <cell r="C670" t="str">
            <v>Kg</v>
          </cell>
          <cell r="D670">
            <v>103300</v>
          </cell>
          <cell r="E670">
            <v>1</v>
          </cell>
          <cell r="F670">
            <v>103300</v>
          </cell>
          <cell r="H670">
            <v>5165</v>
          </cell>
          <cell r="I670" t="str">
            <v>E</v>
          </cell>
          <cell r="K670">
            <v>50</v>
          </cell>
          <cell r="P670">
            <v>0.05</v>
          </cell>
          <cell r="R670">
            <v>103300</v>
          </cell>
        </row>
        <row r="671">
          <cell r="F671">
            <v>0</v>
          </cell>
          <cell r="H671">
            <v>0</v>
          </cell>
          <cell r="P671">
            <v>0</v>
          </cell>
        </row>
        <row r="672">
          <cell r="A672" t="str">
            <v>Piso em chapa xadrez</v>
          </cell>
          <cell r="C672" t="str">
            <v>Kg</v>
          </cell>
          <cell r="D672">
            <v>10200</v>
          </cell>
          <cell r="E672">
            <v>1</v>
          </cell>
          <cell r="F672">
            <v>10200</v>
          </cell>
          <cell r="H672">
            <v>714</v>
          </cell>
          <cell r="I672" t="str">
            <v>E</v>
          </cell>
          <cell r="K672">
            <v>70</v>
          </cell>
          <cell r="P672">
            <v>7.0000000000000007E-2</v>
          </cell>
        </row>
        <row r="673">
          <cell r="F673">
            <v>0</v>
          </cell>
          <cell r="H673">
            <v>0</v>
          </cell>
          <cell r="P673">
            <v>0</v>
          </cell>
        </row>
        <row r="674">
          <cell r="A674" t="str">
            <v>Corrimão/guarda-corpo</v>
          </cell>
          <cell r="C674" t="str">
            <v>Kg</v>
          </cell>
          <cell r="D674">
            <v>1500</v>
          </cell>
          <cell r="E674">
            <v>1</v>
          </cell>
          <cell r="F674">
            <v>1500</v>
          </cell>
          <cell r="H674">
            <v>135</v>
          </cell>
          <cell r="I674" t="str">
            <v>E</v>
          </cell>
          <cell r="K674">
            <v>90</v>
          </cell>
          <cell r="P674">
            <v>0.09</v>
          </cell>
        </row>
        <row r="675">
          <cell r="F675">
            <v>0</v>
          </cell>
          <cell r="H675">
            <v>0</v>
          </cell>
          <cell r="P675">
            <v>0</v>
          </cell>
        </row>
        <row r="676">
          <cell r="A676" t="str">
            <v>TUBULAÇÃO</v>
          </cell>
          <cell r="P676">
            <v>0</v>
          </cell>
        </row>
        <row r="677">
          <cell r="F677">
            <v>0</v>
          </cell>
          <cell r="P677">
            <v>0</v>
          </cell>
        </row>
        <row r="678">
          <cell r="A678" t="str">
            <v>ÁREA - SALA DE COMPRESSORES</v>
          </cell>
          <cell r="F678">
            <v>0</v>
          </cell>
          <cell r="P678">
            <v>0</v>
          </cell>
        </row>
        <row r="679">
          <cell r="A679" t="str">
            <v xml:space="preserve">Tubo sem costura, ANSI B36.10, SCH.80, extremidades com  rosca NPT conforme </v>
          </cell>
          <cell r="F679">
            <v>0</v>
          </cell>
          <cell r="P679">
            <v>0</v>
          </cell>
        </row>
        <row r="680">
          <cell r="A680" t="str">
            <v>ANSI B 2.1, material em aço carbono conforme ASTM A-53 GR. A/B:</v>
          </cell>
          <cell r="F680">
            <v>0</v>
          </cell>
          <cell r="P680">
            <v>0</v>
          </cell>
        </row>
        <row r="681">
          <cell r="A681" t="str">
            <v>Diâmetro 1/2"</v>
          </cell>
          <cell r="B681" t="str">
            <v>TB80</v>
          </cell>
          <cell r="C681" t="str">
            <v>m</v>
          </cell>
          <cell r="D681">
            <v>12</v>
          </cell>
          <cell r="E681">
            <v>1.62</v>
          </cell>
          <cell r="F681">
            <v>19.440000000000001</v>
          </cell>
          <cell r="G681">
            <v>1</v>
          </cell>
          <cell r="H681">
            <v>12</v>
          </cell>
          <cell r="I681" t="str">
            <v>TACR</v>
          </cell>
          <cell r="P681">
            <v>1</v>
          </cell>
        </row>
        <row r="682">
          <cell r="F682">
            <v>0</v>
          </cell>
          <cell r="H682">
            <v>0</v>
          </cell>
          <cell r="P682">
            <v>0</v>
          </cell>
        </row>
        <row r="683">
          <cell r="A683" t="str">
            <v xml:space="preserve">Tubo sem costura, ANSI B36.10, SCH.80, extremidades com rosca NPT, conforme </v>
          </cell>
          <cell r="F683">
            <v>0</v>
          </cell>
          <cell r="H683">
            <v>0</v>
          </cell>
          <cell r="P683">
            <v>0</v>
          </cell>
        </row>
        <row r="684">
          <cell r="A684" t="str">
            <v>ANSI B 2.1, material em aço carbono conforme ASTM A-53 GR. A/B galvanizado:</v>
          </cell>
          <cell r="F684">
            <v>0</v>
          </cell>
          <cell r="H684">
            <v>0</v>
          </cell>
          <cell r="P684">
            <v>0</v>
          </cell>
        </row>
        <row r="685">
          <cell r="A685" t="str">
            <v>Diâmetro 1/2"</v>
          </cell>
          <cell r="B685" t="str">
            <v>TB80</v>
          </cell>
          <cell r="C685" t="str">
            <v>m</v>
          </cell>
          <cell r="D685">
            <v>1</v>
          </cell>
          <cell r="E685">
            <v>1.62</v>
          </cell>
          <cell r="F685">
            <v>1.62</v>
          </cell>
          <cell r="G685">
            <v>1</v>
          </cell>
          <cell r="H685">
            <v>1</v>
          </cell>
          <cell r="I685" t="str">
            <v>TACR</v>
          </cell>
          <cell r="P685">
            <v>1</v>
          </cell>
        </row>
        <row r="686">
          <cell r="A686" t="str">
            <v>Diâmetro 11/2"</v>
          </cell>
          <cell r="B686" t="str">
            <v>TB80</v>
          </cell>
          <cell r="C686" t="str">
            <v>m</v>
          </cell>
          <cell r="D686">
            <v>7</v>
          </cell>
          <cell r="E686">
            <v>5.4</v>
          </cell>
          <cell r="F686">
            <v>37.799999999999997</v>
          </cell>
          <cell r="G686">
            <v>1.5</v>
          </cell>
          <cell r="H686">
            <v>10.5</v>
          </cell>
          <cell r="I686" t="str">
            <v>TACR</v>
          </cell>
          <cell r="P686">
            <v>1.5</v>
          </cell>
        </row>
        <row r="687">
          <cell r="A687" t="str">
            <v>Diâmetro 2"</v>
          </cell>
          <cell r="B687" t="str">
            <v>TB80</v>
          </cell>
          <cell r="C687" t="str">
            <v>m</v>
          </cell>
          <cell r="D687">
            <v>1</v>
          </cell>
          <cell r="E687">
            <v>7.47</v>
          </cell>
          <cell r="F687">
            <v>7.47</v>
          </cell>
          <cell r="G687">
            <v>2</v>
          </cell>
          <cell r="H687">
            <v>2</v>
          </cell>
          <cell r="I687" t="str">
            <v>TACR</v>
          </cell>
          <cell r="P687">
            <v>2</v>
          </cell>
        </row>
        <row r="688">
          <cell r="F688">
            <v>0</v>
          </cell>
          <cell r="H688">
            <v>0</v>
          </cell>
          <cell r="P688">
            <v>0</v>
          </cell>
        </row>
        <row r="689">
          <cell r="A689" t="str">
            <v>Tubo aço carbono com costura, ANSI B36.10, SCH.40, extremidades chanfradas</v>
          </cell>
          <cell r="F689">
            <v>0</v>
          </cell>
          <cell r="H689">
            <v>0</v>
          </cell>
          <cell r="P689">
            <v>0</v>
          </cell>
        </row>
        <row r="690">
          <cell r="A690" t="str">
            <v>material em aço carbono, conforme ASTM A-53,GR. A/B:</v>
          </cell>
          <cell r="F690">
            <v>0</v>
          </cell>
          <cell r="H690">
            <v>0</v>
          </cell>
          <cell r="P690">
            <v>0</v>
          </cell>
        </row>
        <row r="691">
          <cell r="A691" t="str">
            <v>Diâmetro 21/2"</v>
          </cell>
          <cell r="B691" t="str">
            <v>TB40</v>
          </cell>
          <cell r="C691" t="str">
            <v>m</v>
          </cell>
          <cell r="D691">
            <v>10</v>
          </cell>
          <cell r="E691">
            <v>8.6199999999999992</v>
          </cell>
          <cell r="F691">
            <v>86.2</v>
          </cell>
          <cell r="G691">
            <v>2.5</v>
          </cell>
          <cell r="H691">
            <v>25</v>
          </cell>
          <cell r="I691" t="str">
            <v>TACS</v>
          </cell>
          <cell r="P691">
            <v>2.5</v>
          </cell>
        </row>
        <row r="692">
          <cell r="A692" t="str">
            <v>Diâmetro 3"</v>
          </cell>
          <cell r="B692" t="str">
            <v>TB40</v>
          </cell>
          <cell r="C692" t="str">
            <v>m</v>
          </cell>
          <cell r="D692">
            <v>26</v>
          </cell>
          <cell r="E692">
            <v>11.3</v>
          </cell>
          <cell r="F692">
            <v>293.8</v>
          </cell>
          <cell r="G692">
            <v>3</v>
          </cell>
          <cell r="H692">
            <v>78</v>
          </cell>
          <cell r="I692" t="str">
            <v>TACS</v>
          </cell>
          <cell r="P692">
            <v>3</v>
          </cell>
        </row>
        <row r="693">
          <cell r="A693" t="str">
            <v>Diâmetro 4"</v>
          </cell>
          <cell r="B693" t="str">
            <v>TB40</v>
          </cell>
          <cell r="C693" t="str">
            <v>m</v>
          </cell>
          <cell r="D693">
            <v>1</v>
          </cell>
          <cell r="E693">
            <v>16.100000000000001</v>
          </cell>
          <cell r="F693">
            <v>16.100000000000001</v>
          </cell>
          <cell r="G693">
            <v>4</v>
          </cell>
          <cell r="H693">
            <v>4</v>
          </cell>
          <cell r="I693" t="str">
            <v>TACS</v>
          </cell>
          <cell r="P693">
            <v>4</v>
          </cell>
        </row>
        <row r="694">
          <cell r="A694" t="str">
            <v>Diâmetro 6"</v>
          </cell>
          <cell r="B694" t="str">
            <v>TB40</v>
          </cell>
          <cell r="C694" t="str">
            <v>m</v>
          </cell>
          <cell r="D694">
            <v>71</v>
          </cell>
          <cell r="E694">
            <v>28.2</v>
          </cell>
          <cell r="F694">
            <v>2002.2</v>
          </cell>
          <cell r="G694">
            <v>6</v>
          </cell>
          <cell r="H694">
            <v>426</v>
          </cell>
          <cell r="I694" t="str">
            <v>TACS</v>
          </cell>
          <cell r="P694">
            <v>6</v>
          </cell>
        </row>
        <row r="695">
          <cell r="F695">
            <v>0</v>
          </cell>
          <cell r="H695">
            <v>0</v>
          </cell>
          <cell r="P695">
            <v>0</v>
          </cell>
        </row>
        <row r="696">
          <cell r="A696" t="str">
            <v xml:space="preserve">Tubo sem costura, ANSI B36.10, SCH.40, extremidades com rosca NPT, conforme </v>
          </cell>
          <cell r="F696">
            <v>0</v>
          </cell>
          <cell r="H696">
            <v>0</v>
          </cell>
          <cell r="P696">
            <v>0</v>
          </cell>
        </row>
        <row r="697">
          <cell r="A697" t="str">
            <v>ANSI B 2.1, material em aço carbono conforme ASTM A-53 GR. A/B galvanizado:</v>
          </cell>
          <cell r="F697">
            <v>0</v>
          </cell>
          <cell r="H697">
            <v>0</v>
          </cell>
          <cell r="P697">
            <v>0</v>
          </cell>
        </row>
        <row r="698">
          <cell r="A698" t="str">
            <v>Diâmetro 21/2"</v>
          </cell>
          <cell r="B698" t="str">
            <v>TB40</v>
          </cell>
          <cell r="C698" t="str">
            <v>m</v>
          </cell>
          <cell r="D698">
            <v>13</v>
          </cell>
          <cell r="E698">
            <v>8.6199999999999992</v>
          </cell>
          <cell r="F698">
            <v>112.06</v>
          </cell>
          <cell r="G698">
            <v>2.5</v>
          </cell>
          <cell r="H698">
            <v>32.5</v>
          </cell>
          <cell r="I698" t="str">
            <v>TACR</v>
          </cell>
          <cell r="P698">
            <v>2.5</v>
          </cell>
        </row>
        <row r="699">
          <cell r="F699">
            <v>0</v>
          </cell>
          <cell r="H699">
            <v>0</v>
          </cell>
          <cell r="P699">
            <v>0</v>
          </cell>
        </row>
        <row r="700">
          <cell r="A700" t="str">
            <v>Válvula esfera, 150 libras, extremidades com rosca NPT, conforme ANSI B 2.1,  material</v>
          </cell>
          <cell r="F700">
            <v>0</v>
          </cell>
          <cell r="H700">
            <v>0</v>
          </cell>
          <cell r="P700">
            <v>0</v>
          </cell>
        </row>
        <row r="701">
          <cell r="A701" t="str">
            <v xml:space="preserve"> do corpo em latão, interno aço inox ref. CIWAL figura 294 ou similar:</v>
          </cell>
          <cell r="F701">
            <v>0</v>
          </cell>
          <cell r="H701">
            <v>0</v>
          </cell>
          <cell r="P701">
            <v>0</v>
          </cell>
        </row>
        <row r="702">
          <cell r="A702" t="str">
            <v>Diâmetro 1/2"</v>
          </cell>
          <cell r="B702" t="str">
            <v>VV</v>
          </cell>
          <cell r="C702" t="str">
            <v>PC</v>
          </cell>
          <cell r="D702">
            <v>5</v>
          </cell>
          <cell r="F702">
            <v>0</v>
          </cell>
          <cell r="G702">
            <v>2</v>
          </cell>
          <cell r="H702">
            <v>10</v>
          </cell>
          <cell r="I702" t="str">
            <v>TACR</v>
          </cell>
          <cell r="P702">
            <v>2</v>
          </cell>
        </row>
        <row r="703">
          <cell r="A703" t="str">
            <v>Diâmetro 11/2"</v>
          </cell>
          <cell r="B703" t="str">
            <v>VV</v>
          </cell>
          <cell r="C703" t="str">
            <v>PC</v>
          </cell>
          <cell r="D703">
            <v>3</v>
          </cell>
          <cell r="F703">
            <v>0</v>
          </cell>
          <cell r="G703">
            <v>3</v>
          </cell>
          <cell r="H703">
            <v>9</v>
          </cell>
          <cell r="I703" t="str">
            <v>TACR</v>
          </cell>
          <cell r="P703">
            <v>3</v>
          </cell>
        </row>
        <row r="704">
          <cell r="A704" t="str">
            <v>Diâmetro 2"</v>
          </cell>
          <cell r="B704" t="str">
            <v>VV</v>
          </cell>
          <cell r="C704" t="str">
            <v>PC</v>
          </cell>
          <cell r="D704">
            <v>1</v>
          </cell>
          <cell r="F704">
            <v>0</v>
          </cell>
          <cell r="G704">
            <v>4</v>
          </cell>
          <cell r="H704">
            <v>4</v>
          </cell>
          <cell r="I704" t="str">
            <v>TACR</v>
          </cell>
          <cell r="P704">
            <v>4</v>
          </cell>
        </row>
        <row r="705">
          <cell r="F705">
            <v>0</v>
          </cell>
          <cell r="H705">
            <v>0</v>
          </cell>
          <cell r="P705">
            <v>0</v>
          </cell>
        </row>
        <row r="706">
          <cell r="A706" t="str">
            <v xml:space="preserve">Válvula esfera, 150 libras, extremidades com flange face plana material do corpo em aço </v>
          </cell>
          <cell r="F706">
            <v>0</v>
          </cell>
          <cell r="H706">
            <v>0</v>
          </cell>
          <cell r="P706">
            <v>0</v>
          </cell>
        </row>
        <row r="707">
          <cell r="A707" t="str">
            <v>carbono, interno aço inox ref. NIAGARA 303 e/ou similar:</v>
          </cell>
          <cell r="F707">
            <v>0</v>
          </cell>
          <cell r="H707">
            <v>0</v>
          </cell>
          <cell r="P707">
            <v>0</v>
          </cell>
        </row>
        <row r="708">
          <cell r="A708" t="str">
            <v>Diâmetro 21/2"</v>
          </cell>
          <cell r="B708" t="str">
            <v>VV</v>
          </cell>
          <cell r="C708" t="str">
            <v>PC</v>
          </cell>
          <cell r="D708">
            <v>1</v>
          </cell>
          <cell r="F708">
            <v>0</v>
          </cell>
          <cell r="G708">
            <v>5</v>
          </cell>
          <cell r="H708">
            <v>5</v>
          </cell>
          <cell r="I708" t="str">
            <v>TACR</v>
          </cell>
          <cell r="P708">
            <v>5</v>
          </cell>
        </row>
        <row r="709">
          <cell r="A709" t="str">
            <v>Diâmetro 3"</v>
          </cell>
          <cell r="B709" t="str">
            <v>VV</v>
          </cell>
          <cell r="C709" t="str">
            <v>PC</v>
          </cell>
          <cell r="D709">
            <v>7</v>
          </cell>
          <cell r="F709">
            <v>0</v>
          </cell>
          <cell r="G709">
            <v>6</v>
          </cell>
          <cell r="H709">
            <v>42</v>
          </cell>
          <cell r="I709" t="str">
            <v>TACR</v>
          </cell>
          <cell r="P709">
            <v>6</v>
          </cell>
        </row>
        <row r="710">
          <cell r="A710" t="str">
            <v>Diâmetro 6"</v>
          </cell>
          <cell r="B710" t="str">
            <v>VV</v>
          </cell>
          <cell r="C710" t="str">
            <v>PC</v>
          </cell>
          <cell r="D710">
            <v>10</v>
          </cell>
          <cell r="F710">
            <v>0</v>
          </cell>
          <cell r="G710">
            <v>12</v>
          </cell>
          <cell r="H710">
            <v>120</v>
          </cell>
          <cell r="I710" t="str">
            <v>TACR</v>
          </cell>
          <cell r="P710">
            <v>12</v>
          </cell>
        </row>
        <row r="711">
          <cell r="F711">
            <v>0</v>
          </cell>
          <cell r="H711">
            <v>0</v>
          </cell>
          <cell r="P711">
            <v>0</v>
          </cell>
        </row>
        <row r="712">
          <cell r="A712" t="str">
            <v>Suportes</v>
          </cell>
          <cell r="C712" t="str">
            <v>kg</v>
          </cell>
          <cell r="D712">
            <v>250</v>
          </cell>
          <cell r="E712">
            <v>1</v>
          </cell>
          <cell r="F712">
            <v>250</v>
          </cell>
          <cell r="G712">
            <v>0.15</v>
          </cell>
          <cell r="H712">
            <v>37.5</v>
          </cell>
          <cell r="I712" t="str">
            <v>F</v>
          </cell>
          <cell r="P712">
            <v>0.15</v>
          </cell>
        </row>
        <row r="713">
          <cell r="F713">
            <v>0</v>
          </cell>
          <cell r="H713">
            <v>0</v>
          </cell>
          <cell r="P713">
            <v>0</v>
          </cell>
        </row>
        <row r="714">
          <cell r="A714" t="str">
            <v>ÁREA - ESTOCAGEM E PREPARAÇÃO DE REAGENTES</v>
          </cell>
          <cell r="F714">
            <v>0</v>
          </cell>
          <cell r="H714">
            <v>0</v>
          </cell>
          <cell r="P714">
            <v>0</v>
          </cell>
        </row>
        <row r="715">
          <cell r="A715" t="str">
            <v xml:space="preserve">Tubo sem costura, ANSI B36.10, SCH.80, extremidades com rosca NPT conforme </v>
          </cell>
          <cell r="F715">
            <v>0</v>
          </cell>
          <cell r="H715">
            <v>0</v>
          </cell>
          <cell r="P715">
            <v>0</v>
          </cell>
        </row>
        <row r="716">
          <cell r="A716" t="str">
            <v>ANSI B 2.1, material em aço carbono, conforme ASTM A-53 GR. A/B:</v>
          </cell>
          <cell r="F716">
            <v>0</v>
          </cell>
          <cell r="H716">
            <v>0</v>
          </cell>
          <cell r="P716">
            <v>0</v>
          </cell>
        </row>
        <row r="717">
          <cell r="A717" t="str">
            <v>Diâmetro 1/2"</v>
          </cell>
          <cell r="B717" t="str">
            <v>TB80</v>
          </cell>
          <cell r="C717" t="str">
            <v>m</v>
          </cell>
          <cell r="D717">
            <v>1</v>
          </cell>
          <cell r="E717">
            <v>1.62</v>
          </cell>
          <cell r="F717">
            <v>1.62</v>
          </cell>
          <cell r="G717">
            <v>1</v>
          </cell>
          <cell r="H717">
            <v>1</v>
          </cell>
          <cell r="I717" t="str">
            <v>TACR</v>
          </cell>
          <cell r="P717">
            <v>1</v>
          </cell>
        </row>
        <row r="718">
          <cell r="A718" t="str">
            <v>Diâmetro 11/2"</v>
          </cell>
          <cell r="B718" t="str">
            <v>TB80</v>
          </cell>
          <cell r="C718" t="str">
            <v>m</v>
          </cell>
          <cell r="D718">
            <v>5</v>
          </cell>
          <cell r="E718">
            <v>5.4</v>
          </cell>
          <cell r="F718">
            <v>27</v>
          </cell>
          <cell r="G718">
            <v>1.5</v>
          </cell>
          <cell r="H718">
            <v>7.5</v>
          </cell>
          <cell r="I718" t="str">
            <v>TACR</v>
          </cell>
          <cell r="P718">
            <v>1.5</v>
          </cell>
        </row>
        <row r="719">
          <cell r="A719" t="str">
            <v>Diâmetro 2"</v>
          </cell>
          <cell r="B719" t="str">
            <v>TB80</v>
          </cell>
          <cell r="C719" t="str">
            <v>m</v>
          </cell>
          <cell r="D719">
            <v>55</v>
          </cell>
          <cell r="E719">
            <v>7.47</v>
          </cell>
          <cell r="F719">
            <v>410.85</v>
          </cell>
          <cell r="G719">
            <v>2</v>
          </cell>
          <cell r="H719">
            <v>110</v>
          </cell>
          <cell r="I719" t="str">
            <v>TACR</v>
          </cell>
          <cell r="P719">
            <v>2</v>
          </cell>
        </row>
        <row r="720">
          <cell r="F720">
            <v>0</v>
          </cell>
          <cell r="H720">
            <v>0</v>
          </cell>
          <cell r="P720">
            <v>0</v>
          </cell>
        </row>
        <row r="721">
          <cell r="A721" t="str">
            <v xml:space="preserve">Tubo com costura, ANSI B36.10, SCH.40, extremidades chanfradas, material em aço </v>
          </cell>
          <cell r="F721">
            <v>0</v>
          </cell>
          <cell r="H721">
            <v>0</v>
          </cell>
          <cell r="P721">
            <v>0</v>
          </cell>
        </row>
        <row r="722">
          <cell r="A722" t="str">
            <v>carbono, conforme ASTM A-53, GR. A/B:</v>
          </cell>
          <cell r="F722">
            <v>0</v>
          </cell>
          <cell r="H722">
            <v>0</v>
          </cell>
          <cell r="P722">
            <v>0</v>
          </cell>
        </row>
        <row r="723">
          <cell r="A723" t="str">
            <v>Diâmetro 21/2"</v>
          </cell>
          <cell r="B723" t="str">
            <v>TB40</v>
          </cell>
          <cell r="C723" t="str">
            <v>m</v>
          </cell>
          <cell r="D723">
            <v>46</v>
          </cell>
          <cell r="E723">
            <v>8.6199999999999992</v>
          </cell>
          <cell r="F723">
            <v>396.52</v>
          </cell>
          <cell r="G723">
            <v>2.5</v>
          </cell>
          <cell r="H723">
            <v>115</v>
          </cell>
          <cell r="I723" t="str">
            <v>TACS</v>
          </cell>
          <cell r="P723">
            <v>2.5</v>
          </cell>
        </row>
        <row r="724">
          <cell r="A724" t="str">
            <v>Diâmetro 3"</v>
          </cell>
          <cell r="B724" t="str">
            <v>TB40</v>
          </cell>
          <cell r="C724" t="str">
            <v>m</v>
          </cell>
          <cell r="D724">
            <v>61</v>
          </cell>
          <cell r="E724">
            <v>11.3</v>
          </cell>
          <cell r="F724">
            <v>689.3</v>
          </cell>
          <cell r="G724">
            <v>3</v>
          </cell>
          <cell r="H724">
            <v>183</v>
          </cell>
          <cell r="I724" t="str">
            <v>TACS</v>
          </cell>
          <cell r="P724">
            <v>3</v>
          </cell>
        </row>
        <row r="725">
          <cell r="A725" t="str">
            <v>Diâmetro 4"</v>
          </cell>
          <cell r="B725" t="str">
            <v>TB40</v>
          </cell>
          <cell r="C725" t="str">
            <v>m</v>
          </cell>
          <cell r="D725">
            <v>68</v>
          </cell>
          <cell r="E725">
            <v>16.100000000000001</v>
          </cell>
          <cell r="F725">
            <v>1094.8</v>
          </cell>
          <cell r="G725">
            <v>4</v>
          </cell>
          <cell r="H725">
            <v>272</v>
          </cell>
          <cell r="I725" t="str">
            <v>TACS</v>
          </cell>
          <cell r="P725">
            <v>4</v>
          </cell>
        </row>
        <row r="726">
          <cell r="A726" t="str">
            <v>Diâmetro 6"</v>
          </cell>
          <cell r="B726" t="str">
            <v>TB40</v>
          </cell>
          <cell r="C726" t="str">
            <v>m</v>
          </cell>
          <cell r="D726">
            <v>36</v>
          </cell>
          <cell r="E726">
            <v>28.2</v>
          </cell>
          <cell r="F726">
            <v>1015.2</v>
          </cell>
          <cell r="G726">
            <v>6</v>
          </cell>
          <cell r="H726">
            <v>216</v>
          </cell>
          <cell r="I726" t="str">
            <v>TACS</v>
          </cell>
          <cell r="P726">
            <v>6</v>
          </cell>
        </row>
        <row r="727">
          <cell r="F727">
            <v>0</v>
          </cell>
          <cell r="H727">
            <v>0</v>
          </cell>
          <cell r="P727">
            <v>0</v>
          </cell>
        </row>
        <row r="728">
          <cell r="A728" t="str">
            <v>Tubo sem costura, ANSI B36.10, SCH.80, extremidades planas material em aço carbono</v>
          </cell>
          <cell r="F728">
            <v>0</v>
          </cell>
          <cell r="H728">
            <v>0</v>
          </cell>
          <cell r="P728">
            <v>0</v>
          </cell>
        </row>
        <row r="729">
          <cell r="A729" t="str">
            <v>conforme ASTM A-53, GR. A/B:</v>
          </cell>
          <cell r="F729">
            <v>0</v>
          </cell>
          <cell r="H729">
            <v>0</v>
          </cell>
          <cell r="P729">
            <v>0</v>
          </cell>
        </row>
        <row r="730">
          <cell r="A730" t="str">
            <v>Diâmetro 1/2"</v>
          </cell>
          <cell r="B730" t="str">
            <v>TB80</v>
          </cell>
          <cell r="C730" t="str">
            <v>m</v>
          </cell>
          <cell r="D730">
            <v>2</v>
          </cell>
          <cell r="E730">
            <v>1.62</v>
          </cell>
          <cell r="F730">
            <v>3.24</v>
          </cell>
          <cell r="G730">
            <v>1</v>
          </cell>
          <cell r="H730">
            <v>2</v>
          </cell>
          <cell r="I730" t="str">
            <v>TACS</v>
          </cell>
          <cell r="P730">
            <v>1</v>
          </cell>
        </row>
        <row r="731">
          <cell r="A731" t="str">
            <v>Diâmetro 2"</v>
          </cell>
          <cell r="B731" t="str">
            <v>TB80</v>
          </cell>
          <cell r="C731" t="str">
            <v>m</v>
          </cell>
          <cell r="D731">
            <v>54</v>
          </cell>
          <cell r="E731">
            <v>7.47</v>
          </cell>
          <cell r="F731">
            <v>403.38</v>
          </cell>
          <cell r="G731">
            <v>2</v>
          </cell>
          <cell r="H731">
            <v>108</v>
          </cell>
          <cell r="I731" t="str">
            <v>TACS</v>
          </cell>
          <cell r="P731">
            <v>2</v>
          </cell>
        </row>
        <row r="732">
          <cell r="F732">
            <v>0</v>
          </cell>
          <cell r="H732">
            <v>0</v>
          </cell>
          <cell r="P732">
            <v>0</v>
          </cell>
        </row>
        <row r="733">
          <cell r="A733" t="str">
            <v>Tubo sem costura, SCH.10S, extremidades chanfradas, material em aço inox, conforme</v>
          </cell>
          <cell r="F733">
            <v>0</v>
          </cell>
          <cell r="H733">
            <v>0</v>
          </cell>
          <cell r="P733">
            <v>0</v>
          </cell>
        </row>
        <row r="734">
          <cell r="A734" t="str">
            <v>ASTM A-312 GR. TP 304:</v>
          </cell>
          <cell r="F734">
            <v>0</v>
          </cell>
          <cell r="H734">
            <v>0</v>
          </cell>
          <cell r="P734">
            <v>0</v>
          </cell>
        </row>
        <row r="735">
          <cell r="A735" t="str">
            <v>Diâmetro 11/2"</v>
          </cell>
          <cell r="B735" t="str">
            <v>TB10S</v>
          </cell>
          <cell r="C735" t="str">
            <v>m</v>
          </cell>
          <cell r="D735">
            <v>4</v>
          </cell>
          <cell r="E735">
            <v>3.16</v>
          </cell>
          <cell r="F735">
            <v>12.64</v>
          </cell>
          <cell r="G735">
            <v>2.25</v>
          </cell>
          <cell r="H735">
            <v>9</v>
          </cell>
          <cell r="I735" t="str">
            <v>TI</v>
          </cell>
          <cell r="P735">
            <v>2.25</v>
          </cell>
        </row>
        <row r="736">
          <cell r="A736" t="str">
            <v>Diâmetro 2"</v>
          </cell>
          <cell r="B736" t="str">
            <v>TB10S</v>
          </cell>
          <cell r="C736" t="str">
            <v>m</v>
          </cell>
          <cell r="D736">
            <v>8</v>
          </cell>
          <cell r="E736">
            <v>3.98</v>
          </cell>
          <cell r="F736">
            <v>31.84</v>
          </cell>
          <cell r="G736">
            <v>3</v>
          </cell>
          <cell r="H736">
            <v>24</v>
          </cell>
          <cell r="I736" t="str">
            <v>TI</v>
          </cell>
          <cell r="P736">
            <v>3</v>
          </cell>
        </row>
        <row r="737">
          <cell r="A737" t="str">
            <v>Diâmetro 3"</v>
          </cell>
          <cell r="B737" t="str">
            <v>TB10S</v>
          </cell>
          <cell r="C737" t="str">
            <v>m</v>
          </cell>
          <cell r="D737">
            <v>9</v>
          </cell>
          <cell r="E737">
            <v>6.45</v>
          </cell>
          <cell r="F737">
            <v>58.05</v>
          </cell>
          <cell r="G737">
            <v>4.5</v>
          </cell>
          <cell r="H737">
            <v>40.5</v>
          </cell>
          <cell r="I737" t="str">
            <v>TI</v>
          </cell>
          <cell r="P737">
            <v>4.5</v>
          </cell>
        </row>
        <row r="738">
          <cell r="F738">
            <v>0</v>
          </cell>
          <cell r="H738">
            <v>0</v>
          </cell>
          <cell r="P738">
            <v>0</v>
          </cell>
        </row>
        <row r="739">
          <cell r="A739" t="str">
            <v>Tubo sem costura, ANSI B 36.10, SCH 40, extremidades chanfradas, material em aço</v>
          </cell>
          <cell r="F739">
            <v>0</v>
          </cell>
          <cell r="H739">
            <v>0</v>
          </cell>
          <cell r="P739">
            <v>0</v>
          </cell>
        </row>
        <row r="740">
          <cell r="A740" t="str">
            <v>carbono conforme ASTM A-53 GR. A/B:</v>
          </cell>
          <cell r="F740">
            <v>0</v>
          </cell>
          <cell r="H740">
            <v>0</v>
          </cell>
          <cell r="P740">
            <v>0</v>
          </cell>
        </row>
        <row r="741">
          <cell r="A741" t="str">
            <v>Diâmetro 21/2"</v>
          </cell>
          <cell r="B741" t="str">
            <v>TB40</v>
          </cell>
          <cell r="C741" t="str">
            <v>m</v>
          </cell>
          <cell r="D741">
            <v>18</v>
          </cell>
          <cell r="E741">
            <v>8.6199999999999992</v>
          </cell>
          <cell r="F741">
            <v>155.16</v>
          </cell>
          <cell r="G741">
            <v>2.5</v>
          </cell>
          <cell r="H741">
            <v>45</v>
          </cell>
          <cell r="I741" t="str">
            <v>TACS</v>
          </cell>
          <cell r="P741">
            <v>2.5</v>
          </cell>
        </row>
        <row r="742">
          <cell r="A742" t="str">
            <v>Diâmetro 3"</v>
          </cell>
          <cell r="B742" t="str">
            <v>TB40</v>
          </cell>
          <cell r="C742" t="str">
            <v>m</v>
          </cell>
          <cell r="D742">
            <v>136</v>
          </cell>
          <cell r="E742">
            <v>11.3</v>
          </cell>
          <cell r="F742">
            <v>1536.8</v>
          </cell>
          <cell r="G742">
            <v>3</v>
          </cell>
          <cell r="H742">
            <v>408</v>
          </cell>
          <cell r="I742" t="str">
            <v>TACS</v>
          </cell>
          <cell r="P742">
            <v>3</v>
          </cell>
        </row>
        <row r="743">
          <cell r="A743" t="str">
            <v>Diâmetro 4"</v>
          </cell>
          <cell r="B743" t="str">
            <v>TB40</v>
          </cell>
          <cell r="C743" t="str">
            <v>m</v>
          </cell>
          <cell r="D743">
            <v>32</v>
          </cell>
          <cell r="E743">
            <v>16.100000000000001</v>
          </cell>
          <cell r="F743">
            <v>515.20000000000005</v>
          </cell>
          <cell r="G743">
            <v>4</v>
          </cell>
          <cell r="H743">
            <v>128</v>
          </cell>
          <cell r="I743" t="str">
            <v>TACS</v>
          </cell>
          <cell r="P743">
            <v>4</v>
          </cell>
        </row>
        <row r="744">
          <cell r="A744" t="str">
            <v>Diâmetro 5"</v>
          </cell>
          <cell r="B744" t="str">
            <v>TB40</v>
          </cell>
          <cell r="C744" t="str">
            <v>m</v>
          </cell>
          <cell r="D744">
            <v>2</v>
          </cell>
          <cell r="E744">
            <v>21.8</v>
          </cell>
          <cell r="F744">
            <v>43.6</v>
          </cell>
          <cell r="G744">
            <v>5</v>
          </cell>
          <cell r="H744">
            <v>10</v>
          </cell>
          <cell r="I744" t="str">
            <v>TACS</v>
          </cell>
          <cell r="P744">
            <v>5</v>
          </cell>
        </row>
        <row r="745">
          <cell r="A745" t="str">
            <v>Diâmetro 6"</v>
          </cell>
          <cell r="B745" t="str">
            <v>TB40</v>
          </cell>
          <cell r="C745" t="str">
            <v>m</v>
          </cell>
          <cell r="D745">
            <v>6</v>
          </cell>
          <cell r="E745">
            <v>28.2</v>
          </cell>
          <cell r="F745">
            <v>169.2</v>
          </cell>
          <cell r="G745">
            <v>6</v>
          </cell>
          <cell r="H745">
            <v>36</v>
          </cell>
          <cell r="I745" t="str">
            <v>TACS</v>
          </cell>
          <cell r="P745">
            <v>6</v>
          </cell>
        </row>
        <row r="746">
          <cell r="F746">
            <v>0</v>
          </cell>
          <cell r="H746">
            <v>0</v>
          </cell>
          <cell r="P746">
            <v>0</v>
          </cell>
        </row>
        <row r="747">
          <cell r="A747" t="str">
            <v>Válvula borboleta, tipo WAFER, 150 libras, material do corpo em FºFº, interno FºFº,</v>
          </cell>
          <cell r="F747">
            <v>0</v>
          </cell>
          <cell r="H747">
            <v>0</v>
          </cell>
          <cell r="P747">
            <v>0</v>
          </cell>
        </row>
        <row r="748">
          <cell r="A748" t="str">
            <v>ref. NIAGARA figura 540 e 550 ou similar:</v>
          </cell>
          <cell r="F748">
            <v>0</v>
          </cell>
          <cell r="H748">
            <v>0</v>
          </cell>
          <cell r="P748">
            <v>0</v>
          </cell>
        </row>
        <row r="749">
          <cell r="A749" t="str">
            <v>Diâmetro 4"</v>
          </cell>
          <cell r="B749" t="str">
            <v>VV</v>
          </cell>
          <cell r="C749" t="str">
            <v>PC</v>
          </cell>
          <cell r="D749">
            <v>20</v>
          </cell>
          <cell r="F749">
            <v>0</v>
          </cell>
          <cell r="G749">
            <v>8</v>
          </cell>
          <cell r="H749">
            <v>160</v>
          </cell>
          <cell r="I749" t="str">
            <v>TACS</v>
          </cell>
          <cell r="P749">
            <v>8</v>
          </cell>
        </row>
        <row r="750">
          <cell r="A750" t="str">
            <v>Diâmetro 6"</v>
          </cell>
          <cell r="B750" t="str">
            <v>VV</v>
          </cell>
          <cell r="C750" t="str">
            <v>PC</v>
          </cell>
          <cell r="D750">
            <v>1</v>
          </cell>
          <cell r="F750">
            <v>0</v>
          </cell>
          <cell r="G750">
            <v>12</v>
          </cell>
          <cell r="H750">
            <v>12</v>
          </cell>
          <cell r="I750" t="str">
            <v>TACS</v>
          </cell>
          <cell r="P750">
            <v>12</v>
          </cell>
        </row>
        <row r="751">
          <cell r="F751">
            <v>0</v>
          </cell>
          <cell r="H751">
            <v>0</v>
          </cell>
          <cell r="P751">
            <v>0</v>
          </cell>
        </row>
        <row r="752">
          <cell r="A752" t="str">
            <v xml:space="preserve">Válvula esfera, 150 libras, extremidades com rosca NPT, conforme ANSI B 2.1, material </v>
          </cell>
          <cell r="F752">
            <v>0</v>
          </cell>
          <cell r="H752">
            <v>0</v>
          </cell>
          <cell r="P752">
            <v>0</v>
          </cell>
        </row>
        <row r="753">
          <cell r="A753" t="str">
            <v>do corpo em latão, interno aço inox, ref. CIWAL figura 294 ou similar:</v>
          </cell>
          <cell r="F753">
            <v>0</v>
          </cell>
          <cell r="H753">
            <v>0</v>
          </cell>
          <cell r="P753">
            <v>0</v>
          </cell>
        </row>
        <row r="754">
          <cell r="A754" t="str">
            <v>Diâmetro 1/2"</v>
          </cell>
          <cell r="B754" t="str">
            <v>VV</v>
          </cell>
          <cell r="C754" t="str">
            <v>PC</v>
          </cell>
          <cell r="D754">
            <v>2</v>
          </cell>
          <cell r="F754">
            <v>0</v>
          </cell>
          <cell r="G754">
            <v>2</v>
          </cell>
          <cell r="H754">
            <v>4</v>
          </cell>
          <cell r="I754" t="str">
            <v>TACS</v>
          </cell>
          <cell r="P754">
            <v>2</v>
          </cell>
        </row>
        <row r="755">
          <cell r="A755" t="str">
            <v>Diâmetro 2"</v>
          </cell>
          <cell r="B755" t="str">
            <v>VV</v>
          </cell>
          <cell r="C755" t="str">
            <v>PC</v>
          </cell>
          <cell r="D755">
            <v>10</v>
          </cell>
          <cell r="F755">
            <v>0</v>
          </cell>
          <cell r="G755">
            <v>4</v>
          </cell>
          <cell r="H755">
            <v>40</v>
          </cell>
          <cell r="I755" t="str">
            <v>TACS</v>
          </cell>
          <cell r="P755">
            <v>4</v>
          </cell>
        </row>
        <row r="756">
          <cell r="F756">
            <v>0</v>
          </cell>
          <cell r="H756">
            <v>0</v>
          </cell>
          <cell r="P756">
            <v>0</v>
          </cell>
        </row>
        <row r="757">
          <cell r="A757" t="str">
            <v xml:space="preserve">Válvula diafragma, 150 libras, extremidade com flange face plana material do corpo em </v>
          </cell>
          <cell r="F757">
            <v>0</v>
          </cell>
          <cell r="H757">
            <v>0</v>
          </cell>
          <cell r="P757">
            <v>0</v>
          </cell>
        </row>
        <row r="758">
          <cell r="A758" t="str">
            <v>FºFº, interno em butil, ref. CIVA figura 675 ou similar:</v>
          </cell>
          <cell r="F758">
            <v>0</v>
          </cell>
          <cell r="H758">
            <v>0</v>
          </cell>
          <cell r="P758">
            <v>0</v>
          </cell>
        </row>
        <row r="759">
          <cell r="A759" t="str">
            <v>Diâmetro 1/2"</v>
          </cell>
          <cell r="B759" t="str">
            <v>VV</v>
          </cell>
          <cell r="C759" t="str">
            <v>PC</v>
          </cell>
          <cell r="D759">
            <v>6</v>
          </cell>
          <cell r="F759">
            <v>0</v>
          </cell>
          <cell r="G759">
            <v>2</v>
          </cell>
          <cell r="H759">
            <v>12</v>
          </cell>
          <cell r="I759" t="str">
            <v>TACS</v>
          </cell>
          <cell r="P759">
            <v>2</v>
          </cell>
        </row>
        <row r="760">
          <cell r="A760" t="str">
            <v>Diâmetro 2"</v>
          </cell>
          <cell r="B760" t="str">
            <v>VV</v>
          </cell>
          <cell r="C760" t="str">
            <v>PC</v>
          </cell>
          <cell r="D760">
            <v>16</v>
          </cell>
          <cell r="F760">
            <v>0</v>
          </cell>
          <cell r="G760">
            <v>4</v>
          </cell>
          <cell r="H760">
            <v>64</v>
          </cell>
          <cell r="I760" t="str">
            <v>TACS</v>
          </cell>
          <cell r="P760">
            <v>4</v>
          </cell>
        </row>
        <row r="761">
          <cell r="A761" t="str">
            <v>Diâmetro 21/2"</v>
          </cell>
          <cell r="B761" t="str">
            <v>VV</v>
          </cell>
          <cell r="C761" t="str">
            <v>PC</v>
          </cell>
          <cell r="D761">
            <v>5</v>
          </cell>
          <cell r="F761">
            <v>0</v>
          </cell>
          <cell r="G761">
            <v>5</v>
          </cell>
          <cell r="H761">
            <v>25</v>
          </cell>
          <cell r="I761" t="str">
            <v>TACS</v>
          </cell>
          <cell r="P761">
            <v>5</v>
          </cell>
        </row>
        <row r="762">
          <cell r="A762" t="str">
            <v>Diâmetro 3"</v>
          </cell>
          <cell r="B762" t="str">
            <v>VV</v>
          </cell>
          <cell r="C762" t="str">
            <v>PC</v>
          </cell>
          <cell r="D762">
            <v>24</v>
          </cell>
          <cell r="F762">
            <v>0</v>
          </cell>
          <cell r="G762">
            <v>6</v>
          </cell>
          <cell r="H762">
            <v>144</v>
          </cell>
          <cell r="I762" t="str">
            <v>TACS</v>
          </cell>
          <cell r="P762">
            <v>6</v>
          </cell>
        </row>
        <row r="763">
          <cell r="A763" t="str">
            <v>Diâmetro 4"</v>
          </cell>
          <cell r="B763" t="str">
            <v>VV</v>
          </cell>
          <cell r="C763" t="str">
            <v>PC</v>
          </cell>
          <cell r="D763">
            <v>19</v>
          </cell>
          <cell r="F763">
            <v>0</v>
          </cell>
          <cell r="G763">
            <v>8</v>
          </cell>
          <cell r="H763">
            <v>152</v>
          </cell>
          <cell r="I763" t="str">
            <v>TACS</v>
          </cell>
          <cell r="P763">
            <v>8</v>
          </cell>
        </row>
        <row r="764">
          <cell r="F764">
            <v>0</v>
          </cell>
          <cell r="H764">
            <v>0</v>
          </cell>
          <cell r="P764">
            <v>0</v>
          </cell>
        </row>
        <row r="765">
          <cell r="A765" t="str">
            <v>Válvula esfera, 150 libras, extremidades com flange face plana, material do corpo em aço</v>
          </cell>
          <cell r="F765">
            <v>0</v>
          </cell>
          <cell r="H765">
            <v>0</v>
          </cell>
          <cell r="P765">
            <v>0</v>
          </cell>
        </row>
        <row r="766">
          <cell r="A766" t="str">
            <v>carbono, interno aço inox, ref. NIAGARA 303 ou similar:</v>
          </cell>
          <cell r="F766">
            <v>0</v>
          </cell>
          <cell r="H766">
            <v>0</v>
          </cell>
          <cell r="P766">
            <v>0</v>
          </cell>
        </row>
        <row r="767">
          <cell r="A767" t="str">
            <v>Diâmetro 21/2"</v>
          </cell>
          <cell r="B767" t="str">
            <v>VV</v>
          </cell>
          <cell r="C767" t="str">
            <v>PC</v>
          </cell>
          <cell r="D767">
            <v>10</v>
          </cell>
          <cell r="F767">
            <v>0</v>
          </cell>
          <cell r="G767">
            <v>5</v>
          </cell>
          <cell r="H767">
            <v>50</v>
          </cell>
          <cell r="I767" t="str">
            <v>TACS</v>
          </cell>
          <cell r="P767">
            <v>5</v>
          </cell>
        </row>
        <row r="768">
          <cell r="A768" t="str">
            <v>Diâmetro 4"</v>
          </cell>
          <cell r="B768" t="str">
            <v>VV</v>
          </cell>
          <cell r="C768" t="str">
            <v>PC</v>
          </cell>
          <cell r="D768">
            <v>2</v>
          </cell>
          <cell r="F768">
            <v>0</v>
          </cell>
          <cell r="G768">
            <v>8</v>
          </cell>
          <cell r="H768">
            <v>16</v>
          </cell>
          <cell r="I768" t="str">
            <v>TACS</v>
          </cell>
          <cell r="P768">
            <v>8</v>
          </cell>
        </row>
        <row r="769">
          <cell r="F769">
            <v>0</v>
          </cell>
          <cell r="H769">
            <v>0</v>
          </cell>
          <cell r="P769">
            <v>0</v>
          </cell>
        </row>
        <row r="770">
          <cell r="A770" t="str">
            <v>Válvula de retenção, 800 libras, extremidades com encaixe para solda, material do corpo</v>
          </cell>
          <cell r="F770">
            <v>0</v>
          </cell>
          <cell r="H770">
            <v>0</v>
          </cell>
          <cell r="P770">
            <v>0</v>
          </cell>
        </row>
        <row r="771">
          <cell r="A771" t="str">
            <v>em aço carbono, interno aço inox, ref. CIWAL figura 251 ou similar:</v>
          </cell>
          <cell r="F771">
            <v>0</v>
          </cell>
          <cell r="H771">
            <v>0</v>
          </cell>
          <cell r="P771">
            <v>0</v>
          </cell>
        </row>
        <row r="772">
          <cell r="A772" t="str">
            <v>Diâmetro 2"</v>
          </cell>
          <cell r="B772" t="str">
            <v>VV</v>
          </cell>
          <cell r="C772" t="str">
            <v>PC</v>
          </cell>
          <cell r="D772">
            <v>2</v>
          </cell>
          <cell r="F772">
            <v>0</v>
          </cell>
          <cell r="G772">
            <v>4</v>
          </cell>
          <cell r="H772">
            <v>8</v>
          </cell>
          <cell r="I772" t="str">
            <v>TACS</v>
          </cell>
          <cell r="P772">
            <v>4</v>
          </cell>
        </row>
        <row r="773">
          <cell r="F773">
            <v>0</v>
          </cell>
          <cell r="H773">
            <v>0</v>
          </cell>
          <cell r="P773">
            <v>0</v>
          </cell>
        </row>
        <row r="774">
          <cell r="A774" t="str">
            <v>Válvula de retenção, tipo WAFER, 150 libras, material do corpo em aço carbono</v>
          </cell>
          <cell r="F774">
            <v>0</v>
          </cell>
          <cell r="H774">
            <v>0</v>
          </cell>
          <cell r="P774">
            <v>0</v>
          </cell>
        </row>
        <row r="775">
          <cell r="A775" t="str">
            <v>interno aço inox, ref. NIAGARA figura 80-111B e 80-111A ou similar:</v>
          </cell>
          <cell r="F775">
            <v>0</v>
          </cell>
          <cell r="H775">
            <v>0</v>
          </cell>
          <cell r="P775">
            <v>0</v>
          </cell>
        </row>
        <row r="776">
          <cell r="A776" t="str">
            <v>Diâmetro 21/2"</v>
          </cell>
          <cell r="B776" t="str">
            <v>VV</v>
          </cell>
          <cell r="C776" t="str">
            <v>PC</v>
          </cell>
          <cell r="D776">
            <v>3</v>
          </cell>
          <cell r="F776">
            <v>0</v>
          </cell>
          <cell r="G776">
            <v>5</v>
          </cell>
          <cell r="H776">
            <v>15</v>
          </cell>
          <cell r="I776" t="str">
            <v>TACS</v>
          </cell>
          <cell r="P776">
            <v>5</v>
          </cell>
        </row>
        <row r="777">
          <cell r="F777">
            <v>0</v>
          </cell>
          <cell r="H777">
            <v>0</v>
          </cell>
          <cell r="P777">
            <v>0</v>
          </cell>
        </row>
        <row r="778">
          <cell r="A778" t="str">
            <v>Válvula de retenção, tipo WAFER, 150 libras, material do corpo em aço carbono, interno</v>
          </cell>
          <cell r="F778">
            <v>0</v>
          </cell>
          <cell r="H778">
            <v>0</v>
          </cell>
          <cell r="P778">
            <v>0</v>
          </cell>
        </row>
        <row r="779">
          <cell r="A779" t="str">
            <v>aço inox, ref. NIAGARA figura 80-460B ou similar:</v>
          </cell>
          <cell r="F779">
            <v>0</v>
          </cell>
          <cell r="H779">
            <v>0</v>
          </cell>
          <cell r="P779">
            <v>0</v>
          </cell>
        </row>
        <row r="780">
          <cell r="A780" t="str">
            <v>Diâmetro 21/2"</v>
          </cell>
          <cell r="B780" t="str">
            <v>VV</v>
          </cell>
          <cell r="C780" t="str">
            <v>PC</v>
          </cell>
          <cell r="D780">
            <v>1</v>
          </cell>
          <cell r="F780">
            <v>0</v>
          </cell>
          <cell r="G780">
            <v>5</v>
          </cell>
          <cell r="H780">
            <v>5</v>
          </cell>
          <cell r="I780" t="str">
            <v>TACS</v>
          </cell>
          <cell r="P780">
            <v>5</v>
          </cell>
        </row>
        <row r="781">
          <cell r="A781" t="str">
            <v>Diâmetro 3"</v>
          </cell>
          <cell r="B781" t="str">
            <v>VV</v>
          </cell>
          <cell r="C781" t="str">
            <v>PC</v>
          </cell>
          <cell r="D781">
            <v>7</v>
          </cell>
          <cell r="F781">
            <v>0</v>
          </cell>
          <cell r="G781">
            <v>6</v>
          </cell>
          <cell r="H781">
            <v>42</v>
          </cell>
          <cell r="I781" t="str">
            <v>TACS</v>
          </cell>
          <cell r="P781">
            <v>6</v>
          </cell>
        </row>
        <row r="782">
          <cell r="A782" t="str">
            <v>Diâmetro 4"</v>
          </cell>
          <cell r="B782" t="str">
            <v>VV</v>
          </cell>
          <cell r="C782" t="str">
            <v>PC</v>
          </cell>
          <cell r="D782">
            <v>2</v>
          </cell>
          <cell r="F782">
            <v>0</v>
          </cell>
          <cell r="G782">
            <v>8</v>
          </cell>
          <cell r="H782">
            <v>16</v>
          </cell>
          <cell r="I782" t="str">
            <v>TACS</v>
          </cell>
          <cell r="P782">
            <v>8</v>
          </cell>
        </row>
        <row r="783">
          <cell r="F783">
            <v>0</v>
          </cell>
          <cell r="H783">
            <v>0</v>
          </cell>
          <cell r="P783">
            <v>0</v>
          </cell>
        </row>
        <row r="784">
          <cell r="A784" t="str">
            <v>Suportes</v>
          </cell>
          <cell r="C784" t="str">
            <v>kg</v>
          </cell>
          <cell r="D784">
            <v>1000</v>
          </cell>
          <cell r="E784">
            <v>1</v>
          </cell>
          <cell r="F784">
            <v>1000</v>
          </cell>
          <cell r="G784">
            <v>0.15</v>
          </cell>
          <cell r="H784">
            <v>150</v>
          </cell>
          <cell r="I784" t="str">
            <v>F</v>
          </cell>
          <cell r="P784">
            <v>0.15</v>
          </cell>
        </row>
        <row r="785">
          <cell r="F785">
            <v>0</v>
          </cell>
          <cell r="H785">
            <v>0</v>
          </cell>
          <cell r="P785">
            <v>0</v>
          </cell>
        </row>
        <row r="786">
          <cell r="A786" t="str">
            <v>ÁREA - PRÉDIO DO PENEIRAMENTO</v>
          </cell>
          <cell r="F786">
            <v>0</v>
          </cell>
          <cell r="H786">
            <v>0</v>
          </cell>
          <cell r="P786">
            <v>0</v>
          </cell>
        </row>
        <row r="787">
          <cell r="A787" t="str">
            <v xml:space="preserve">Tubo sem costura, ANSI B36.10, SCH.80, extremidades com rosca NPT conforme </v>
          </cell>
          <cell r="F787">
            <v>0</v>
          </cell>
          <cell r="H787">
            <v>0</v>
          </cell>
          <cell r="P787">
            <v>0</v>
          </cell>
        </row>
        <row r="788">
          <cell r="A788" t="str">
            <v>ANSI B 2.1, material em aço carbono, conforme ASTM A-53 GR. A/B:</v>
          </cell>
          <cell r="F788">
            <v>0</v>
          </cell>
          <cell r="H788">
            <v>0</v>
          </cell>
          <cell r="P788">
            <v>0</v>
          </cell>
        </row>
        <row r="789">
          <cell r="A789" t="str">
            <v>Diâmetro 1/2"</v>
          </cell>
          <cell r="B789" t="str">
            <v>TB80</v>
          </cell>
          <cell r="C789" t="str">
            <v>m</v>
          </cell>
          <cell r="D789">
            <v>3</v>
          </cell>
          <cell r="E789">
            <v>1.62</v>
          </cell>
          <cell r="F789">
            <v>4.8600000000000003</v>
          </cell>
          <cell r="G789">
            <v>1</v>
          </cell>
          <cell r="H789">
            <v>3</v>
          </cell>
          <cell r="I789" t="str">
            <v>TACR</v>
          </cell>
          <cell r="P789">
            <v>1</v>
          </cell>
        </row>
        <row r="790">
          <cell r="A790" t="str">
            <v>Diâmetro 3/4"</v>
          </cell>
          <cell r="B790" t="str">
            <v>TB80</v>
          </cell>
          <cell r="C790" t="str">
            <v>m</v>
          </cell>
          <cell r="D790">
            <v>3</v>
          </cell>
          <cell r="E790">
            <v>2.19</v>
          </cell>
          <cell r="F790">
            <v>6.57</v>
          </cell>
          <cell r="G790">
            <v>1</v>
          </cell>
          <cell r="H790">
            <v>3</v>
          </cell>
          <cell r="I790" t="str">
            <v>TACR</v>
          </cell>
          <cell r="P790">
            <v>1</v>
          </cell>
        </row>
        <row r="791">
          <cell r="A791" t="str">
            <v>Diâmetro 1"</v>
          </cell>
          <cell r="B791" t="str">
            <v>TB80</v>
          </cell>
          <cell r="C791" t="str">
            <v>m</v>
          </cell>
          <cell r="D791">
            <v>3</v>
          </cell>
          <cell r="E791">
            <v>3.23</v>
          </cell>
          <cell r="F791">
            <v>9.69</v>
          </cell>
          <cell r="G791">
            <v>1</v>
          </cell>
          <cell r="H791">
            <v>3</v>
          </cell>
          <cell r="I791" t="str">
            <v>TACR</v>
          </cell>
          <cell r="P791">
            <v>1</v>
          </cell>
        </row>
        <row r="792">
          <cell r="A792" t="str">
            <v>Diâmetro 2"</v>
          </cell>
          <cell r="B792" t="str">
            <v>TB80</v>
          </cell>
          <cell r="C792" t="str">
            <v>m</v>
          </cell>
          <cell r="D792">
            <v>120</v>
          </cell>
          <cell r="E792">
            <v>7.47</v>
          </cell>
          <cell r="F792">
            <v>896.4</v>
          </cell>
          <cell r="G792">
            <v>2</v>
          </cell>
          <cell r="H792">
            <v>240</v>
          </cell>
          <cell r="I792" t="str">
            <v>TACR</v>
          </cell>
          <cell r="P792">
            <v>2</v>
          </cell>
        </row>
        <row r="793">
          <cell r="F793">
            <v>0</v>
          </cell>
          <cell r="H793">
            <v>0</v>
          </cell>
          <cell r="P793">
            <v>0</v>
          </cell>
        </row>
        <row r="794">
          <cell r="A794" t="str">
            <v>Tubo de PEAD, PN 16, extremidade plana material em polietileno de alta densidade</v>
          </cell>
          <cell r="F794">
            <v>0</v>
          </cell>
          <cell r="H794">
            <v>0</v>
          </cell>
          <cell r="P794">
            <v>0</v>
          </cell>
        </row>
        <row r="795">
          <cell r="A795" t="str">
            <v>Diâmetro 180 mm</v>
          </cell>
          <cell r="B795" t="str">
            <v>TBPEAD</v>
          </cell>
          <cell r="C795" t="str">
            <v>m</v>
          </cell>
          <cell r="D795">
            <v>6</v>
          </cell>
          <cell r="E795">
            <v>4.5999999999999996</v>
          </cell>
          <cell r="F795">
            <v>27.6</v>
          </cell>
          <cell r="G795">
            <v>0.44</v>
          </cell>
          <cell r="H795">
            <v>2.64</v>
          </cell>
          <cell r="I795" t="str">
            <v>TPEADS</v>
          </cell>
          <cell r="P795">
            <v>0.44</v>
          </cell>
        </row>
        <row r="796">
          <cell r="A796" t="str">
            <v>Diâmetro  225 mm</v>
          </cell>
          <cell r="B796" t="str">
            <v>TBPEAD</v>
          </cell>
          <cell r="C796" t="str">
            <v>m</v>
          </cell>
          <cell r="D796">
            <v>10</v>
          </cell>
          <cell r="E796">
            <v>5.7</v>
          </cell>
          <cell r="F796">
            <v>57</v>
          </cell>
          <cell r="G796">
            <v>0.55000000000000004</v>
          </cell>
          <cell r="H796">
            <v>5.5</v>
          </cell>
          <cell r="I796" t="str">
            <v>TPEADS</v>
          </cell>
          <cell r="P796">
            <v>0.55000000000000004</v>
          </cell>
        </row>
        <row r="797">
          <cell r="A797" t="str">
            <v>Diâmetro  315 mm</v>
          </cell>
          <cell r="B797" t="str">
            <v>TBPEAD</v>
          </cell>
          <cell r="C797" t="str">
            <v>m</v>
          </cell>
          <cell r="D797">
            <v>75</v>
          </cell>
          <cell r="E797">
            <v>6.8</v>
          </cell>
          <cell r="F797">
            <v>510</v>
          </cell>
          <cell r="G797">
            <v>0.66</v>
          </cell>
          <cell r="H797">
            <v>49.5</v>
          </cell>
          <cell r="I797" t="str">
            <v>TPEADS</v>
          </cell>
          <cell r="P797">
            <v>0.66</v>
          </cell>
        </row>
        <row r="798">
          <cell r="A798" t="str">
            <v>Diâmetro  355 mm</v>
          </cell>
          <cell r="B798" t="str">
            <v>TBPEAD</v>
          </cell>
          <cell r="C798" t="str">
            <v>m</v>
          </cell>
          <cell r="D798">
            <v>11</v>
          </cell>
          <cell r="E798">
            <v>7.9</v>
          </cell>
          <cell r="F798">
            <v>86.9</v>
          </cell>
          <cell r="G798">
            <v>0.77</v>
          </cell>
          <cell r="H798">
            <v>8.4700000000000006</v>
          </cell>
          <cell r="I798" t="str">
            <v>TPEADS</v>
          </cell>
          <cell r="P798">
            <v>0.77</v>
          </cell>
        </row>
        <row r="799">
          <cell r="A799" t="str">
            <v>Diâmetro  500 mm</v>
          </cell>
          <cell r="B799" t="str">
            <v>TBPEAD</v>
          </cell>
          <cell r="C799" t="str">
            <v>m</v>
          </cell>
          <cell r="D799">
            <v>18</v>
          </cell>
          <cell r="E799">
            <v>11.3</v>
          </cell>
          <cell r="F799">
            <v>203.4</v>
          </cell>
          <cell r="G799">
            <v>1.04</v>
          </cell>
          <cell r="H799">
            <v>18.72</v>
          </cell>
          <cell r="I799" t="str">
            <v>TPEADS</v>
          </cell>
          <cell r="P799">
            <v>1.04</v>
          </cell>
        </row>
        <row r="800">
          <cell r="A800" t="str">
            <v>Diâmetro  630 mm</v>
          </cell>
          <cell r="B800" t="str">
            <v>TBPEAD</v>
          </cell>
          <cell r="C800" t="str">
            <v>m</v>
          </cell>
          <cell r="D800">
            <v>18</v>
          </cell>
          <cell r="E800">
            <v>17</v>
          </cell>
          <cell r="F800">
            <v>306</v>
          </cell>
          <cell r="G800">
            <v>1.31</v>
          </cell>
          <cell r="H800">
            <v>23.58</v>
          </cell>
          <cell r="I800" t="str">
            <v>TPEADS</v>
          </cell>
          <cell r="P800">
            <v>1.31</v>
          </cell>
        </row>
        <row r="801">
          <cell r="F801">
            <v>0</v>
          </cell>
          <cell r="H801">
            <v>0</v>
          </cell>
          <cell r="P801">
            <v>0</v>
          </cell>
        </row>
        <row r="802">
          <cell r="A802" t="str">
            <v xml:space="preserve">Tubo com costura, ANSI B 36.10, SCH.80, extremidades chanfradas, material em aço </v>
          </cell>
          <cell r="F802">
            <v>0</v>
          </cell>
          <cell r="H802">
            <v>0</v>
          </cell>
          <cell r="P802">
            <v>0</v>
          </cell>
        </row>
        <row r="803">
          <cell r="A803" t="str">
            <v xml:space="preserve">carbono conforme ASTM A-53, GR.A: </v>
          </cell>
          <cell r="F803">
            <v>0</v>
          </cell>
          <cell r="H803">
            <v>0</v>
          </cell>
          <cell r="P803">
            <v>0</v>
          </cell>
        </row>
        <row r="804">
          <cell r="A804" t="str">
            <v>Diâmetro 8"</v>
          </cell>
          <cell r="B804" t="str">
            <v>TB80</v>
          </cell>
          <cell r="C804" t="str">
            <v>m</v>
          </cell>
          <cell r="D804">
            <v>13</v>
          </cell>
          <cell r="E804">
            <v>64.56</v>
          </cell>
          <cell r="F804">
            <v>839.28</v>
          </cell>
          <cell r="G804">
            <v>8</v>
          </cell>
          <cell r="H804">
            <v>104</v>
          </cell>
          <cell r="I804" t="str">
            <v>TACS</v>
          </cell>
          <cell r="P804">
            <v>8</v>
          </cell>
        </row>
        <row r="805">
          <cell r="F805">
            <v>0</v>
          </cell>
          <cell r="H805">
            <v>0</v>
          </cell>
          <cell r="P805">
            <v>0</v>
          </cell>
        </row>
        <row r="806">
          <cell r="A806" t="str">
            <v xml:space="preserve">Tubo com costura, ANSI B36.10, SCH.40, extremidade chanfrada material em aço </v>
          </cell>
          <cell r="F806">
            <v>0</v>
          </cell>
          <cell r="H806">
            <v>0</v>
          </cell>
          <cell r="P806">
            <v>0</v>
          </cell>
        </row>
        <row r="807">
          <cell r="A807" t="str">
            <v>carbono, conforme ASTM A53, GR.A/B:</v>
          </cell>
          <cell r="F807">
            <v>0</v>
          </cell>
          <cell r="H807">
            <v>0</v>
          </cell>
          <cell r="P807">
            <v>0</v>
          </cell>
        </row>
        <row r="808">
          <cell r="A808" t="str">
            <v>Diâmetro 21/2"</v>
          </cell>
          <cell r="B808" t="str">
            <v>TB40</v>
          </cell>
          <cell r="C808" t="str">
            <v>m</v>
          </cell>
          <cell r="D808">
            <v>22</v>
          </cell>
          <cell r="E808">
            <v>8.6199999999999992</v>
          </cell>
          <cell r="F808">
            <v>189.64</v>
          </cell>
          <cell r="G808">
            <v>2.5</v>
          </cell>
          <cell r="H808">
            <v>55</v>
          </cell>
          <cell r="I808" t="str">
            <v>TACS</v>
          </cell>
          <cell r="P808">
            <v>2.5</v>
          </cell>
        </row>
        <row r="809">
          <cell r="A809" t="str">
            <v>Diâmetro 4"</v>
          </cell>
          <cell r="B809" t="str">
            <v>TB40</v>
          </cell>
          <cell r="C809" t="str">
            <v>m</v>
          </cell>
          <cell r="D809">
            <v>1</v>
          </cell>
          <cell r="E809">
            <v>16.100000000000001</v>
          </cell>
          <cell r="F809">
            <v>16.100000000000001</v>
          </cell>
          <cell r="G809">
            <v>4</v>
          </cell>
          <cell r="H809">
            <v>4</v>
          </cell>
          <cell r="I809" t="str">
            <v>TACS</v>
          </cell>
          <cell r="P809">
            <v>4</v>
          </cell>
        </row>
        <row r="810">
          <cell r="A810" t="str">
            <v>Diâmetro 6"</v>
          </cell>
          <cell r="B810" t="str">
            <v>TB40</v>
          </cell>
          <cell r="C810" t="str">
            <v>m</v>
          </cell>
          <cell r="D810">
            <v>70</v>
          </cell>
          <cell r="E810">
            <v>28.2</v>
          </cell>
          <cell r="F810">
            <v>1974</v>
          </cell>
          <cell r="G810">
            <v>6</v>
          </cell>
          <cell r="H810">
            <v>420</v>
          </cell>
          <cell r="I810" t="str">
            <v>TACS</v>
          </cell>
          <cell r="P810">
            <v>6</v>
          </cell>
        </row>
        <row r="811">
          <cell r="A811" t="str">
            <v>Diâmetro 8"</v>
          </cell>
          <cell r="B811" t="str">
            <v>TB40</v>
          </cell>
          <cell r="C811" t="str">
            <v>m</v>
          </cell>
          <cell r="D811">
            <v>47</v>
          </cell>
          <cell r="E811">
            <v>42.5</v>
          </cell>
          <cell r="F811">
            <v>1997.5</v>
          </cell>
          <cell r="G811">
            <v>8</v>
          </cell>
          <cell r="H811">
            <v>376</v>
          </cell>
          <cell r="I811" t="str">
            <v>TACS</v>
          </cell>
          <cell r="P811">
            <v>8</v>
          </cell>
        </row>
        <row r="812">
          <cell r="A812" t="str">
            <v>Diâmetro 10"</v>
          </cell>
          <cell r="B812" t="str">
            <v>TB40</v>
          </cell>
          <cell r="C812" t="str">
            <v>m</v>
          </cell>
          <cell r="D812">
            <v>90</v>
          </cell>
          <cell r="E812">
            <v>60.2</v>
          </cell>
          <cell r="F812">
            <v>5418</v>
          </cell>
          <cell r="G812">
            <v>10</v>
          </cell>
          <cell r="H812">
            <v>900</v>
          </cell>
          <cell r="I812" t="str">
            <v>TACS</v>
          </cell>
          <cell r="P812">
            <v>10</v>
          </cell>
        </row>
        <row r="813">
          <cell r="F813">
            <v>0</v>
          </cell>
          <cell r="H813">
            <v>0</v>
          </cell>
          <cell r="P813">
            <v>0</v>
          </cell>
        </row>
        <row r="814">
          <cell r="A814" t="str">
            <v xml:space="preserve">Tubo com costura, ANSI B 36.10, STD, extremidades chanfradas, material em aço </v>
          </cell>
          <cell r="F814">
            <v>0</v>
          </cell>
          <cell r="H814">
            <v>0</v>
          </cell>
          <cell r="P814">
            <v>0</v>
          </cell>
        </row>
        <row r="815">
          <cell r="A815" t="str">
            <v>carbono, conforme ASTM A-139:</v>
          </cell>
          <cell r="F815">
            <v>0</v>
          </cell>
          <cell r="H815">
            <v>0</v>
          </cell>
          <cell r="P815">
            <v>0</v>
          </cell>
        </row>
        <row r="816">
          <cell r="A816" t="str">
            <v>Diâmetro 12"</v>
          </cell>
          <cell r="B816" t="str">
            <v>TBSTD</v>
          </cell>
          <cell r="C816" t="str">
            <v>m</v>
          </cell>
          <cell r="D816">
            <v>250</v>
          </cell>
          <cell r="E816">
            <v>73.8</v>
          </cell>
          <cell r="F816">
            <v>18450</v>
          </cell>
          <cell r="G816">
            <v>10</v>
          </cell>
          <cell r="H816">
            <v>2500</v>
          </cell>
          <cell r="I816" t="str">
            <v>TACS</v>
          </cell>
          <cell r="P816">
            <v>10</v>
          </cell>
        </row>
        <row r="817">
          <cell r="A817" t="str">
            <v>Diâmetro 14"</v>
          </cell>
          <cell r="B817" t="str">
            <v>TBSTD</v>
          </cell>
          <cell r="C817" t="str">
            <v>m</v>
          </cell>
          <cell r="D817">
            <v>15</v>
          </cell>
          <cell r="E817">
            <v>81.2</v>
          </cell>
          <cell r="F817">
            <v>1218</v>
          </cell>
          <cell r="G817">
            <v>12</v>
          </cell>
          <cell r="H817">
            <v>180</v>
          </cell>
          <cell r="I817" t="str">
            <v>TACS</v>
          </cell>
          <cell r="P817">
            <v>12</v>
          </cell>
        </row>
        <row r="818">
          <cell r="F818">
            <v>0</v>
          </cell>
          <cell r="H818">
            <v>0</v>
          </cell>
          <cell r="P818">
            <v>0</v>
          </cell>
        </row>
        <row r="819">
          <cell r="A819" t="str">
            <v xml:space="preserve">Tubo com costura, ANSI B 36.10, STD, extremidades chanfradas, material em aço </v>
          </cell>
          <cell r="F819">
            <v>0</v>
          </cell>
          <cell r="H819">
            <v>0</v>
          </cell>
          <cell r="P819">
            <v>0</v>
          </cell>
        </row>
        <row r="820">
          <cell r="A820" t="str">
            <v>carbono, conforme ASTM A-134:</v>
          </cell>
          <cell r="F820">
            <v>0</v>
          </cell>
          <cell r="H820">
            <v>0</v>
          </cell>
          <cell r="P820">
            <v>0</v>
          </cell>
        </row>
        <row r="821">
          <cell r="A821" t="str">
            <v>Diâmetro 16"</v>
          </cell>
          <cell r="B821" t="str">
            <v>TBSTD</v>
          </cell>
          <cell r="C821" t="str">
            <v>m</v>
          </cell>
          <cell r="D821">
            <v>5</v>
          </cell>
          <cell r="E821">
            <v>93.1</v>
          </cell>
          <cell r="F821">
            <v>465.5</v>
          </cell>
          <cell r="G821">
            <v>14</v>
          </cell>
          <cell r="H821">
            <v>70</v>
          </cell>
          <cell r="I821" t="str">
            <v>TACS</v>
          </cell>
          <cell r="P821">
            <v>14</v>
          </cell>
        </row>
        <row r="822">
          <cell r="A822" t="str">
            <v>Diâmetro 18"</v>
          </cell>
          <cell r="B822" t="str">
            <v>TBSTD</v>
          </cell>
          <cell r="C822" t="str">
            <v>m</v>
          </cell>
          <cell r="D822">
            <v>20</v>
          </cell>
          <cell r="E822">
            <v>105</v>
          </cell>
          <cell r="F822">
            <v>2100</v>
          </cell>
          <cell r="G822">
            <v>16</v>
          </cell>
          <cell r="H822">
            <v>320</v>
          </cell>
          <cell r="I822" t="str">
            <v>TACS</v>
          </cell>
          <cell r="P822">
            <v>16</v>
          </cell>
        </row>
        <row r="823">
          <cell r="A823" t="str">
            <v>Diâmetro 20"</v>
          </cell>
          <cell r="B823" t="str">
            <v>TBSTD</v>
          </cell>
          <cell r="C823" t="str">
            <v>m</v>
          </cell>
          <cell r="D823">
            <v>18</v>
          </cell>
          <cell r="E823">
            <v>117</v>
          </cell>
          <cell r="F823">
            <v>2106</v>
          </cell>
          <cell r="G823">
            <v>16</v>
          </cell>
          <cell r="H823">
            <v>288</v>
          </cell>
          <cell r="I823" t="str">
            <v>TACS</v>
          </cell>
          <cell r="P823">
            <v>16</v>
          </cell>
        </row>
        <row r="824">
          <cell r="F824">
            <v>0</v>
          </cell>
          <cell r="H824">
            <v>0</v>
          </cell>
          <cell r="P824">
            <v>0</v>
          </cell>
        </row>
        <row r="825">
          <cell r="A825" t="str">
            <v>Válvula borboleta, tipo WAFER, 150 libras, material do corpo em FºFº, interno em FºFº</v>
          </cell>
          <cell r="F825">
            <v>0</v>
          </cell>
          <cell r="H825">
            <v>0</v>
          </cell>
          <cell r="P825">
            <v>0</v>
          </cell>
        </row>
        <row r="826">
          <cell r="A826" t="str">
            <v>ref. NIAGARA figura 540 e 550 ou similar:</v>
          </cell>
          <cell r="F826">
            <v>0</v>
          </cell>
          <cell r="H826">
            <v>0</v>
          </cell>
          <cell r="P826">
            <v>0</v>
          </cell>
        </row>
        <row r="827">
          <cell r="A827" t="str">
            <v>Diâmetro 6"</v>
          </cell>
          <cell r="B827" t="str">
            <v>VV</v>
          </cell>
          <cell r="C827" t="str">
            <v>PC</v>
          </cell>
          <cell r="D827">
            <v>3</v>
          </cell>
          <cell r="F827">
            <v>0</v>
          </cell>
          <cell r="G827">
            <v>12</v>
          </cell>
          <cell r="H827">
            <v>36</v>
          </cell>
          <cell r="I827" t="str">
            <v>TACS</v>
          </cell>
          <cell r="P827">
            <v>12</v>
          </cell>
        </row>
        <row r="828">
          <cell r="A828" t="str">
            <v>Diâmetro 8"</v>
          </cell>
          <cell r="B828" t="str">
            <v>VV</v>
          </cell>
          <cell r="C828" t="str">
            <v>PC</v>
          </cell>
          <cell r="D828">
            <v>9</v>
          </cell>
          <cell r="F828">
            <v>0</v>
          </cell>
          <cell r="G828">
            <v>16</v>
          </cell>
          <cell r="H828">
            <v>144</v>
          </cell>
          <cell r="I828" t="str">
            <v>TACS</v>
          </cell>
          <cell r="P828">
            <v>16</v>
          </cell>
        </row>
        <row r="829">
          <cell r="A829" t="str">
            <v>Diâmetro 10"</v>
          </cell>
          <cell r="B829" t="str">
            <v>VV</v>
          </cell>
          <cell r="C829" t="str">
            <v>PC</v>
          </cell>
          <cell r="D829">
            <v>18</v>
          </cell>
          <cell r="F829">
            <v>0</v>
          </cell>
          <cell r="G829">
            <v>20</v>
          </cell>
          <cell r="H829">
            <v>360</v>
          </cell>
          <cell r="I829" t="str">
            <v>TACS</v>
          </cell>
          <cell r="P829">
            <v>20</v>
          </cell>
        </row>
        <row r="830">
          <cell r="A830" t="str">
            <v>Diâmetro 12"</v>
          </cell>
          <cell r="B830" t="str">
            <v>VV</v>
          </cell>
          <cell r="C830" t="str">
            <v>PC</v>
          </cell>
          <cell r="D830">
            <v>9</v>
          </cell>
          <cell r="F830">
            <v>0</v>
          </cell>
          <cell r="G830">
            <v>24</v>
          </cell>
          <cell r="H830">
            <v>216</v>
          </cell>
          <cell r="I830" t="str">
            <v>TACS</v>
          </cell>
          <cell r="P830">
            <v>24</v>
          </cell>
        </row>
        <row r="831">
          <cell r="F831">
            <v>0</v>
          </cell>
          <cell r="H831">
            <v>0</v>
          </cell>
          <cell r="P831">
            <v>0</v>
          </cell>
        </row>
        <row r="832">
          <cell r="A832" t="str">
            <v xml:space="preserve">Válvula diafragma, 150 libras, extremidade com rosca NPT conforme ANSI B 2.1 </v>
          </cell>
          <cell r="F832">
            <v>0</v>
          </cell>
          <cell r="H832">
            <v>0</v>
          </cell>
          <cell r="P832">
            <v>0</v>
          </cell>
        </row>
        <row r="833">
          <cell r="A833" t="str">
            <v xml:space="preserve">material do corpo em FºFº, interno em borracha, ref. CIVA tipo KB - passagem reta ou </v>
          </cell>
          <cell r="F833">
            <v>0</v>
          </cell>
          <cell r="H833">
            <v>0</v>
          </cell>
          <cell r="P833">
            <v>0</v>
          </cell>
        </row>
        <row r="834">
          <cell r="A834" t="str">
            <v>similar:</v>
          </cell>
          <cell r="F834">
            <v>0</v>
          </cell>
          <cell r="H834">
            <v>0</v>
          </cell>
          <cell r="P834">
            <v>0</v>
          </cell>
        </row>
        <row r="835">
          <cell r="A835" t="str">
            <v>Diâmetro 1"</v>
          </cell>
          <cell r="B835" t="str">
            <v>VV</v>
          </cell>
          <cell r="C835" t="str">
            <v>PC</v>
          </cell>
          <cell r="D835">
            <v>5</v>
          </cell>
          <cell r="F835">
            <v>0</v>
          </cell>
          <cell r="G835">
            <v>2</v>
          </cell>
          <cell r="H835">
            <v>10</v>
          </cell>
          <cell r="I835" t="str">
            <v>TACS</v>
          </cell>
          <cell r="P835">
            <v>2</v>
          </cell>
        </row>
        <row r="836">
          <cell r="F836">
            <v>0</v>
          </cell>
          <cell r="H836">
            <v>0</v>
          </cell>
          <cell r="P836">
            <v>0</v>
          </cell>
        </row>
        <row r="837">
          <cell r="A837" t="str">
            <v xml:space="preserve">Válvula esfera, 150 libras, extremidade com rosca NPT conforme ANSI B 2.1, material do </v>
          </cell>
          <cell r="F837">
            <v>0</v>
          </cell>
          <cell r="H837">
            <v>0</v>
          </cell>
          <cell r="P837">
            <v>0</v>
          </cell>
        </row>
        <row r="838">
          <cell r="A838" t="str">
            <v>corpo em latão, interno aço inox, ref. CIWAL figura 294 ou similar:</v>
          </cell>
          <cell r="F838">
            <v>0</v>
          </cell>
          <cell r="H838">
            <v>0</v>
          </cell>
          <cell r="P838">
            <v>0</v>
          </cell>
        </row>
        <row r="839">
          <cell r="A839" t="str">
            <v>Diâmetro 1/2"</v>
          </cell>
          <cell r="B839" t="str">
            <v>VV</v>
          </cell>
          <cell r="C839" t="str">
            <v>PC</v>
          </cell>
          <cell r="D839">
            <v>10</v>
          </cell>
          <cell r="F839">
            <v>0</v>
          </cell>
          <cell r="G839">
            <v>2</v>
          </cell>
          <cell r="H839">
            <v>20</v>
          </cell>
          <cell r="I839" t="str">
            <v>TACR</v>
          </cell>
          <cell r="P839">
            <v>2</v>
          </cell>
        </row>
        <row r="840">
          <cell r="A840" t="str">
            <v>Diâmetro 3/4"</v>
          </cell>
          <cell r="B840" t="str">
            <v>VV</v>
          </cell>
          <cell r="C840" t="str">
            <v>PC</v>
          </cell>
          <cell r="D840">
            <v>4</v>
          </cell>
          <cell r="F840">
            <v>0</v>
          </cell>
          <cell r="G840">
            <v>2</v>
          </cell>
          <cell r="H840">
            <v>8</v>
          </cell>
          <cell r="I840" t="str">
            <v>TACR</v>
          </cell>
          <cell r="P840">
            <v>2</v>
          </cell>
        </row>
        <row r="841">
          <cell r="A841" t="str">
            <v>Diâmetro 11/2"</v>
          </cell>
          <cell r="B841" t="str">
            <v>VV</v>
          </cell>
          <cell r="C841" t="str">
            <v>PC</v>
          </cell>
          <cell r="D841">
            <v>5</v>
          </cell>
          <cell r="F841">
            <v>0</v>
          </cell>
          <cell r="G841">
            <v>3</v>
          </cell>
          <cell r="H841">
            <v>15</v>
          </cell>
          <cell r="I841" t="str">
            <v>TACR</v>
          </cell>
          <cell r="P841">
            <v>3</v>
          </cell>
        </row>
        <row r="842">
          <cell r="A842" t="str">
            <v>Diâmetro 2"</v>
          </cell>
          <cell r="B842" t="str">
            <v>VV</v>
          </cell>
          <cell r="C842" t="str">
            <v>PC</v>
          </cell>
          <cell r="D842">
            <v>42</v>
          </cell>
          <cell r="F842">
            <v>0</v>
          </cell>
          <cell r="G842">
            <v>4</v>
          </cell>
          <cell r="H842">
            <v>168</v>
          </cell>
          <cell r="I842" t="str">
            <v>TACR</v>
          </cell>
          <cell r="P842">
            <v>4</v>
          </cell>
        </row>
        <row r="843">
          <cell r="F843">
            <v>0</v>
          </cell>
          <cell r="H843">
            <v>0</v>
          </cell>
          <cell r="P843">
            <v>0</v>
          </cell>
        </row>
        <row r="844">
          <cell r="A844" t="str">
            <v>Válvula de retenção três vias, 150 libras, extremidades com flange face plana, material</v>
          </cell>
          <cell r="F844">
            <v>0</v>
          </cell>
          <cell r="H844">
            <v>0</v>
          </cell>
          <cell r="P844">
            <v>0</v>
          </cell>
        </row>
        <row r="845">
          <cell r="A845" t="str">
            <v>do corpo em FºFº, interno em borracha, ref. TECH-TAYLOR VALVE ou similar:</v>
          </cell>
          <cell r="F845">
            <v>0</v>
          </cell>
          <cell r="H845">
            <v>0</v>
          </cell>
          <cell r="P845">
            <v>0</v>
          </cell>
        </row>
        <row r="846">
          <cell r="A846" t="str">
            <v>Diâmetro 12"</v>
          </cell>
          <cell r="B846" t="str">
            <v>VV</v>
          </cell>
          <cell r="C846" t="str">
            <v>PC</v>
          </cell>
          <cell r="D846">
            <v>2</v>
          </cell>
          <cell r="F846">
            <v>0</v>
          </cell>
          <cell r="G846">
            <v>24</v>
          </cell>
          <cell r="H846">
            <v>48</v>
          </cell>
          <cell r="I846" t="str">
            <v>TACR</v>
          </cell>
          <cell r="P846">
            <v>24</v>
          </cell>
        </row>
        <row r="847">
          <cell r="A847" t="str">
            <v>Diâmetro 18"</v>
          </cell>
          <cell r="B847" t="str">
            <v>VV</v>
          </cell>
          <cell r="C847" t="str">
            <v>PC</v>
          </cell>
          <cell r="D847">
            <v>1</v>
          </cell>
          <cell r="F847">
            <v>0</v>
          </cell>
          <cell r="G847">
            <v>36</v>
          </cell>
          <cell r="H847">
            <v>36</v>
          </cell>
          <cell r="I847" t="str">
            <v>TACR</v>
          </cell>
          <cell r="P847">
            <v>36</v>
          </cell>
        </row>
        <row r="848">
          <cell r="F848">
            <v>0</v>
          </cell>
          <cell r="H848">
            <v>0</v>
          </cell>
          <cell r="P848">
            <v>0</v>
          </cell>
        </row>
        <row r="849">
          <cell r="A849" t="str">
            <v>Válvula de retenção, tipo WAFER, 150 libras, material do corpo em FºFº,</v>
          </cell>
          <cell r="F849">
            <v>0</v>
          </cell>
          <cell r="H849">
            <v>0</v>
          </cell>
          <cell r="P849">
            <v>0</v>
          </cell>
        </row>
        <row r="850">
          <cell r="A850" t="str">
            <v xml:space="preserve"> interno aço inox, ref. NIAGARA figura 80-111B e 80-111A ou similar:</v>
          </cell>
          <cell r="F850">
            <v>0</v>
          </cell>
          <cell r="H850">
            <v>0</v>
          </cell>
          <cell r="P850">
            <v>0</v>
          </cell>
        </row>
        <row r="851">
          <cell r="A851" t="str">
            <v xml:space="preserve"> Diâmetro 6"</v>
          </cell>
          <cell r="B851" t="str">
            <v>VV</v>
          </cell>
          <cell r="C851" t="str">
            <v>PC</v>
          </cell>
          <cell r="D851">
            <v>1</v>
          </cell>
          <cell r="F851">
            <v>0</v>
          </cell>
          <cell r="G851">
            <v>5.7</v>
          </cell>
          <cell r="H851">
            <v>5.7</v>
          </cell>
          <cell r="I851" t="str">
            <v>TACR</v>
          </cell>
          <cell r="P851">
            <v>5.7</v>
          </cell>
        </row>
        <row r="852">
          <cell r="F852">
            <v>0</v>
          </cell>
          <cell r="H852">
            <v>0</v>
          </cell>
          <cell r="P852">
            <v>0</v>
          </cell>
        </row>
        <row r="853">
          <cell r="A853" t="str">
            <v>Suportes</v>
          </cell>
          <cell r="C853" t="str">
            <v>kg</v>
          </cell>
          <cell r="D853">
            <v>2500</v>
          </cell>
          <cell r="E853">
            <v>1</v>
          </cell>
          <cell r="F853">
            <v>2500</v>
          </cell>
          <cell r="G853">
            <v>0.15</v>
          </cell>
          <cell r="H853">
            <v>375</v>
          </cell>
          <cell r="I853" t="str">
            <v>F</v>
          </cell>
          <cell r="P853">
            <v>0.15</v>
          </cell>
        </row>
        <row r="854">
          <cell r="F854">
            <v>0</v>
          </cell>
          <cell r="H854">
            <v>0</v>
          </cell>
          <cell r="P854">
            <v>0</v>
          </cell>
        </row>
        <row r="855">
          <cell r="A855" t="str">
            <v>ÁREA - FLOTAÇÃO</v>
          </cell>
          <cell r="F855">
            <v>0</v>
          </cell>
          <cell r="H855">
            <v>0</v>
          </cell>
          <cell r="P855">
            <v>0</v>
          </cell>
        </row>
        <row r="856">
          <cell r="A856" t="str">
            <v xml:space="preserve">Tubo sem costura, ANSI B 36.10, SCH.80, extremidades com rosca NPT conforme </v>
          </cell>
          <cell r="F856">
            <v>0</v>
          </cell>
          <cell r="H856">
            <v>0</v>
          </cell>
          <cell r="P856">
            <v>0</v>
          </cell>
        </row>
        <row r="857">
          <cell r="A857" t="str">
            <v>ANSI B 2.1, material em aço carbono, conforme ASTM A-53 GR.A/B:</v>
          </cell>
          <cell r="F857">
            <v>0</v>
          </cell>
          <cell r="H857">
            <v>0</v>
          </cell>
          <cell r="P857">
            <v>0</v>
          </cell>
        </row>
        <row r="858">
          <cell r="A858" t="str">
            <v>Diâmetro 3/4"</v>
          </cell>
          <cell r="B858" t="str">
            <v>TB80</v>
          </cell>
          <cell r="C858" t="str">
            <v>m</v>
          </cell>
          <cell r="D858">
            <v>5</v>
          </cell>
          <cell r="E858">
            <v>2.19</v>
          </cell>
          <cell r="F858">
            <v>10.95</v>
          </cell>
          <cell r="G858">
            <v>1</v>
          </cell>
          <cell r="H858">
            <v>5</v>
          </cell>
          <cell r="I858" t="str">
            <v>TACR</v>
          </cell>
          <cell r="P858">
            <v>1</v>
          </cell>
        </row>
        <row r="859">
          <cell r="A859" t="str">
            <v>Diâmetro 11/2"</v>
          </cell>
          <cell r="B859" t="str">
            <v>TB80</v>
          </cell>
          <cell r="C859" t="str">
            <v>m</v>
          </cell>
          <cell r="D859">
            <v>5</v>
          </cell>
          <cell r="E859">
            <v>5.4</v>
          </cell>
          <cell r="F859">
            <v>27</v>
          </cell>
          <cell r="G859">
            <v>1.5</v>
          </cell>
          <cell r="H859">
            <v>7.5</v>
          </cell>
          <cell r="I859" t="str">
            <v>TACR</v>
          </cell>
          <cell r="P859">
            <v>1.5</v>
          </cell>
        </row>
        <row r="860">
          <cell r="A860" t="str">
            <v>Diâmetro 2"</v>
          </cell>
          <cell r="B860" t="str">
            <v>TB80</v>
          </cell>
          <cell r="C860" t="str">
            <v>m</v>
          </cell>
          <cell r="D860">
            <v>10</v>
          </cell>
          <cell r="E860">
            <v>7.47</v>
          </cell>
          <cell r="F860">
            <v>74.7</v>
          </cell>
          <cell r="G860">
            <v>2</v>
          </cell>
          <cell r="H860">
            <v>20</v>
          </cell>
          <cell r="I860" t="str">
            <v>TACR</v>
          </cell>
          <cell r="P860">
            <v>2</v>
          </cell>
        </row>
        <row r="861">
          <cell r="F861">
            <v>0</v>
          </cell>
          <cell r="H861">
            <v>0</v>
          </cell>
          <cell r="P861">
            <v>0</v>
          </cell>
        </row>
        <row r="862">
          <cell r="A862" t="str">
            <v xml:space="preserve">Tubo sem costura, ANSI B 36.10, SCH.80, extremidades com rosca NPT, conforme </v>
          </cell>
          <cell r="F862">
            <v>0</v>
          </cell>
          <cell r="H862">
            <v>0</v>
          </cell>
          <cell r="P862">
            <v>0</v>
          </cell>
        </row>
        <row r="863">
          <cell r="A863" t="str">
            <v>ANSI B 2.1, material em aço carbono, conforme ASTM A-53 GR.A/B galvanizado:</v>
          </cell>
          <cell r="F863">
            <v>0</v>
          </cell>
          <cell r="H863">
            <v>0</v>
          </cell>
          <cell r="P863">
            <v>0</v>
          </cell>
        </row>
        <row r="864">
          <cell r="A864" t="str">
            <v>Diâmetro 1/2"</v>
          </cell>
          <cell r="B864" t="str">
            <v>TB80</v>
          </cell>
          <cell r="C864" t="str">
            <v>m</v>
          </cell>
          <cell r="D864">
            <v>30</v>
          </cell>
          <cell r="E864">
            <v>1.62</v>
          </cell>
          <cell r="F864">
            <v>48.6</v>
          </cell>
          <cell r="G864">
            <v>1</v>
          </cell>
          <cell r="H864">
            <v>30</v>
          </cell>
          <cell r="I864" t="str">
            <v>TACR</v>
          </cell>
          <cell r="P864">
            <v>1</v>
          </cell>
        </row>
        <row r="865">
          <cell r="A865" t="str">
            <v>Diâmetro 3/4"</v>
          </cell>
          <cell r="B865" t="str">
            <v>TB80</v>
          </cell>
          <cell r="C865" t="str">
            <v>m</v>
          </cell>
          <cell r="D865">
            <v>20</v>
          </cell>
          <cell r="E865">
            <v>2.19</v>
          </cell>
          <cell r="F865">
            <v>43.8</v>
          </cell>
          <cell r="G865">
            <v>1</v>
          </cell>
          <cell r="H865">
            <v>20</v>
          </cell>
          <cell r="I865" t="str">
            <v>TACR</v>
          </cell>
          <cell r="P865">
            <v>1</v>
          </cell>
        </row>
        <row r="866">
          <cell r="A866" t="str">
            <v>Diâmetro 1"</v>
          </cell>
          <cell r="B866" t="str">
            <v>TB80</v>
          </cell>
          <cell r="C866" t="str">
            <v>m</v>
          </cell>
          <cell r="D866">
            <v>10</v>
          </cell>
          <cell r="E866">
            <v>3.23</v>
          </cell>
          <cell r="F866">
            <v>32.299999999999997</v>
          </cell>
          <cell r="G866">
            <v>1</v>
          </cell>
          <cell r="H866">
            <v>10</v>
          </cell>
          <cell r="I866" t="str">
            <v>TACR</v>
          </cell>
          <cell r="P866">
            <v>1</v>
          </cell>
        </row>
        <row r="867">
          <cell r="F867">
            <v>0</v>
          </cell>
          <cell r="H867">
            <v>0</v>
          </cell>
          <cell r="P867">
            <v>0</v>
          </cell>
        </row>
        <row r="868">
          <cell r="A868" t="str">
            <v>Tubo de PEAD, PN 16, extremidade plana material em polietileno de alta densidade</v>
          </cell>
          <cell r="F868">
            <v>0</v>
          </cell>
          <cell r="H868">
            <v>0</v>
          </cell>
          <cell r="P868">
            <v>0</v>
          </cell>
        </row>
        <row r="869">
          <cell r="A869" t="str">
            <v>Diâmetro 125 mm</v>
          </cell>
          <cell r="B869" t="str">
            <v>TBPEAD</v>
          </cell>
          <cell r="C869" t="str">
            <v>m</v>
          </cell>
          <cell r="D869">
            <v>25</v>
          </cell>
          <cell r="E869">
            <v>2.6</v>
          </cell>
          <cell r="F869">
            <v>65</v>
          </cell>
          <cell r="G869">
            <v>0.22</v>
          </cell>
          <cell r="H869">
            <v>5.5</v>
          </cell>
          <cell r="I869" t="str">
            <v>TPEADS</v>
          </cell>
          <cell r="P869">
            <v>0.22</v>
          </cell>
        </row>
        <row r="870">
          <cell r="A870" t="str">
            <v>Diâmetro  160 mm</v>
          </cell>
          <cell r="B870" t="str">
            <v>TBPEAD</v>
          </cell>
          <cell r="C870" t="str">
            <v>m</v>
          </cell>
          <cell r="D870">
            <v>30</v>
          </cell>
          <cell r="E870">
            <v>3.6</v>
          </cell>
          <cell r="F870">
            <v>108</v>
          </cell>
          <cell r="G870">
            <v>0.33</v>
          </cell>
          <cell r="H870">
            <v>9.9</v>
          </cell>
          <cell r="I870" t="str">
            <v>TPEADS</v>
          </cell>
          <cell r="P870">
            <v>0.33</v>
          </cell>
        </row>
        <row r="871">
          <cell r="A871" t="str">
            <v>Diâmetro  250 mm</v>
          </cell>
          <cell r="B871" t="str">
            <v>TBPEAD</v>
          </cell>
          <cell r="C871" t="str">
            <v>m</v>
          </cell>
          <cell r="D871">
            <v>10</v>
          </cell>
          <cell r="E871">
            <v>6.25</v>
          </cell>
          <cell r="F871">
            <v>62.5</v>
          </cell>
          <cell r="G871">
            <v>0.6</v>
          </cell>
          <cell r="H871">
            <v>6</v>
          </cell>
          <cell r="I871" t="str">
            <v>TPEADS</v>
          </cell>
          <cell r="P871">
            <v>0.6</v>
          </cell>
        </row>
        <row r="872">
          <cell r="A872" t="str">
            <v>Diâmetro  280 mm</v>
          </cell>
          <cell r="B872" t="str">
            <v>TBPEAD</v>
          </cell>
          <cell r="C872" t="str">
            <v>m</v>
          </cell>
          <cell r="D872">
            <v>20</v>
          </cell>
          <cell r="E872">
            <v>6.4</v>
          </cell>
          <cell r="F872">
            <v>128</v>
          </cell>
          <cell r="G872">
            <v>0.66</v>
          </cell>
          <cell r="H872">
            <v>13.2</v>
          </cell>
          <cell r="I872" t="str">
            <v>TPEADS</v>
          </cell>
          <cell r="P872">
            <v>0.66</v>
          </cell>
        </row>
        <row r="873">
          <cell r="A873" t="str">
            <v>Diâmetro  355 mm</v>
          </cell>
          <cell r="B873" t="str">
            <v>TBPEAD</v>
          </cell>
          <cell r="C873" t="str">
            <v>m</v>
          </cell>
          <cell r="D873">
            <v>20</v>
          </cell>
          <cell r="E873">
            <v>7.9</v>
          </cell>
          <cell r="F873">
            <v>158</v>
          </cell>
          <cell r="G873">
            <v>0.77</v>
          </cell>
          <cell r="H873">
            <v>15.4</v>
          </cell>
          <cell r="I873" t="str">
            <v>TPEADS</v>
          </cell>
          <cell r="P873">
            <v>0.77</v>
          </cell>
        </row>
        <row r="874">
          <cell r="F874">
            <v>0</v>
          </cell>
          <cell r="H874">
            <v>0</v>
          </cell>
          <cell r="P874">
            <v>0</v>
          </cell>
        </row>
        <row r="875">
          <cell r="A875" t="str">
            <v>Tubo com costura, ANSI B 36.10, SCH.40, extremidades chanfradas, material em aço</v>
          </cell>
          <cell r="F875">
            <v>0</v>
          </cell>
          <cell r="H875">
            <v>0</v>
          </cell>
          <cell r="P875">
            <v>0</v>
          </cell>
        </row>
        <row r="876">
          <cell r="A876" t="str">
            <v>carbono, conforme ASTM A-53 GR.A/B:</v>
          </cell>
          <cell r="F876">
            <v>0</v>
          </cell>
          <cell r="H876">
            <v>0</v>
          </cell>
          <cell r="P876">
            <v>0</v>
          </cell>
        </row>
        <row r="877">
          <cell r="A877" t="str">
            <v>Diâmetro 3"</v>
          </cell>
          <cell r="B877" t="str">
            <v>TB40</v>
          </cell>
          <cell r="C877" t="str">
            <v>m</v>
          </cell>
          <cell r="D877">
            <v>20</v>
          </cell>
          <cell r="E877">
            <v>11.3</v>
          </cell>
          <cell r="F877">
            <v>226</v>
          </cell>
          <cell r="G877">
            <v>3</v>
          </cell>
          <cell r="H877">
            <v>60</v>
          </cell>
          <cell r="I877" t="str">
            <v>TACS</v>
          </cell>
          <cell r="P877">
            <v>3</v>
          </cell>
        </row>
        <row r="878">
          <cell r="A878" t="str">
            <v>Diâmetro 4"</v>
          </cell>
          <cell r="B878" t="str">
            <v>TB40</v>
          </cell>
          <cell r="C878" t="str">
            <v>m</v>
          </cell>
          <cell r="D878">
            <v>15</v>
          </cell>
          <cell r="E878">
            <v>16.100000000000001</v>
          </cell>
          <cell r="F878">
            <v>241.5</v>
          </cell>
          <cell r="G878">
            <v>4</v>
          </cell>
          <cell r="H878">
            <v>60</v>
          </cell>
          <cell r="I878" t="str">
            <v>TACS</v>
          </cell>
          <cell r="P878">
            <v>4</v>
          </cell>
        </row>
        <row r="879">
          <cell r="A879" t="str">
            <v>Diâmetro 6"</v>
          </cell>
          <cell r="B879" t="str">
            <v>TB40</v>
          </cell>
          <cell r="C879" t="str">
            <v>m</v>
          </cell>
          <cell r="D879">
            <v>30</v>
          </cell>
          <cell r="E879">
            <v>28.2</v>
          </cell>
          <cell r="F879">
            <v>846</v>
          </cell>
          <cell r="G879">
            <v>6</v>
          </cell>
          <cell r="H879">
            <v>180</v>
          </cell>
          <cell r="I879" t="str">
            <v>TACS</v>
          </cell>
          <cell r="P879">
            <v>6</v>
          </cell>
        </row>
        <row r="880">
          <cell r="A880" t="str">
            <v>Diâmetro 8"</v>
          </cell>
          <cell r="B880" t="str">
            <v>TB40</v>
          </cell>
          <cell r="C880" t="str">
            <v>m</v>
          </cell>
          <cell r="D880">
            <v>20</v>
          </cell>
          <cell r="E880">
            <v>42.5</v>
          </cell>
          <cell r="F880">
            <v>850</v>
          </cell>
          <cell r="G880">
            <v>8</v>
          </cell>
          <cell r="H880">
            <v>160</v>
          </cell>
          <cell r="I880" t="str">
            <v>TACS</v>
          </cell>
          <cell r="P880">
            <v>8</v>
          </cell>
        </row>
        <row r="881">
          <cell r="A881" t="str">
            <v>Diâmetro 10"</v>
          </cell>
          <cell r="B881" t="str">
            <v>TB40</v>
          </cell>
          <cell r="C881" t="str">
            <v>m</v>
          </cell>
          <cell r="D881">
            <v>10</v>
          </cell>
          <cell r="E881">
            <v>60.2</v>
          </cell>
          <cell r="F881">
            <v>602</v>
          </cell>
          <cell r="G881">
            <v>10</v>
          </cell>
          <cell r="H881">
            <v>100</v>
          </cell>
          <cell r="I881" t="str">
            <v>TACS</v>
          </cell>
          <cell r="P881">
            <v>10</v>
          </cell>
        </row>
        <row r="882">
          <cell r="F882">
            <v>0</v>
          </cell>
          <cell r="H882">
            <v>0</v>
          </cell>
          <cell r="P882">
            <v>0</v>
          </cell>
        </row>
        <row r="883">
          <cell r="A883" t="str">
            <v>Tubo com costura, ANSI B 36.10, SCH.XXS, extremidades chanfradas, material em aço</v>
          </cell>
          <cell r="F883">
            <v>0</v>
          </cell>
          <cell r="H883">
            <v>0</v>
          </cell>
          <cell r="P883">
            <v>0</v>
          </cell>
        </row>
        <row r="884">
          <cell r="A884" t="str">
            <v>carbono, conforme ASTM A-53 GR.A/B:</v>
          </cell>
          <cell r="F884">
            <v>0</v>
          </cell>
          <cell r="H884">
            <v>0</v>
          </cell>
          <cell r="P884">
            <v>0</v>
          </cell>
        </row>
        <row r="885">
          <cell r="A885" t="str">
            <v>Diâmetro 4"</v>
          </cell>
          <cell r="B885" t="str">
            <v>TBXXS</v>
          </cell>
          <cell r="C885" t="str">
            <v>m</v>
          </cell>
          <cell r="D885">
            <v>2</v>
          </cell>
          <cell r="E885">
            <v>41</v>
          </cell>
          <cell r="F885">
            <v>82</v>
          </cell>
          <cell r="G885">
            <v>4</v>
          </cell>
          <cell r="H885">
            <v>8</v>
          </cell>
          <cell r="I885" t="str">
            <v>TACS</v>
          </cell>
          <cell r="P885">
            <v>4</v>
          </cell>
        </row>
        <row r="886">
          <cell r="A886" t="str">
            <v>Diâmetro 6"</v>
          </cell>
          <cell r="B886" t="str">
            <v>TBXXS</v>
          </cell>
          <cell r="C886" t="str">
            <v>m</v>
          </cell>
          <cell r="D886">
            <v>30</v>
          </cell>
          <cell r="E886">
            <v>79</v>
          </cell>
          <cell r="F886">
            <v>2370</v>
          </cell>
          <cell r="G886">
            <v>6</v>
          </cell>
          <cell r="H886">
            <v>180</v>
          </cell>
          <cell r="I886" t="str">
            <v>TACS</v>
          </cell>
          <cell r="P886">
            <v>6</v>
          </cell>
        </row>
        <row r="887">
          <cell r="A887" t="str">
            <v>Diâmetro 8"</v>
          </cell>
          <cell r="B887" t="str">
            <v>TBXXS</v>
          </cell>
          <cell r="C887" t="str">
            <v>m</v>
          </cell>
          <cell r="D887">
            <v>20</v>
          </cell>
          <cell r="E887">
            <v>103</v>
          </cell>
          <cell r="F887">
            <v>2060</v>
          </cell>
          <cell r="G887">
            <v>8</v>
          </cell>
          <cell r="H887">
            <v>160</v>
          </cell>
          <cell r="I887" t="str">
            <v>TACS</v>
          </cell>
          <cell r="P887">
            <v>8</v>
          </cell>
        </row>
        <row r="888">
          <cell r="F888">
            <v>0</v>
          </cell>
          <cell r="H888">
            <v>0</v>
          </cell>
          <cell r="P888">
            <v>0</v>
          </cell>
        </row>
        <row r="889">
          <cell r="A889" t="str">
            <v>Válvula borboleta, tipo WAFER, 150 libras, material do corpo em FºFº, interno em FºFº.</v>
          </cell>
          <cell r="F889">
            <v>0</v>
          </cell>
          <cell r="H889">
            <v>0</v>
          </cell>
          <cell r="P889">
            <v>0</v>
          </cell>
        </row>
        <row r="890">
          <cell r="A890" t="str">
            <v>ref. NIAGARA figura 540 e 550 ou similar:</v>
          </cell>
          <cell r="F890">
            <v>0</v>
          </cell>
          <cell r="H890">
            <v>0</v>
          </cell>
          <cell r="P890">
            <v>0</v>
          </cell>
        </row>
        <row r="891">
          <cell r="A891" t="str">
            <v>Diâmetro 3"</v>
          </cell>
          <cell r="B891" t="str">
            <v>VV</v>
          </cell>
          <cell r="C891" t="str">
            <v>PC</v>
          </cell>
          <cell r="D891">
            <v>7</v>
          </cell>
          <cell r="F891">
            <v>0</v>
          </cell>
          <cell r="G891">
            <v>6</v>
          </cell>
          <cell r="H891">
            <v>42</v>
          </cell>
          <cell r="I891" t="str">
            <v>TACS</v>
          </cell>
          <cell r="P891">
            <v>6</v>
          </cell>
        </row>
        <row r="892">
          <cell r="A892" t="str">
            <v>Diâmetro 4"</v>
          </cell>
          <cell r="B892" t="str">
            <v>VV</v>
          </cell>
          <cell r="C892" t="str">
            <v>PC</v>
          </cell>
          <cell r="D892">
            <v>3</v>
          </cell>
          <cell r="F892">
            <v>0</v>
          </cell>
          <cell r="G892">
            <v>8</v>
          </cell>
          <cell r="H892">
            <v>24</v>
          </cell>
          <cell r="I892" t="str">
            <v>TACS</v>
          </cell>
          <cell r="P892">
            <v>8</v>
          </cell>
        </row>
        <row r="893">
          <cell r="F893">
            <v>0</v>
          </cell>
          <cell r="H893">
            <v>0</v>
          </cell>
          <cell r="P893">
            <v>0</v>
          </cell>
        </row>
        <row r="894">
          <cell r="A894" t="str">
            <v xml:space="preserve">Válvula diafragma, 150 libras, extremidades com rosca NPT conforme ANSI B 2.1  </v>
          </cell>
          <cell r="F894">
            <v>0</v>
          </cell>
          <cell r="H894">
            <v>0</v>
          </cell>
          <cell r="P894">
            <v>0</v>
          </cell>
        </row>
        <row r="895">
          <cell r="A895" t="str">
            <v xml:space="preserve">material do corpo em FºFº, interno em borracha, ref. CIVA tipo KB - passagem reta ou </v>
          </cell>
          <cell r="F895">
            <v>0</v>
          </cell>
          <cell r="H895">
            <v>0</v>
          </cell>
          <cell r="P895">
            <v>0</v>
          </cell>
        </row>
        <row r="896">
          <cell r="A896" t="str">
            <v>similar:</v>
          </cell>
          <cell r="F896">
            <v>0</v>
          </cell>
          <cell r="H896">
            <v>0</v>
          </cell>
          <cell r="P896">
            <v>0</v>
          </cell>
        </row>
        <row r="897">
          <cell r="A897" t="str">
            <v>Diâmetro 1"</v>
          </cell>
          <cell r="B897" t="str">
            <v>VV</v>
          </cell>
          <cell r="C897" t="str">
            <v>PC</v>
          </cell>
          <cell r="D897">
            <v>8</v>
          </cell>
          <cell r="F897">
            <v>0</v>
          </cell>
          <cell r="G897">
            <v>2</v>
          </cell>
          <cell r="H897">
            <v>16</v>
          </cell>
          <cell r="I897" t="str">
            <v>TACR</v>
          </cell>
          <cell r="P897">
            <v>2</v>
          </cell>
        </row>
        <row r="898">
          <cell r="F898">
            <v>0</v>
          </cell>
          <cell r="H898">
            <v>0</v>
          </cell>
          <cell r="P898">
            <v>0</v>
          </cell>
        </row>
        <row r="899">
          <cell r="A899" t="str">
            <v xml:space="preserve">Válvula esfera, 150 libras, extremidades com rosca NPT, conforme ANSI B 2.1, material </v>
          </cell>
          <cell r="F899">
            <v>0</v>
          </cell>
          <cell r="H899">
            <v>0</v>
          </cell>
          <cell r="P899">
            <v>0</v>
          </cell>
        </row>
        <row r="900">
          <cell r="A900" t="str">
            <v>do corpo em latão, interno aço inox, ref. CIWAL figura 294 ou similar:</v>
          </cell>
          <cell r="F900">
            <v>0</v>
          </cell>
          <cell r="H900">
            <v>0</v>
          </cell>
          <cell r="P900">
            <v>0</v>
          </cell>
        </row>
        <row r="901">
          <cell r="A901" t="str">
            <v>Diâmetro 1/2"</v>
          </cell>
          <cell r="B901" t="str">
            <v>VV</v>
          </cell>
          <cell r="C901" t="str">
            <v>PC</v>
          </cell>
          <cell r="D901">
            <v>30</v>
          </cell>
          <cell r="F901">
            <v>0</v>
          </cell>
          <cell r="G901">
            <v>2</v>
          </cell>
          <cell r="H901">
            <v>60</v>
          </cell>
          <cell r="I901" t="str">
            <v>TACR</v>
          </cell>
          <cell r="P901">
            <v>2</v>
          </cell>
        </row>
        <row r="902">
          <cell r="A902" t="str">
            <v>Diâmetro 3/4"</v>
          </cell>
          <cell r="B902" t="str">
            <v>VV</v>
          </cell>
          <cell r="C902" t="str">
            <v>PC</v>
          </cell>
          <cell r="D902">
            <v>7</v>
          </cell>
          <cell r="F902">
            <v>0</v>
          </cell>
          <cell r="G902">
            <v>2</v>
          </cell>
          <cell r="H902">
            <v>14</v>
          </cell>
          <cell r="I902" t="str">
            <v>TACR</v>
          </cell>
          <cell r="P902">
            <v>2</v>
          </cell>
        </row>
        <row r="903">
          <cell r="A903" t="str">
            <v>Diâmetro 1"</v>
          </cell>
          <cell r="B903" t="str">
            <v>VV</v>
          </cell>
          <cell r="C903" t="str">
            <v>PC</v>
          </cell>
          <cell r="D903">
            <v>8</v>
          </cell>
          <cell r="F903">
            <v>0</v>
          </cell>
          <cell r="G903">
            <v>2</v>
          </cell>
          <cell r="H903">
            <v>16</v>
          </cell>
          <cell r="I903" t="str">
            <v>TACR</v>
          </cell>
          <cell r="P903">
            <v>2</v>
          </cell>
        </row>
        <row r="904">
          <cell r="A904" t="str">
            <v>Diâmetro 2"</v>
          </cell>
          <cell r="B904" t="str">
            <v>VV</v>
          </cell>
          <cell r="C904" t="str">
            <v>PC</v>
          </cell>
          <cell r="D904">
            <v>14</v>
          </cell>
          <cell r="F904">
            <v>0</v>
          </cell>
          <cell r="G904">
            <v>4</v>
          </cell>
          <cell r="H904">
            <v>56</v>
          </cell>
          <cell r="I904" t="str">
            <v>TACR</v>
          </cell>
          <cell r="P904">
            <v>4</v>
          </cell>
        </row>
        <row r="905">
          <cell r="F905">
            <v>0</v>
          </cell>
          <cell r="H905">
            <v>0</v>
          </cell>
          <cell r="P905">
            <v>0</v>
          </cell>
        </row>
        <row r="906">
          <cell r="A906" t="str">
            <v>Válvula esfera, 150 libras, extremidade com flange face plana, material do corpo em aço</v>
          </cell>
          <cell r="F906">
            <v>0</v>
          </cell>
          <cell r="H906">
            <v>0</v>
          </cell>
          <cell r="P906">
            <v>0</v>
          </cell>
        </row>
        <row r="907">
          <cell r="A907" t="str">
            <v>carbono, interno aço inox, ref. NIAGARA 303 ou similar:</v>
          </cell>
          <cell r="F907">
            <v>0</v>
          </cell>
          <cell r="H907">
            <v>0</v>
          </cell>
          <cell r="P907">
            <v>0</v>
          </cell>
        </row>
        <row r="908">
          <cell r="A908" t="str">
            <v>Diâmetro 3"</v>
          </cell>
          <cell r="B908" t="str">
            <v>VV</v>
          </cell>
          <cell r="C908" t="str">
            <v>PC</v>
          </cell>
          <cell r="D908">
            <v>6</v>
          </cell>
          <cell r="F908">
            <v>0</v>
          </cell>
          <cell r="G908">
            <v>6</v>
          </cell>
          <cell r="H908">
            <v>36</v>
          </cell>
          <cell r="I908" t="str">
            <v>TACS</v>
          </cell>
          <cell r="P908">
            <v>6</v>
          </cell>
        </row>
        <row r="909">
          <cell r="F909">
            <v>0</v>
          </cell>
          <cell r="H909">
            <v>0</v>
          </cell>
          <cell r="P909">
            <v>0</v>
          </cell>
        </row>
        <row r="910">
          <cell r="A910" t="str">
            <v>Válvula de retenção, 150 libras, extremidades com rosca NPT, conforme ANSI B 2.1</v>
          </cell>
          <cell r="F910">
            <v>0</v>
          </cell>
          <cell r="H910">
            <v>0</v>
          </cell>
          <cell r="P910">
            <v>0</v>
          </cell>
        </row>
        <row r="911">
          <cell r="A911" t="str">
            <v>material do corpo em bronze, interno em bronze, ref. CIWAL figura 58 ou similar:</v>
          </cell>
          <cell r="F911">
            <v>0</v>
          </cell>
          <cell r="H911">
            <v>0</v>
          </cell>
          <cell r="P911">
            <v>0</v>
          </cell>
        </row>
        <row r="912">
          <cell r="A912" t="str">
            <v>Diâmetro 1"</v>
          </cell>
          <cell r="B912" t="str">
            <v>VV</v>
          </cell>
          <cell r="C912" t="str">
            <v>PC</v>
          </cell>
          <cell r="D912">
            <v>8</v>
          </cell>
          <cell r="F912">
            <v>0</v>
          </cell>
          <cell r="G912">
            <v>2</v>
          </cell>
          <cell r="H912">
            <v>16</v>
          </cell>
          <cell r="I912" t="str">
            <v>TACR</v>
          </cell>
          <cell r="P912">
            <v>2</v>
          </cell>
        </row>
        <row r="913">
          <cell r="A913" t="str">
            <v>Diâmetro 2"</v>
          </cell>
          <cell r="B913" t="str">
            <v>VV</v>
          </cell>
          <cell r="C913" t="str">
            <v>PC</v>
          </cell>
          <cell r="D913">
            <v>2</v>
          </cell>
          <cell r="F913">
            <v>0</v>
          </cell>
          <cell r="G913">
            <v>4</v>
          </cell>
          <cell r="H913">
            <v>8</v>
          </cell>
          <cell r="I913" t="str">
            <v>TACR</v>
          </cell>
          <cell r="P913">
            <v>4</v>
          </cell>
        </row>
        <row r="914">
          <cell r="F914">
            <v>0</v>
          </cell>
          <cell r="H914">
            <v>0</v>
          </cell>
          <cell r="P914">
            <v>0</v>
          </cell>
        </row>
        <row r="915">
          <cell r="A915" t="str">
            <v>Válvula de retenção, tipo WAFER, 150 libras, material do corpo em FºFº</v>
          </cell>
          <cell r="F915">
            <v>0</v>
          </cell>
          <cell r="H915">
            <v>0</v>
          </cell>
          <cell r="P915">
            <v>0</v>
          </cell>
        </row>
        <row r="916">
          <cell r="A916" t="str">
            <v>interno aço inox, ref. NIAGARA figura 80-111B e 80-111A ou similar:</v>
          </cell>
          <cell r="F916">
            <v>0</v>
          </cell>
          <cell r="H916">
            <v>0</v>
          </cell>
          <cell r="P916">
            <v>0</v>
          </cell>
        </row>
        <row r="917">
          <cell r="A917" t="str">
            <v>Diâmetro 3"</v>
          </cell>
          <cell r="B917" t="str">
            <v>VV</v>
          </cell>
          <cell r="C917" t="str">
            <v>PC</v>
          </cell>
          <cell r="D917">
            <v>1</v>
          </cell>
          <cell r="F917">
            <v>0</v>
          </cell>
          <cell r="G917">
            <v>6</v>
          </cell>
          <cell r="H917">
            <v>6</v>
          </cell>
          <cell r="I917" t="str">
            <v>TACR</v>
          </cell>
          <cell r="P917">
            <v>6</v>
          </cell>
        </row>
        <row r="918">
          <cell r="F918">
            <v>0</v>
          </cell>
          <cell r="H918">
            <v>0</v>
          </cell>
          <cell r="P918">
            <v>0</v>
          </cell>
        </row>
        <row r="919">
          <cell r="A919" t="str">
            <v xml:space="preserve">Válvula de retenção três vias, 150 libras, extremidades com flange face plana, material </v>
          </cell>
          <cell r="F919">
            <v>0</v>
          </cell>
          <cell r="H919">
            <v>0</v>
          </cell>
          <cell r="P919">
            <v>0</v>
          </cell>
        </row>
        <row r="920">
          <cell r="A920" t="str">
            <v>do corpo em FºFº, interno em borracha, ref. TECH TAYLOR VALVE ou similar:</v>
          </cell>
          <cell r="F920">
            <v>0</v>
          </cell>
          <cell r="H920">
            <v>0</v>
          </cell>
          <cell r="P920">
            <v>0</v>
          </cell>
        </row>
        <row r="921">
          <cell r="A921" t="str">
            <v>Diâmetro 6"</v>
          </cell>
          <cell r="B921" t="str">
            <v>VV</v>
          </cell>
          <cell r="C921" t="str">
            <v>PC</v>
          </cell>
          <cell r="D921">
            <v>3</v>
          </cell>
          <cell r="F921">
            <v>0</v>
          </cell>
          <cell r="G921">
            <v>12</v>
          </cell>
          <cell r="H921">
            <v>36</v>
          </cell>
          <cell r="I921" t="str">
            <v>TACR</v>
          </cell>
          <cell r="P921">
            <v>12</v>
          </cell>
        </row>
        <row r="922">
          <cell r="A922" t="str">
            <v>Diâmetro 8"</v>
          </cell>
          <cell r="B922" t="str">
            <v>VV</v>
          </cell>
          <cell r="C922" t="str">
            <v>PC</v>
          </cell>
          <cell r="D922">
            <v>1</v>
          </cell>
          <cell r="F922">
            <v>0</v>
          </cell>
          <cell r="G922">
            <v>16</v>
          </cell>
          <cell r="H922">
            <v>16</v>
          </cell>
          <cell r="I922" t="str">
            <v>TACR</v>
          </cell>
          <cell r="P922">
            <v>16</v>
          </cell>
        </row>
        <row r="923">
          <cell r="F923">
            <v>0</v>
          </cell>
          <cell r="H923">
            <v>0</v>
          </cell>
          <cell r="P923">
            <v>0</v>
          </cell>
        </row>
        <row r="924">
          <cell r="A924" t="str">
            <v>Suportes</v>
          </cell>
          <cell r="C924" t="str">
            <v>kg</v>
          </cell>
          <cell r="D924">
            <v>1500</v>
          </cell>
          <cell r="E924">
            <v>1</v>
          </cell>
          <cell r="F924">
            <v>1500</v>
          </cell>
          <cell r="G924">
            <v>0.15</v>
          </cell>
          <cell r="H924">
            <v>225</v>
          </cell>
          <cell r="I924" t="str">
            <v>F</v>
          </cell>
          <cell r="P924">
            <v>0.15</v>
          </cell>
        </row>
        <row r="925">
          <cell r="F925">
            <v>0</v>
          </cell>
          <cell r="H925">
            <v>0</v>
          </cell>
          <cell r="P925">
            <v>0</v>
          </cell>
        </row>
        <row r="926">
          <cell r="A926" t="str">
            <v>ÁREA - CICLONAGEM E FILTRAGEM</v>
          </cell>
          <cell r="F926">
            <v>0</v>
          </cell>
          <cell r="H926">
            <v>0</v>
          </cell>
          <cell r="P926">
            <v>0</v>
          </cell>
        </row>
        <row r="927">
          <cell r="A927" t="str">
            <v>Tubo sem costura, ANSI B 36.10, SCH.80, extremidades com rosca NPT, conforme</v>
          </cell>
          <cell r="F927">
            <v>0</v>
          </cell>
          <cell r="H927">
            <v>0</v>
          </cell>
          <cell r="P927">
            <v>0</v>
          </cell>
        </row>
        <row r="928">
          <cell r="A928" t="str">
            <v>ANSI B 2.1, material em aço carbono conforme ASTM A-53 GR.A/B galvanizado:</v>
          </cell>
          <cell r="F928">
            <v>0</v>
          </cell>
          <cell r="H928">
            <v>0</v>
          </cell>
          <cell r="P928">
            <v>0</v>
          </cell>
        </row>
        <row r="929">
          <cell r="A929" t="str">
            <v>Diâmetro 1/2"</v>
          </cell>
          <cell r="B929" t="str">
            <v>TB80</v>
          </cell>
          <cell r="C929" t="str">
            <v>m</v>
          </cell>
          <cell r="D929">
            <v>36</v>
          </cell>
          <cell r="E929">
            <v>1.62</v>
          </cell>
          <cell r="F929">
            <v>58.32</v>
          </cell>
          <cell r="G929">
            <v>1</v>
          </cell>
          <cell r="H929">
            <v>36</v>
          </cell>
          <cell r="I929" t="str">
            <v>TACR</v>
          </cell>
          <cell r="P929">
            <v>1</v>
          </cell>
        </row>
        <row r="930">
          <cell r="A930" t="str">
            <v>Diâmetro 3/4"</v>
          </cell>
          <cell r="B930" t="str">
            <v>TB80</v>
          </cell>
          <cell r="C930" t="str">
            <v>m</v>
          </cell>
          <cell r="D930">
            <v>41</v>
          </cell>
          <cell r="E930">
            <v>2.19</v>
          </cell>
          <cell r="F930">
            <v>89.79</v>
          </cell>
          <cell r="G930">
            <v>1</v>
          </cell>
          <cell r="H930">
            <v>41</v>
          </cell>
          <cell r="I930" t="str">
            <v>TACR</v>
          </cell>
          <cell r="P930">
            <v>1</v>
          </cell>
        </row>
        <row r="931">
          <cell r="A931" t="str">
            <v>Diâmetro 1"</v>
          </cell>
          <cell r="B931" t="str">
            <v>TB80</v>
          </cell>
          <cell r="C931" t="str">
            <v>m</v>
          </cell>
          <cell r="D931">
            <v>12</v>
          </cell>
          <cell r="E931">
            <v>3.23</v>
          </cell>
          <cell r="F931">
            <v>38.76</v>
          </cell>
          <cell r="G931">
            <v>1</v>
          </cell>
          <cell r="H931">
            <v>12</v>
          </cell>
          <cell r="I931" t="str">
            <v>TACR</v>
          </cell>
          <cell r="P931">
            <v>1</v>
          </cell>
        </row>
        <row r="932">
          <cell r="A932" t="str">
            <v>Diâmetro 11/2"</v>
          </cell>
          <cell r="B932" t="str">
            <v>TB80</v>
          </cell>
          <cell r="C932" t="str">
            <v>m</v>
          </cell>
          <cell r="D932">
            <v>1</v>
          </cell>
          <cell r="E932">
            <v>5.4</v>
          </cell>
          <cell r="F932">
            <v>5.4</v>
          </cell>
          <cell r="G932">
            <v>1.5</v>
          </cell>
          <cell r="H932">
            <v>1.5</v>
          </cell>
          <cell r="I932" t="str">
            <v>TACR</v>
          </cell>
          <cell r="P932">
            <v>1.5</v>
          </cell>
        </row>
        <row r="933">
          <cell r="F933">
            <v>0</v>
          </cell>
          <cell r="H933">
            <v>0</v>
          </cell>
          <cell r="P933">
            <v>0</v>
          </cell>
        </row>
        <row r="934">
          <cell r="A934" t="str">
            <v xml:space="preserve">Tubo sem costura, ANSI B 36.10, SCH.80, extremidades com rosca NPT conforme </v>
          </cell>
          <cell r="F934">
            <v>0</v>
          </cell>
          <cell r="H934">
            <v>0</v>
          </cell>
          <cell r="P934">
            <v>0</v>
          </cell>
        </row>
        <row r="935">
          <cell r="A935" t="str">
            <v>ANSI B 2.1, material em aço carbono, conforme ASTM A-53 GR.A/B:</v>
          </cell>
          <cell r="F935">
            <v>0</v>
          </cell>
          <cell r="H935">
            <v>0</v>
          </cell>
          <cell r="P935">
            <v>0</v>
          </cell>
        </row>
        <row r="936">
          <cell r="A936" t="str">
            <v>Diâmetro 1/2"</v>
          </cell>
          <cell r="B936" t="str">
            <v>TB80</v>
          </cell>
          <cell r="C936" t="str">
            <v>m</v>
          </cell>
          <cell r="D936">
            <v>25</v>
          </cell>
          <cell r="E936">
            <v>1.62</v>
          </cell>
          <cell r="F936">
            <v>40.5</v>
          </cell>
          <cell r="G936">
            <v>1</v>
          </cell>
          <cell r="H936">
            <v>25</v>
          </cell>
          <cell r="I936" t="str">
            <v>TACR</v>
          </cell>
          <cell r="P936">
            <v>1</v>
          </cell>
        </row>
        <row r="937">
          <cell r="A937" t="str">
            <v>Diâmetro 3/4"</v>
          </cell>
          <cell r="B937" t="str">
            <v>TB80</v>
          </cell>
          <cell r="C937" t="str">
            <v>m</v>
          </cell>
          <cell r="D937">
            <v>14</v>
          </cell>
          <cell r="E937">
            <v>2.19</v>
          </cell>
          <cell r="F937">
            <v>30.66</v>
          </cell>
          <cell r="G937">
            <v>1</v>
          </cell>
          <cell r="H937">
            <v>14</v>
          </cell>
          <cell r="I937" t="str">
            <v>TACR</v>
          </cell>
          <cell r="P937">
            <v>1</v>
          </cell>
        </row>
        <row r="938">
          <cell r="A938" t="str">
            <v>Diâmetro 11/2"</v>
          </cell>
          <cell r="B938" t="str">
            <v>TB80</v>
          </cell>
          <cell r="C938" t="str">
            <v>m</v>
          </cell>
          <cell r="D938">
            <v>26</v>
          </cell>
          <cell r="E938">
            <v>5.4</v>
          </cell>
          <cell r="F938">
            <v>140.4</v>
          </cell>
          <cell r="G938">
            <v>1.5</v>
          </cell>
          <cell r="H938">
            <v>39</v>
          </cell>
          <cell r="I938" t="str">
            <v>TACR</v>
          </cell>
          <cell r="P938">
            <v>1.5</v>
          </cell>
        </row>
        <row r="939">
          <cell r="F939">
            <v>0</v>
          </cell>
          <cell r="H939">
            <v>0</v>
          </cell>
          <cell r="P939">
            <v>0</v>
          </cell>
        </row>
        <row r="940">
          <cell r="A940" t="str">
            <v>Tubo de PEAD, PN 16, extremidade plana material em polietileno de alta densidade</v>
          </cell>
          <cell r="F940">
            <v>0</v>
          </cell>
          <cell r="H940">
            <v>0</v>
          </cell>
          <cell r="P940">
            <v>0</v>
          </cell>
        </row>
        <row r="941">
          <cell r="A941" t="str">
            <v>Diâmetro 140 mm</v>
          </cell>
          <cell r="B941" t="str">
            <v>TBPEAD</v>
          </cell>
          <cell r="C941" t="str">
            <v>m</v>
          </cell>
          <cell r="D941">
            <v>5</v>
          </cell>
          <cell r="E941">
            <v>2.8</v>
          </cell>
          <cell r="F941">
            <v>14</v>
          </cell>
          <cell r="G941">
            <v>0.25</v>
          </cell>
          <cell r="H941">
            <v>1.25</v>
          </cell>
          <cell r="I941" t="str">
            <v>TPEADS</v>
          </cell>
          <cell r="P941">
            <v>0.25</v>
          </cell>
        </row>
        <row r="942">
          <cell r="A942" t="str">
            <v>Diâmetro  160 mm</v>
          </cell>
          <cell r="B942" t="str">
            <v>TBPEAD</v>
          </cell>
          <cell r="C942" t="str">
            <v>m</v>
          </cell>
          <cell r="D942">
            <v>5</v>
          </cell>
          <cell r="E942">
            <v>3.6</v>
          </cell>
          <cell r="F942">
            <v>18</v>
          </cell>
          <cell r="G942">
            <v>0.33</v>
          </cell>
          <cell r="H942">
            <v>1.65</v>
          </cell>
          <cell r="I942" t="str">
            <v>TPEADS</v>
          </cell>
          <cell r="P942">
            <v>0.33</v>
          </cell>
        </row>
        <row r="943">
          <cell r="A943" t="str">
            <v>Diâmetro  225 mm</v>
          </cell>
          <cell r="B943" t="str">
            <v>TBPEAD</v>
          </cell>
          <cell r="C943" t="str">
            <v>m</v>
          </cell>
          <cell r="D943">
            <v>6</v>
          </cell>
          <cell r="E943">
            <v>5.7</v>
          </cell>
          <cell r="F943">
            <v>34.200000000000003</v>
          </cell>
          <cell r="G943">
            <v>0.55000000000000004</v>
          </cell>
          <cell r="H943">
            <v>3.3</v>
          </cell>
          <cell r="I943" t="str">
            <v>TPEADS</v>
          </cell>
          <cell r="P943">
            <v>0.55000000000000004</v>
          </cell>
        </row>
        <row r="944">
          <cell r="A944" t="str">
            <v>Diâmetro  250 mm</v>
          </cell>
          <cell r="B944" t="str">
            <v>TBPEAD</v>
          </cell>
          <cell r="C944" t="str">
            <v>m</v>
          </cell>
          <cell r="D944">
            <v>32</v>
          </cell>
          <cell r="E944">
            <v>6.25</v>
          </cell>
          <cell r="F944">
            <v>200</v>
          </cell>
          <cell r="G944">
            <v>0.6</v>
          </cell>
          <cell r="H944">
            <v>19.2</v>
          </cell>
          <cell r="I944" t="str">
            <v>TPEADS</v>
          </cell>
          <cell r="P944">
            <v>0.6</v>
          </cell>
        </row>
        <row r="945">
          <cell r="A945" t="str">
            <v>Diâmetro  280 mm</v>
          </cell>
          <cell r="B945" t="str">
            <v>TBPEAD</v>
          </cell>
          <cell r="C945" t="str">
            <v>m</v>
          </cell>
          <cell r="D945">
            <v>43</v>
          </cell>
          <cell r="E945">
            <v>6.4</v>
          </cell>
          <cell r="F945">
            <v>275.2</v>
          </cell>
          <cell r="G945">
            <v>0.66</v>
          </cell>
          <cell r="H945">
            <v>28.38</v>
          </cell>
          <cell r="I945" t="str">
            <v>TPEADS</v>
          </cell>
          <cell r="P945">
            <v>0.66</v>
          </cell>
        </row>
        <row r="946">
          <cell r="A946" t="str">
            <v>Diâmetro  315 mm</v>
          </cell>
          <cell r="B946" t="str">
            <v>TBPEAD</v>
          </cell>
          <cell r="C946" t="str">
            <v>m</v>
          </cell>
          <cell r="D946">
            <v>35</v>
          </cell>
          <cell r="E946">
            <v>6.8</v>
          </cell>
          <cell r="F946">
            <v>238</v>
          </cell>
          <cell r="G946">
            <v>0.66</v>
          </cell>
          <cell r="H946">
            <v>23.1</v>
          </cell>
          <cell r="I946" t="str">
            <v>TPEADS</v>
          </cell>
          <cell r="P946">
            <v>0.66</v>
          </cell>
        </row>
        <row r="947">
          <cell r="A947" t="str">
            <v>Diâmetro  500 mm</v>
          </cell>
          <cell r="B947" t="str">
            <v>TBPEAD</v>
          </cell>
          <cell r="C947" t="str">
            <v>m</v>
          </cell>
          <cell r="D947">
            <v>6</v>
          </cell>
          <cell r="E947">
            <v>11.3</v>
          </cell>
          <cell r="F947">
            <v>67.8</v>
          </cell>
          <cell r="G947">
            <v>1.04</v>
          </cell>
          <cell r="H947">
            <v>6.24</v>
          </cell>
          <cell r="I947" t="str">
            <v>TPEADS</v>
          </cell>
          <cell r="P947">
            <v>1.04</v>
          </cell>
        </row>
        <row r="948">
          <cell r="A948" t="str">
            <v>Diâmetro  630 mm</v>
          </cell>
          <cell r="B948" t="str">
            <v>TBPEAD</v>
          </cell>
          <cell r="C948" t="str">
            <v>m</v>
          </cell>
          <cell r="D948">
            <v>14</v>
          </cell>
          <cell r="E948">
            <v>17</v>
          </cell>
          <cell r="F948">
            <v>238</v>
          </cell>
          <cell r="G948">
            <v>1.31</v>
          </cell>
          <cell r="H948">
            <v>18.34</v>
          </cell>
          <cell r="I948" t="str">
            <v>TPEADS</v>
          </cell>
          <cell r="P948">
            <v>1.31</v>
          </cell>
        </row>
        <row r="949">
          <cell r="F949">
            <v>0</v>
          </cell>
          <cell r="H949">
            <v>0</v>
          </cell>
          <cell r="P949">
            <v>0</v>
          </cell>
        </row>
        <row r="950">
          <cell r="A950" t="str">
            <v>Tubo com costura, ANSI B 36.10, SCH.40, extremidades chanfradas, material em aço</v>
          </cell>
          <cell r="F950">
            <v>0</v>
          </cell>
          <cell r="H950">
            <v>0</v>
          </cell>
          <cell r="P950">
            <v>0</v>
          </cell>
        </row>
        <row r="951">
          <cell r="A951" t="str">
            <v>carbono, conforme ASTM A-53 GR.A/B:</v>
          </cell>
          <cell r="F951">
            <v>0</v>
          </cell>
          <cell r="H951">
            <v>0</v>
          </cell>
          <cell r="P951">
            <v>0</v>
          </cell>
        </row>
        <row r="952">
          <cell r="A952" t="str">
            <v>Diâmetro 21/2"</v>
          </cell>
          <cell r="B952" t="str">
            <v>TB40</v>
          </cell>
          <cell r="C952" t="str">
            <v>m</v>
          </cell>
          <cell r="D952">
            <v>33</v>
          </cell>
          <cell r="E952">
            <v>8.6199999999999992</v>
          </cell>
          <cell r="F952">
            <v>284.45999999999998</v>
          </cell>
          <cell r="G952">
            <v>2.5</v>
          </cell>
          <cell r="H952">
            <v>82.5</v>
          </cell>
          <cell r="I952" t="str">
            <v>TACS</v>
          </cell>
          <cell r="P952">
            <v>2.5</v>
          </cell>
        </row>
        <row r="953">
          <cell r="A953" t="str">
            <v>Diâmetro 3"</v>
          </cell>
          <cell r="B953" t="str">
            <v>TB40</v>
          </cell>
          <cell r="C953" t="str">
            <v>m</v>
          </cell>
          <cell r="D953">
            <v>70</v>
          </cell>
          <cell r="E953">
            <v>11.3</v>
          </cell>
          <cell r="F953">
            <v>791</v>
          </cell>
          <cell r="G953">
            <v>3</v>
          </cell>
          <cell r="H953">
            <v>210</v>
          </cell>
          <cell r="I953" t="str">
            <v>TACS</v>
          </cell>
          <cell r="P953">
            <v>3</v>
          </cell>
        </row>
        <row r="954">
          <cell r="A954" t="str">
            <v>Diâmetro 4"</v>
          </cell>
          <cell r="B954" t="str">
            <v>TB40</v>
          </cell>
          <cell r="C954" t="str">
            <v>m</v>
          </cell>
          <cell r="D954">
            <v>58</v>
          </cell>
          <cell r="E954">
            <v>16.100000000000001</v>
          </cell>
          <cell r="F954">
            <v>933.8</v>
          </cell>
          <cell r="G954">
            <v>4</v>
          </cell>
          <cell r="H954">
            <v>232</v>
          </cell>
          <cell r="I954" t="str">
            <v>TACS</v>
          </cell>
          <cell r="P954">
            <v>4</v>
          </cell>
        </row>
        <row r="955">
          <cell r="A955" t="str">
            <v>Diâmetro 6"</v>
          </cell>
          <cell r="B955" t="str">
            <v>TB40</v>
          </cell>
          <cell r="C955" t="str">
            <v>m</v>
          </cell>
          <cell r="D955">
            <v>54</v>
          </cell>
          <cell r="E955">
            <v>28.2</v>
          </cell>
          <cell r="F955">
            <v>1522.8</v>
          </cell>
          <cell r="G955">
            <v>6</v>
          </cell>
          <cell r="H955">
            <v>324</v>
          </cell>
          <cell r="I955" t="str">
            <v>TACS</v>
          </cell>
          <cell r="P955">
            <v>6</v>
          </cell>
        </row>
        <row r="956">
          <cell r="A956" t="str">
            <v>Diâmetro 8"</v>
          </cell>
          <cell r="B956" t="str">
            <v>TB40</v>
          </cell>
          <cell r="C956" t="str">
            <v>m</v>
          </cell>
          <cell r="D956">
            <v>106</v>
          </cell>
          <cell r="E956">
            <v>42.5</v>
          </cell>
          <cell r="F956">
            <v>4505</v>
          </cell>
          <cell r="G956">
            <v>8</v>
          </cell>
          <cell r="H956">
            <v>848</v>
          </cell>
          <cell r="I956" t="str">
            <v>TACS</v>
          </cell>
          <cell r="P956">
            <v>8</v>
          </cell>
        </row>
        <row r="957">
          <cell r="A957" t="str">
            <v>Diâmetro 10"</v>
          </cell>
          <cell r="B957" t="str">
            <v>TB40</v>
          </cell>
          <cell r="C957" t="str">
            <v>m</v>
          </cell>
          <cell r="D957">
            <v>15</v>
          </cell>
          <cell r="E957">
            <v>60.2</v>
          </cell>
          <cell r="F957">
            <v>903</v>
          </cell>
          <cell r="G957">
            <v>10</v>
          </cell>
          <cell r="H957">
            <v>150</v>
          </cell>
          <cell r="I957" t="str">
            <v>TACS</v>
          </cell>
          <cell r="P957">
            <v>10</v>
          </cell>
        </row>
        <row r="958">
          <cell r="F958">
            <v>0</v>
          </cell>
          <cell r="H958">
            <v>0</v>
          </cell>
          <cell r="P958">
            <v>0</v>
          </cell>
        </row>
        <row r="959">
          <cell r="A959" t="str">
            <v>Tubo com costura, ANSI B 36.10, SCH.XXS, extremidades chanfradas, material em aço</v>
          </cell>
          <cell r="F959">
            <v>0</v>
          </cell>
          <cell r="H959">
            <v>0</v>
          </cell>
          <cell r="P959">
            <v>0</v>
          </cell>
        </row>
        <row r="960">
          <cell r="A960" t="str">
            <v>carbono, conforme ASTM A-53 GR.A/B:</v>
          </cell>
          <cell r="F960">
            <v>0</v>
          </cell>
          <cell r="H960">
            <v>0</v>
          </cell>
          <cell r="P960">
            <v>0</v>
          </cell>
        </row>
        <row r="961">
          <cell r="A961" t="str">
            <v>Diâmetro 6"</v>
          </cell>
          <cell r="B961" t="str">
            <v>TBXXS</v>
          </cell>
          <cell r="C961" t="str">
            <v>m</v>
          </cell>
          <cell r="D961">
            <v>46</v>
          </cell>
          <cell r="E961">
            <v>79</v>
          </cell>
          <cell r="F961">
            <v>3634</v>
          </cell>
          <cell r="G961">
            <v>6</v>
          </cell>
          <cell r="H961">
            <v>276</v>
          </cell>
          <cell r="I961" t="str">
            <v>TACS</v>
          </cell>
          <cell r="P961">
            <v>6</v>
          </cell>
        </row>
        <row r="962">
          <cell r="F962">
            <v>0</v>
          </cell>
          <cell r="H962">
            <v>0</v>
          </cell>
          <cell r="P962">
            <v>0</v>
          </cell>
        </row>
        <row r="963">
          <cell r="A963" t="str">
            <v>Tubo com costura, ANSI B 36.10, STD., extremidades chanfradas, material em aço</v>
          </cell>
          <cell r="F963">
            <v>0</v>
          </cell>
          <cell r="H963">
            <v>0</v>
          </cell>
          <cell r="P963">
            <v>0</v>
          </cell>
        </row>
        <row r="964">
          <cell r="A964" t="str">
            <v xml:space="preserve">carbono, conforme ASTM A-139: </v>
          </cell>
          <cell r="F964">
            <v>0</v>
          </cell>
          <cell r="H964">
            <v>0</v>
          </cell>
          <cell r="P964">
            <v>0</v>
          </cell>
        </row>
        <row r="965">
          <cell r="A965" t="str">
            <v>Diâmetro 12"</v>
          </cell>
          <cell r="B965" t="str">
            <v>TBSTD</v>
          </cell>
          <cell r="C965" t="str">
            <v>m</v>
          </cell>
          <cell r="D965">
            <v>28</v>
          </cell>
          <cell r="E965">
            <v>73.8</v>
          </cell>
          <cell r="F965">
            <v>2066.4</v>
          </cell>
          <cell r="G965">
            <v>10</v>
          </cell>
          <cell r="H965">
            <v>280</v>
          </cell>
          <cell r="I965" t="str">
            <v>TACS</v>
          </cell>
          <cell r="P965">
            <v>10</v>
          </cell>
        </row>
        <row r="966">
          <cell r="A966" t="str">
            <v>Diâmetro 14"</v>
          </cell>
          <cell r="B966" t="str">
            <v>TBSTD</v>
          </cell>
          <cell r="C966" t="str">
            <v>m</v>
          </cell>
          <cell r="D966">
            <v>14</v>
          </cell>
          <cell r="E966">
            <v>81.2</v>
          </cell>
          <cell r="F966">
            <v>1136.8</v>
          </cell>
          <cell r="G966">
            <v>12</v>
          </cell>
          <cell r="H966">
            <v>168</v>
          </cell>
          <cell r="I966" t="str">
            <v>TACS</v>
          </cell>
          <cell r="P966">
            <v>12</v>
          </cell>
        </row>
        <row r="967">
          <cell r="F967">
            <v>0</v>
          </cell>
          <cell r="H967">
            <v>0</v>
          </cell>
          <cell r="P967">
            <v>0</v>
          </cell>
        </row>
        <row r="968">
          <cell r="A968" t="str">
            <v>Tubo com costura, ANSI B 36.10, STD., extremidades chanfradas, material em aço</v>
          </cell>
          <cell r="F968">
            <v>0</v>
          </cell>
          <cell r="H968">
            <v>0</v>
          </cell>
          <cell r="P968">
            <v>0</v>
          </cell>
        </row>
        <row r="969">
          <cell r="A969" t="str">
            <v>carbono, conforme ASTM A-134:</v>
          </cell>
          <cell r="F969">
            <v>0</v>
          </cell>
          <cell r="H969">
            <v>0</v>
          </cell>
          <cell r="P969">
            <v>0</v>
          </cell>
        </row>
        <row r="970">
          <cell r="A970" t="str">
            <v>Diâmetro 18"</v>
          </cell>
          <cell r="B970" t="str">
            <v>TBSTD</v>
          </cell>
          <cell r="C970" t="str">
            <v>m</v>
          </cell>
          <cell r="D970">
            <v>56</v>
          </cell>
          <cell r="E970">
            <v>105</v>
          </cell>
          <cell r="F970">
            <v>5880</v>
          </cell>
          <cell r="G970">
            <v>16</v>
          </cell>
          <cell r="H970">
            <v>896</v>
          </cell>
          <cell r="I970" t="str">
            <v>TACS</v>
          </cell>
          <cell r="P970">
            <v>16</v>
          </cell>
        </row>
        <row r="971">
          <cell r="A971" t="str">
            <v>Diâmetro 20"</v>
          </cell>
          <cell r="B971" t="str">
            <v>TBSTD</v>
          </cell>
          <cell r="C971" t="str">
            <v>m</v>
          </cell>
          <cell r="D971">
            <v>26</v>
          </cell>
          <cell r="E971">
            <v>117</v>
          </cell>
          <cell r="F971">
            <v>3042</v>
          </cell>
          <cell r="G971">
            <v>18</v>
          </cell>
          <cell r="H971">
            <v>468</v>
          </cell>
          <cell r="I971" t="str">
            <v>TACS</v>
          </cell>
          <cell r="P971">
            <v>18</v>
          </cell>
        </row>
        <row r="972">
          <cell r="A972" t="str">
            <v>Diâmetro 24"</v>
          </cell>
          <cell r="B972" t="str">
            <v>TBSTD</v>
          </cell>
          <cell r="C972" t="str">
            <v>m</v>
          </cell>
          <cell r="D972">
            <v>2</v>
          </cell>
          <cell r="E972">
            <v>141</v>
          </cell>
          <cell r="F972">
            <v>282</v>
          </cell>
          <cell r="G972">
            <v>20</v>
          </cell>
          <cell r="H972">
            <v>40</v>
          </cell>
          <cell r="I972" t="str">
            <v>TACS</v>
          </cell>
          <cell r="P972">
            <v>20</v>
          </cell>
        </row>
        <row r="973">
          <cell r="A973" t="str">
            <v>Diâmetro 32"</v>
          </cell>
          <cell r="B973" t="str">
            <v>TBSTD</v>
          </cell>
          <cell r="C973" t="str">
            <v>m</v>
          </cell>
          <cell r="D973">
            <v>46</v>
          </cell>
          <cell r="E973">
            <v>188</v>
          </cell>
          <cell r="F973">
            <v>8648</v>
          </cell>
          <cell r="G973">
            <v>26</v>
          </cell>
          <cell r="H973">
            <v>1196</v>
          </cell>
          <cell r="I973" t="str">
            <v>TACS</v>
          </cell>
          <cell r="P973">
            <v>26</v>
          </cell>
        </row>
        <row r="974">
          <cell r="A974" t="str">
            <v>Diâmetro 34"</v>
          </cell>
          <cell r="B974" t="str">
            <v>TBSTD</v>
          </cell>
          <cell r="C974" t="str">
            <v>m</v>
          </cell>
          <cell r="D974">
            <v>20</v>
          </cell>
          <cell r="E974">
            <v>200</v>
          </cell>
          <cell r="F974">
            <v>4000</v>
          </cell>
          <cell r="G974">
            <v>26</v>
          </cell>
          <cell r="H974">
            <v>520</v>
          </cell>
          <cell r="I974" t="str">
            <v>TACS</v>
          </cell>
          <cell r="P974">
            <v>26</v>
          </cell>
        </row>
        <row r="975">
          <cell r="A975" t="str">
            <v>Diâmetro 40"</v>
          </cell>
          <cell r="B975" t="str">
            <v>TBSTD</v>
          </cell>
          <cell r="C975" t="str">
            <v>m</v>
          </cell>
          <cell r="D975">
            <v>25</v>
          </cell>
          <cell r="E975">
            <v>240</v>
          </cell>
          <cell r="F975">
            <v>6000</v>
          </cell>
          <cell r="G975">
            <v>32</v>
          </cell>
          <cell r="H975">
            <v>800</v>
          </cell>
          <cell r="I975" t="str">
            <v>TACS</v>
          </cell>
          <cell r="P975">
            <v>32</v>
          </cell>
        </row>
        <row r="976">
          <cell r="F976">
            <v>0</v>
          </cell>
          <cell r="H976">
            <v>0</v>
          </cell>
          <cell r="P976">
            <v>0</v>
          </cell>
        </row>
        <row r="977">
          <cell r="A977" t="str">
            <v>Válvula borboleta, tipo WAFER, 150 libras, material do corpo em FºFº, interno em FºFº</v>
          </cell>
          <cell r="F977">
            <v>0</v>
          </cell>
          <cell r="H977">
            <v>0</v>
          </cell>
          <cell r="P977">
            <v>0</v>
          </cell>
        </row>
        <row r="978">
          <cell r="A978" t="str">
            <v>ref. NIAGARA figura 540 e 550 ou similar:</v>
          </cell>
          <cell r="F978">
            <v>0</v>
          </cell>
          <cell r="H978">
            <v>0</v>
          </cell>
          <cell r="P978">
            <v>0</v>
          </cell>
        </row>
        <row r="979">
          <cell r="A979" t="str">
            <v>Diâmetro 8"</v>
          </cell>
          <cell r="B979" t="str">
            <v>VV</v>
          </cell>
          <cell r="C979" t="str">
            <v>PC</v>
          </cell>
          <cell r="D979">
            <v>1</v>
          </cell>
          <cell r="F979">
            <v>0</v>
          </cell>
          <cell r="G979">
            <v>16</v>
          </cell>
          <cell r="H979">
            <v>16</v>
          </cell>
          <cell r="I979" t="str">
            <v>TACS</v>
          </cell>
          <cell r="P979">
            <v>16</v>
          </cell>
        </row>
        <row r="980">
          <cell r="A980" t="str">
            <v>Diâmetro 12"</v>
          </cell>
          <cell r="B980" t="str">
            <v>VV</v>
          </cell>
          <cell r="C980" t="str">
            <v>PC</v>
          </cell>
          <cell r="D980">
            <v>3</v>
          </cell>
          <cell r="F980">
            <v>0</v>
          </cell>
          <cell r="G980">
            <v>24</v>
          </cell>
          <cell r="H980">
            <v>72</v>
          </cell>
          <cell r="I980" t="str">
            <v>TACS</v>
          </cell>
          <cell r="P980">
            <v>24</v>
          </cell>
        </row>
        <row r="981">
          <cell r="F981">
            <v>0</v>
          </cell>
          <cell r="H981">
            <v>0</v>
          </cell>
          <cell r="P981">
            <v>0</v>
          </cell>
        </row>
        <row r="982">
          <cell r="A982" t="str">
            <v xml:space="preserve">Válvula esfera, 150 libras, extremidades com rosca NPT, conforme ANSI B 2.1 material </v>
          </cell>
          <cell r="F982">
            <v>0</v>
          </cell>
          <cell r="H982">
            <v>0</v>
          </cell>
          <cell r="P982">
            <v>0</v>
          </cell>
        </row>
        <row r="983">
          <cell r="A983" t="str">
            <v>do corpo em latão, interno em aço inox, ref. CIWAL figura 294 ou similar:</v>
          </cell>
          <cell r="F983">
            <v>0</v>
          </cell>
          <cell r="H983">
            <v>0</v>
          </cell>
          <cell r="P983">
            <v>0</v>
          </cell>
        </row>
        <row r="984">
          <cell r="A984" t="str">
            <v>Diâmetro 1/2"</v>
          </cell>
          <cell r="B984" t="str">
            <v>VV</v>
          </cell>
          <cell r="C984" t="str">
            <v>PC</v>
          </cell>
          <cell r="D984">
            <v>41</v>
          </cell>
          <cell r="F984">
            <v>0</v>
          </cell>
          <cell r="G984">
            <v>2</v>
          </cell>
          <cell r="H984">
            <v>82</v>
          </cell>
          <cell r="I984" t="str">
            <v>TACR</v>
          </cell>
          <cell r="P984">
            <v>2</v>
          </cell>
        </row>
        <row r="985">
          <cell r="A985" t="str">
            <v>Diâmetro 3/4"</v>
          </cell>
          <cell r="B985" t="str">
            <v>VV</v>
          </cell>
          <cell r="C985" t="str">
            <v>PC</v>
          </cell>
          <cell r="D985">
            <v>3</v>
          </cell>
          <cell r="F985">
            <v>0</v>
          </cell>
          <cell r="G985">
            <v>2</v>
          </cell>
          <cell r="H985">
            <v>6</v>
          </cell>
          <cell r="I985" t="str">
            <v>TACR</v>
          </cell>
          <cell r="P985">
            <v>2</v>
          </cell>
        </row>
        <row r="986">
          <cell r="A986" t="str">
            <v>Diâmetro 1"</v>
          </cell>
          <cell r="B986" t="str">
            <v>VV</v>
          </cell>
          <cell r="C986" t="str">
            <v>PC</v>
          </cell>
          <cell r="D986">
            <v>5</v>
          </cell>
          <cell r="F986">
            <v>0</v>
          </cell>
          <cell r="G986">
            <v>2</v>
          </cell>
          <cell r="H986">
            <v>10</v>
          </cell>
          <cell r="I986" t="str">
            <v>TACR</v>
          </cell>
          <cell r="P986">
            <v>2</v>
          </cell>
        </row>
        <row r="987">
          <cell r="A987" t="str">
            <v>Diâmetro 11/2"</v>
          </cell>
          <cell r="B987" t="str">
            <v>VV</v>
          </cell>
          <cell r="C987" t="str">
            <v>PC</v>
          </cell>
          <cell r="D987">
            <v>9</v>
          </cell>
          <cell r="F987">
            <v>0</v>
          </cell>
          <cell r="G987">
            <v>3</v>
          </cell>
          <cell r="H987">
            <v>27</v>
          </cell>
          <cell r="I987" t="str">
            <v>TACR</v>
          </cell>
          <cell r="P987">
            <v>3</v>
          </cell>
        </row>
        <row r="988">
          <cell r="A988" t="str">
            <v>Diâmetro 2"</v>
          </cell>
          <cell r="B988" t="str">
            <v>VV</v>
          </cell>
          <cell r="C988" t="str">
            <v>PC</v>
          </cell>
          <cell r="D988">
            <v>7</v>
          </cell>
          <cell r="F988">
            <v>0</v>
          </cell>
          <cell r="G988">
            <v>4</v>
          </cell>
          <cell r="H988">
            <v>28</v>
          </cell>
          <cell r="I988" t="str">
            <v>TACR</v>
          </cell>
          <cell r="P988">
            <v>4</v>
          </cell>
        </row>
        <row r="989">
          <cell r="F989">
            <v>0</v>
          </cell>
          <cell r="H989">
            <v>0</v>
          </cell>
          <cell r="P989">
            <v>0</v>
          </cell>
        </row>
        <row r="990">
          <cell r="A990" t="str">
            <v>Válvula esfera, 150 libras, extremidades com  flange face plana, material do corpo</v>
          </cell>
          <cell r="F990">
            <v>0</v>
          </cell>
          <cell r="H990">
            <v>0</v>
          </cell>
          <cell r="P990">
            <v>0</v>
          </cell>
        </row>
        <row r="991">
          <cell r="A991" t="str">
            <v>em aço carbono, interno em aço inox, ref. NIAGARA 303 ou similar:</v>
          </cell>
          <cell r="F991">
            <v>0</v>
          </cell>
          <cell r="H991">
            <v>0</v>
          </cell>
          <cell r="P991">
            <v>0</v>
          </cell>
        </row>
        <row r="992">
          <cell r="A992" t="str">
            <v>Diâmetro 3"</v>
          </cell>
          <cell r="B992" t="str">
            <v>VV</v>
          </cell>
          <cell r="C992" t="str">
            <v>PC</v>
          </cell>
          <cell r="D992">
            <v>8</v>
          </cell>
          <cell r="F992">
            <v>0</v>
          </cell>
          <cell r="G992">
            <v>6</v>
          </cell>
          <cell r="H992">
            <v>48</v>
          </cell>
          <cell r="I992" t="str">
            <v>TACS</v>
          </cell>
          <cell r="P992">
            <v>6</v>
          </cell>
        </row>
        <row r="993">
          <cell r="A993" t="str">
            <v>Diâmetro 4"</v>
          </cell>
          <cell r="B993" t="str">
            <v>VV</v>
          </cell>
          <cell r="C993" t="str">
            <v>PC</v>
          </cell>
          <cell r="D993">
            <v>2</v>
          </cell>
          <cell r="F993">
            <v>0</v>
          </cell>
          <cell r="G993">
            <v>8</v>
          </cell>
          <cell r="H993">
            <v>16</v>
          </cell>
          <cell r="I993" t="str">
            <v>TACS</v>
          </cell>
          <cell r="P993">
            <v>8</v>
          </cell>
        </row>
        <row r="994">
          <cell r="F994">
            <v>0</v>
          </cell>
          <cell r="H994">
            <v>0</v>
          </cell>
          <cell r="P994">
            <v>0</v>
          </cell>
        </row>
        <row r="995">
          <cell r="A995" t="str">
            <v>Válvula de retenção, 150 libras, extremidades com roscas NPT, conforme ANSI B2.1</v>
          </cell>
          <cell r="F995">
            <v>0</v>
          </cell>
          <cell r="H995">
            <v>0</v>
          </cell>
          <cell r="P995">
            <v>0</v>
          </cell>
        </row>
        <row r="996">
          <cell r="A996" t="str">
            <v xml:space="preserve">material do corpo em bronze, interno em bronze, ref. CIWAL figura 58 ou similar: </v>
          </cell>
          <cell r="F996">
            <v>0</v>
          </cell>
          <cell r="H996">
            <v>0</v>
          </cell>
          <cell r="P996">
            <v>0</v>
          </cell>
        </row>
        <row r="997">
          <cell r="A997" t="str">
            <v>Diâmetro 1"</v>
          </cell>
          <cell r="B997" t="str">
            <v>VV</v>
          </cell>
          <cell r="C997" t="str">
            <v>PC</v>
          </cell>
          <cell r="D997">
            <v>4</v>
          </cell>
          <cell r="F997">
            <v>0</v>
          </cell>
          <cell r="G997">
            <v>2</v>
          </cell>
          <cell r="H997">
            <v>8</v>
          </cell>
          <cell r="I997" t="str">
            <v>TACR</v>
          </cell>
          <cell r="P997">
            <v>2</v>
          </cell>
        </row>
        <row r="998">
          <cell r="F998">
            <v>0</v>
          </cell>
          <cell r="H998">
            <v>0</v>
          </cell>
          <cell r="P998">
            <v>0</v>
          </cell>
        </row>
        <row r="999">
          <cell r="A999" t="str">
            <v xml:space="preserve">Válvula de retenção três vias, 150 libras, extremidades com flange face plana, material </v>
          </cell>
          <cell r="F999">
            <v>0</v>
          </cell>
          <cell r="H999">
            <v>0</v>
          </cell>
          <cell r="P999">
            <v>0</v>
          </cell>
        </row>
        <row r="1000">
          <cell r="A1000" t="str">
            <v>do corpo em FºFº, interno em borracha, ref. TECH TAYLOR VALVE ou similar:</v>
          </cell>
          <cell r="F1000">
            <v>0</v>
          </cell>
          <cell r="H1000">
            <v>0</v>
          </cell>
          <cell r="P1000">
            <v>0</v>
          </cell>
        </row>
        <row r="1001">
          <cell r="A1001" t="str">
            <v>Diâmetro 6"</v>
          </cell>
          <cell r="B1001" t="str">
            <v>VV</v>
          </cell>
          <cell r="C1001" t="str">
            <v>PC</v>
          </cell>
          <cell r="D1001">
            <v>1</v>
          </cell>
          <cell r="F1001">
            <v>0</v>
          </cell>
          <cell r="G1001">
            <v>12</v>
          </cell>
          <cell r="H1001">
            <v>12</v>
          </cell>
          <cell r="I1001" t="str">
            <v>TACR</v>
          </cell>
          <cell r="P1001">
            <v>12</v>
          </cell>
        </row>
        <row r="1002">
          <cell r="A1002" t="str">
            <v>Diâmetro 20"</v>
          </cell>
          <cell r="B1002" t="str">
            <v>VV</v>
          </cell>
          <cell r="C1002" t="str">
            <v>PC</v>
          </cell>
          <cell r="D1002">
            <v>1</v>
          </cell>
          <cell r="F1002">
            <v>0</v>
          </cell>
          <cell r="G1002">
            <v>40</v>
          </cell>
          <cell r="H1002">
            <v>40</v>
          </cell>
          <cell r="I1002" t="str">
            <v>TACR</v>
          </cell>
          <cell r="P1002">
            <v>40</v>
          </cell>
        </row>
        <row r="1003">
          <cell r="F1003">
            <v>0</v>
          </cell>
          <cell r="H1003">
            <v>0</v>
          </cell>
          <cell r="P1003">
            <v>0</v>
          </cell>
        </row>
        <row r="1004">
          <cell r="A1004" t="str">
            <v>Suportes</v>
          </cell>
          <cell r="C1004" t="str">
            <v>kg</v>
          </cell>
          <cell r="D1004">
            <v>1000</v>
          </cell>
          <cell r="E1004">
            <v>1</v>
          </cell>
          <cell r="F1004">
            <v>1000</v>
          </cell>
          <cell r="G1004">
            <v>0.15</v>
          </cell>
          <cell r="H1004">
            <v>150</v>
          </cell>
          <cell r="I1004" t="str">
            <v>F</v>
          </cell>
          <cell r="P1004">
            <v>0.15</v>
          </cell>
        </row>
        <row r="1005">
          <cell r="F1005">
            <v>0</v>
          </cell>
          <cell r="H1005">
            <v>0</v>
          </cell>
          <cell r="P1005">
            <v>0</v>
          </cell>
        </row>
        <row r="1006">
          <cell r="A1006" t="str">
            <v>ÁREA - CONCENTRAÇÃO DE GROSSOS</v>
          </cell>
          <cell r="F1006">
            <v>0</v>
          </cell>
          <cell r="H1006">
            <v>0</v>
          </cell>
          <cell r="P1006">
            <v>0</v>
          </cell>
        </row>
        <row r="1007">
          <cell r="A1007" t="str">
            <v>Tubo sem costura, ANSI B 36.10, SCH.80, extremidades com rosca NPT, conforme</v>
          </cell>
          <cell r="F1007">
            <v>0</v>
          </cell>
          <cell r="H1007">
            <v>0</v>
          </cell>
          <cell r="P1007">
            <v>0</v>
          </cell>
        </row>
        <row r="1008">
          <cell r="A1008" t="str">
            <v>ANSI B 2.1, material em aço carbono, conforme ASTM A-53 GR.A/B galvanizado:</v>
          </cell>
          <cell r="F1008">
            <v>0</v>
          </cell>
          <cell r="H1008">
            <v>0</v>
          </cell>
          <cell r="P1008">
            <v>0</v>
          </cell>
        </row>
        <row r="1009">
          <cell r="A1009" t="str">
            <v>Diâmetro 3/4"</v>
          </cell>
          <cell r="B1009" t="str">
            <v>TB80</v>
          </cell>
          <cell r="C1009" t="str">
            <v>m</v>
          </cell>
          <cell r="D1009">
            <v>10</v>
          </cell>
          <cell r="E1009">
            <v>2.19</v>
          </cell>
          <cell r="F1009">
            <v>21.9</v>
          </cell>
          <cell r="G1009">
            <v>1</v>
          </cell>
          <cell r="H1009">
            <v>10</v>
          </cell>
          <cell r="I1009" t="str">
            <v>TACR</v>
          </cell>
          <cell r="P1009">
            <v>1</v>
          </cell>
        </row>
        <row r="1010">
          <cell r="F1010">
            <v>0</v>
          </cell>
          <cell r="H1010">
            <v>0</v>
          </cell>
          <cell r="P1010">
            <v>0</v>
          </cell>
        </row>
        <row r="1011">
          <cell r="A1011" t="str">
            <v>Tubo sem costura, ANSI B 36.10, SCH.80, extremidades com rosca NPT conforme</v>
          </cell>
          <cell r="F1011">
            <v>0</v>
          </cell>
          <cell r="H1011">
            <v>0</v>
          </cell>
          <cell r="P1011">
            <v>0</v>
          </cell>
        </row>
        <row r="1012">
          <cell r="A1012" t="str">
            <v>ANSI B 2.1, material em aço carbono, conforme ASTM A-53 GR.A/B:</v>
          </cell>
          <cell r="F1012">
            <v>0</v>
          </cell>
          <cell r="H1012">
            <v>0</v>
          </cell>
          <cell r="P1012">
            <v>0</v>
          </cell>
        </row>
        <row r="1013">
          <cell r="A1013" t="str">
            <v>Diâmetro 11/2"</v>
          </cell>
          <cell r="B1013" t="str">
            <v>TB80</v>
          </cell>
          <cell r="C1013" t="str">
            <v>m</v>
          </cell>
          <cell r="D1013">
            <v>14</v>
          </cell>
          <cell r="E1013">
            <v>5.4</v>
          </cell>
          <cell r="F1013">
            <v>75.599999999999994</v>
          </cell>
          <cell r="G1013">
            <v>1.5</v>
          </cell>
          <cell r="H1013">
            <v>21</v>
          </cell>
          <cell r="I1013" t="str">
            <v>TACR</v>
          </cell>
          <cell r="P1013">
            <v>1.5</v>
          </cell>
        </row>
        <row r="1014">
          <cell r="A1014" t="str">
            <v>Diâmetro 2"</v>
          </cell>
          <cell r="B1014" t="str">
            <v>TB80</v>
          </cell>
          <cell r="C1014" t="str">
            <v>m</v>
          </cell>
          <cell r="D1014">
            <v>10</v>
          </cell>
          <cell r="E1014">
            <v>7.47</v>
          </cell>
          <cell r="F1014">
            <v>74.7</v>
          </cell>
          <cell r="G1014">
            <v>2</v>
          </cell>
          <cell r="H1014">
            <v>20</v>
          </cell>
          <cell r="I1014" t="str">
            <v>TACR</v>
          </cell>
          <cell r="P1014">
            <v>2</v>
          </cell>
        </row>
        <row r="1015">
          <cell r="A1015" t="str">
            <v>Tubo de PEAD, PN 16, extremidade plana material em polietileno de alta densidade</v>
          </cell>
          <cell r="F1015">
            <v>0</v>
          </cell>
          <cell r="H1015">
            <v>0</v>
          </cell>
          <cell r="P1015">
            <v>0</v>
          </cell>
        </row>
        <row r="1016">
          <cell r="A1016" t="str">
            <v>Diâmetro 125 mm</v>
          </cell>
          <cell r="B1016" t="str">
            <v>TBPEAD</v>
          </cell>
          <cell r="C1016" t="str">
            <v>m</v>
          </cell>
          <cell r="D1016">
            <v>9</v>
          </cell>
          <cell r="E1016">
            <v>2.6</v>
          </cell>
          <cell r="F1016">
            <v>23.4</v>
          </cell>
          <cell r="G1016">
            <v>0.22</v>
          </cell>
          <cell r="H1016">
            <v>1.98</v>
          </cell>
          <cell r="I1016" t="str">
            <v>TPEADS</v>
          </cell>
          <cell r="P1016">
            <v>0.22</v>
          </cell>
        </row>
        <row r="1017">
          <cell r="A1017" t="str">
            <v>Diâmetro  180 mm</v>
          </cell>
          <cell r="B1017" t="str">
            <v>TBPEAD</v>
          </cell>
          <cell r="C1017" t="str">
            <v>m</v>
          </cell>
          <cell r="D1017">
            <v>15</v>
          </cell>
          <cell r="E1017">
            <v>4.5999999999999996</v>
          </cell>
          <cell r="F1017">
            <v>69</v>
          </cell>
          <cell r="G1017">
            <v>0.44</v>
          </cell>
          <cell r="H1017">
            <v>6.6</v>
          </cell>
          <cell r="I1017" t="str">
            <v>TPEADS</v>
          </cell>
          <cell r="P1017">
            <v>0.44</v>
          </cell>
        </row>
        <row r="1018">
          <cell r="A1018" t="str">
            <v>Diâmetro  225 mm</v>
          </cell>
          <cell r="B1018" t="str">
            <v>TBPEAD</v>
          </cell>
          <cell r="C1018" t="str">
            <v>m</v>
          </cell>
          <cell r="D1018">
            <v>10</v>
          </cell>
          <cell r="E1018">
            <v>5.7</v>
          </cell>
          <cell r="F1018">
            <v>57</v>
          </cell>
          <cell r="G1018">
            <v>0.55000000000000004</v>
          </cell>
          <cell r="H1018">
            <v>5.5</v>
          </cell>
          <cell r="I1018" t="str">
            <v>TPEADS</v>
          </cell>
          <cell r="P1018">
            <v>0.55000000000000004</v>
          </cell>
        </row>
        <row r="1019">
          <cell r="A1019" t="str">
            <v>Diâmetro  280 mm</v>
          </cell>
          <cell r="B1019" t="str">
            <v>TBPEAD</v>
          </cell>
          <cell r="C1019" t="str">
            <v>m</v>
          </cell>
          <cell r="D1019">
            <v>5</v>
          </cell>
          <cell r="E1019">
            <v>6.4</v>
          </cell>
          <cell r="F1019">
            <v>32</v>
          </cell>
          <cell r="G1019">
            <v>0.66</v>
          </cell>
          <cell r="H1019">
            <v>3.3</v>
          </cell>
          <cell r="I1019" t="str">
            <v>TPEADS</v>
          </cell>
          <cell r="P1019">
            <v>0.66</v>
          </cell>
        </row>
        <row r="1020">
          <cell r="F1020">
            <v>0</v>
          </cell>
          <cell r="H1020">
            <v>0</v>
          </cell>
          <cell r="P1020">
            <v>0</v>
          </cell>
        </row>
        <row r="1021">
          <cell r="A1021" t="str">
            <v>Tubo com costura, ANSI B 36.10, SCH.40, extremidades chanfradas, material em aço</v>
          </cell>
          <cell r="F1021">
            <v>0</v>
          </cell>
          <cell r="H1021">
            <v>0</v>
          </cell>
          <cell r="P1021">
            <v>0</v>
          </cell>
        </row>
        <row r="1022">
          <cell r="A1022" t="str">
            <v>carbono, conforme ASTM A-53 GR.A/B:</v>
          </cell>
          <cell r="F1022">
            <v>0</v>
          </cell>
          <cell r="H1022">
            <v>0</v>
          </cell>
          <cell r="P1022">
            <v>0</v>
          </cell>
        </row>
        <row r="1023">
          <cell r="A1023" t="str">
            <v>Diâmetro 21/2"</v>
          </cell>
          <cell r="B1023" t="str">
            <v>TB40</v>
          </cell>
          <cell r="C1023" t="str">
            <v>m</v>
          </cell>
          <cell r="D1023">
            <v>12</v>
          </cell>
          <cell r="E1023">
            <v>8.6199999999999992</v>
          </cell>
          <cell r="F1023">
            <v>103.44</v>
          </cell>
          <cell r="G1023">
            <v>2.5</v>
          </cell>
          <cell r="H1023">
            <v>30</v>
          </cell>
          <cell r="I1023" t="str">
            <v>TACS</v>
          </cell>
          <cell r="P1023">
            <v>2.5</v>
          </cell>
        </row>
        <row r="1024">
          <cell r="A1024" t="str">
            <v>Diâmetro 3"</v>
          </cell>
          <cell r="B1024" t="str">
            <v>TB40</v>
          </cell>
          <cell r="C1024" t="str">
            <v>m</v>
          </cell>
          <cell r="D1024">
            <v>5</v>
          </cell>
          <cell r="E1024">
            <v>11.3</v>
          </cell>
          <cell r="F1024">
            <v>56.5</v>
          </cell>
          <cell r="G1024">
            <v>3</v>
          </cell>
          <cell r="H1024">
            <v>15</v>
          </cell>
          <cell r="I1024" t="str">
            <v>TACS</v>
          </cell>
          <cell r="P1024">
            <v>3</v>
          </cell>
        </row>
        <row r="1025">
          <cell r="A1025" t="str">
            <v>Diâmetro 4"</v>
          </cell>
          <cell r="B1025" t="str">
            <v>TB40</v>
          </cell>
          <cell r="C1025" t="str">
            <v>m</v>
          </cell>
          <cell r="D1025">
            <v>41</v>
          </cell>
          <cell r="E1025">
            <v>16.100000000000001</v>
          </cell>
          <cell r="F1025">
            <v>660.1</v>
          </cell>
          <cell r="G1025">
            <v>4</v>
          </cell>
          <cell r="H1025">
            <v>164</v>
          </cell>
          <cell r="I1025" t="str">
            <v>TACS</v>
          </cell>
          <cell r="P1025">
            <v>4</v>
          </cell>
        </row>
        <row r="1026">
          <cell r="A1026" t="str">
            <v>Diâmetro 6"</v>
          </cell>
          <cell r="B1026" t="str">
            <v>TB40</v>
          </cell>
          <cell r="C1026" t="str">
            <v>m</v>
          </cell>
          <cell r="D1026">
            <v>11</v>
          </cell>
          <cell r="E1026">
            <v>28.2</v>
          </cell>
          <cell r="F1026">
            <v>310.2</v>
          </cell>
          <cell r="G1026">
            <v>6</v>
          </cell>
          <cell r="H1026">
            <v>66</v>
          </cell>
          <cell r="I1026" t="str">
            <v>TACS</v>
          </cell>
          <cell r="P1026">
            <v>6</v>
          </cell>
        </row>
        <row r="1027">
          <cell r="A1027" t="str">
            <v>Diâmetro 8"</v>
          </cell>
          <cell r="B1027" t="str">
            <v>TB40</v>
          </cell>
          <cell r="C1027" t="str">
            <v>m</v>
          </cell>
          <cell r="D1027">
            <v>35</v>
          </cell>
          <cell r="E1027">
            <v>42.5</v>
          </cell>
          <cell r="F1027">
            <v>1487.5</v>
          </cell>
          <cell r="G1027">
            <v>8</v>
          </cell>
          <cell r="H1027">
            <v>280</v>
          </cell>
          <cell r="I1027" t="str">
            <v>TACS</v>
          </cell>
          <cell r="P1027">
            <v>8</v>
          </cell>
        </row>
        <row r="1028">
          <cell r="A1028" t="str">
            <v>Diâmetro 10"</v>
          </cell>
          <cell r="B1028" t="str">
            <v>TB40</v>
          </cell>
          <cell r="C1028" t="str">
            <v>m</v>
          </cell>
          <cell r="D1028">
            <v>10</v>
          </cell>
          <cell r="E1028">
            <v>60.2</v>
          </cell>
          <cell r="F1028">
            <v>602</v>
          </cell>
          <cell r="G1028">
            <v>10</v>
          </cell>
          <cell r="H1028">
            <v>100</v>
          </cell>
          <cell r="I1028" t="str">
            <v>TACS</v>
          </cell>
          <cell r="P1028">
            <v>10</v>
          </cell>
        </row>
        <row r="1029">
          <cell r="F1029">
            <v>0</v>
          </cell>
          <cell r="H1029">
            <v>0</v>
          </cell>
          <cell r="P1029">
            <v>0</v>
          </cell>
        </row>
        <row r="1030">
          <cell r="A1030" t="str">
            <v>Tubo com costura, ANSI B 36.10, SCH.80, extremidades chanfradas, material em aço</v>
          </cell>
          <cell r="F1030">
            <v>0</v>
          </cell>
          <cell r="H1030">
            <v>0</v>
          </cell>
          <cell r="P1030">
            <v>0</v>
          </cell>
        </row>
        <row r="1031">
          <cell r="A1031" t="str">
            <v>carbono, conforme ASTM A-53 GR.A:</v>
          </cell>
          <cell r="F1031">
            <v>0</v>
          </cell>
          <cell r="H1031">
            <v>0</v>
          </cell>
          <cell r="P1031">
            <v>0</v>
          </cell>
        </row>
        <row r="1032">
          <cell r="A1032" t="str">
            <v>Diâmetro 6"</v>
          </cell>
          <cell r="B1032" t="str">
            <v>TB80</v>
          </cell>
          <cell r="C1032" t="str">
            <v>m</v>
          </cell>
          <cell r="D1032">
            <v>15</v>
          </cell>
          <cell r="E1032">
            <v>42.51</v>
          </cell>
          <cell r="F1032">
            <v>637.65</v>
          </cell>
          <cell r="G1032">
            <v>6</v>
          </cell>
          <cell r="H1032">
            <v>90</v>
          </cell>
          <cell r="I1032" t="str">
            <v>TACS</v>
          </cell>
          <cell r="P1032">
            <v>6</v>
          </cell>
        </row>
        <row r="1033">
          <cell r="A1033" t="str">
            <v>Diâmetro 10"</v>
          </cell>
          <cell r="B1033" t="str">
            <v>TB80</v>
          </cell>
          <cell r="C1033" t="str">
            <v>m</v>
          </cell>
          <cell r="D1033">
            <v>10</v>
          </cell>
          <cell r="E1033">
            <v>95.84</v>
          </cell>
          <cell r="F1033">
            <v>958.4</v>
          </cell>
          <cell r="G1033">
            <v>10</v>
          </cell>
          <cell r="H1033">
            <v>100</v>
          </cell>
          <cell r="I1033" t="str">
            <v>TACS</v>
          </cell>
          <cell r="P1033">
            <v>10</v>
          </cell>
        </row>
        <row r="1034">
          <cell r="F1034">
            <v>0</v>
          </cell>
          <cell r="H1034">
            <v>0</v>
          </cell>
          <cell r="P1034">
            <v>0</v>
          </cell>
        </row>
        <row r="1035">
          <cell r="A1035" t="str">
            <v>Tubo com costura, ANSI B 36.10, STD, extremidades chanfradas, material em aço</v>
          </cell>
          <cell r="F1035">
            <v>0</v>
          </cell>
          <cell r="H1035">
            <v>0</v>
          </cell>
          <cell r="P1035">
            <v>0</v>
          </cell>
        </row>
        <row r="1036">
          <cell r="A1036" t="str">
            <v>carbono , conforme ASTM A-139:</v>
          </cell>
          <cell r="F1036">
            <v>0</v>
          </cell>
          <cell r="H1036">
            <v>0</v>
          </cell>
          <cell r="P1036">
            <v>0</v>
          </cell>
        </row>
        <row r="1037">
          <cell r="A1037" t="str">
            <v>Diâmetro 12"</v>
          </cell>
          <cell r="B1037" t="str">
            <v>TBSTD</v>
          </cell>
          <cell r="C1037" t="str">
            <v>m</v>
          </cell>
          <cell r="D1037">
            <v>5</v>
          </cell>
          <cell r="E1037">
            <v>73.8</v>
          </cell>
          <cell r="F1037">
            <v>369</v>
          </cell>
          <cell r="G1037">
            <v>10</v>
          </cell>
          <cell r="H1037">
            <v>50</v>
          </cell>
          <cell r="I1037" t="str">
            <v>TACS</v>
          </cell>
          <cell r="P1037">
            <v>10</v>
          </cell>
        </row>
        <row r="1038">
          <cell r="A1038" t="str">
            <v>Diâmetro 14"</v>
          </cell>
          <cell r="B1038" t="str">
            <v>TBSTD</v>
          </cell>
          <cell r="C1038" t="str">
            <v>m</v>
          </cell>
          <cell r="D1038">
            <v>5</v>
          </cell>
          <cell r="E1038">
            <v>81.2</v>
          </cell>
          <cell r="F1038">
            <v>406</v>
          </cell>
          <cell r="G1038">
            <v>12</v>
          </cell>
          <cell r="H1038">
            <v>60</v>
          </cell>
          <cell r="I1038" t="str">
            <v>TACS</v>
          </cell>
          <cell r="P1038">
            <v>12</v>
          </cell>
        </row>
        <row r="1039">
          <cell r="F1039">
            <v>0</v>
          </cell>
          <cell r="H1039">
            <v>0</v>
          </cell>
          <cell r="P1039">
            <v>0</v>
          </cell>
        </row>
        <row r="1040">
          <cell r="A1040" t="str">
            <v>Válvula borboleta, tipo WAFER, 150 libras, material do corpo em FºFº, interno em FºFº</v>
          </cell>
          <cell r="F1040">
            <v>0</v>
          </cell>
          <cell r="H1040">
            <v>0</v>
          </cell>
          <cell r="P1040">
            <v>0</v>
          </cell>
        </row>
        <row r="1041">
          <cell r="A1041" t="str">
            <v>ref. NIAGARA figura 540 e 550 ou similar:</v>
          </cell>
          <cell r="F1041">
            <v>0</v>
          </cell>
          <cell r="H1041">
            <v>0</v>
          </cell>
          <cell r="P1041">
            <v>0</v>
          </cell>
        </row>
        <row r="1042">
          <cell r="A1042" t="str">
            <v>Diâmetro 3"</v>
          </cell>
          <cell r="B1042" t="str">
            <v>VV</v>
          </cell>
          <cell r="C1042" t="str">
            <v>PC</v>
          </cell>
          <cell r="D1042">
            <v>2</v>
          </cell>
          <cell r="F1042">
            <v>0</v>
          </cell>
          <cell r="G1042">
            <v>6</v>
          </cell>
          <cell r="H1042">
            <v>12</v>
          </cell>
          <cell r="I1042" t="str">
            <v>TACS</v>
          </cell>
          <cell r="P1042">
            <v>6</v>
          </cell>
        </row>
        <row r="1043">
          <cell r="A1043" t="str">
            <v>Diâmetro 4"</v>
          </cell>
          <cell r="B1043" t="str">
            <v>VV</v>
          </cell>
          <cell r="C1043" t="str">
            <v>PC</v>
          </cell>
          <cell r="D1043">
            <v>5</v>
          </cell>
          <cell r="F1043">
            <v>0</v>
          </cell>
          <cell r="G1043">
            <v>8</v>
          </cell>
          <cell r="H1043">
            <v>40</v>
          </cell>
          <cell r="I1043" t="str">
            <v>TACS</v>
          </cell>
          <cell r="P1043">
            <v>8</v>
          </cell>
        </row>
        <row r="1044">
          <cell r="F1044">
            <v>0</v>
          </cell>
          <cell r="H1044">
            <v>0</v>
          </cell>
          <cell r="P1044">
            <v>0</v>
          </cell>
        </row>
        <row r="1045">
          <cell r="A1045" t="str">
            <v xml:space="preserve">Válvula esfera, 150 libras, extremidades com rosca NPT, conforme ANSI B 2.1, material </v>
          </cell>
          <cell r="F1045">
            <v>0</v>
          </cell>
          <cell r="H1045">
            <v>0</v>
          </cell>
          <cell r="P1045">
            <v>0</v>
          </cell>
        </row>
        <row r="1046">
          <cell r="A1046" t="str">
            <v>do corpo em latão, interno em aço inox, ref. CIWAL figura 294 ou similar:</v>
          </cell>
          <cell r="F1046">
            <v>0</v>
          </cell>
          <cell r="H1046">
            <v>0</v>
          </cell>
          <cell r="P1046">
            <v>0</v>
          </cell>
        </row>
        <row r="1047">
          <cell r="A1047" t="str">
            <v>Diâmetro 1"</v>
          </cell>
          <cell r="B1047" t="str">
            <v>VV</v>
          </cell>
          <cell r="C1047" t="str">
            <v>PC</v>
          </cell>
          <cell r="D1047">
            <v>6</v>
          </cell>
          <cell r="F1047">
            <v>0</v>
          </cell>
          <cell r="G1047">
            <v>2</v>
          </cell>
          <cell r="H1047">
            <v>12</v>
          </cell>
          <cell r="I1047" t="str">
            <v>TACR</v>
          </cell>
          <cell r="P1047">
            <v>2</v>
          </cell>
        </row>
        <row r="1048">
          <cell r="A1048" t="str">
            <v>Diâmetro 11/2"</v>
          </cell>
          <cell r="B1048" t="str">
            <v>VV</v>
          </cell>
          <cell r="C1048" t="str">
            <v>PC</v>
          </cell>
          <cell r="D1048">
            <v>4</v>
          </cell>
          <cell r="F1048">
            <v>0</v>
          </cell>
          <cell r="G1048">
            <v>3</v>
          </cell>
          <cell r="H1048">
            <v>12</v>
          </cell>
          <cell r="I1048" t="str">
            <v>TACR</v>
          </cell>
          <cell r="P1048">
            <v>3</v>
          </cell>
        </row>
        <row r="1049">
          <cell r="A1049" t="str">
            <v>Diâmetro 2"</v>
          </cell>
          <cell r="B1049" t="str">
            <v>VV</v>
          </cell>
          <cell r="C1049" t="str">
            <v>PC</v>
          </cell>
          <cell r="D1049">
            <v>6</v>
          </cell>
          <cell r="F1049">
            <v>0</v>
          </cell>
          <cell r="G1049">
            <v>4</v>
          </cell>
          <cell r="H1049">
            <v>24</v>
          </cell>
          <cell r="I1049" t="str">
            <v>TACR</v>
          </cell>
          <cell r="P1049">
            <v>4</v>
          </cell>
        </row>
        <row r="1050">
          <cell r="F1050">
            <v>0</v>
          </cell>
          <cell r="H1050">
            <v>0</v>
          </cell>
          <cell r="P1050">
            <v>0</v>
          </cell>
        </row>
        <row r="1051">
          <cell r="A1051" t="str">
            <v xml:space="preserve">Válvula de retenção, 150 libras, extremidades com rosca NPT, conforme ANSI B 2.1 </v>
          </cell>
          <cell r="F1051">
            <v>0</v>
          </cell>
          <cell r="H1051">
            <v>0</v>
          </cell>
          <cell r="P1051">
            <v>0</v>
          </cell>
        </row>
        <row r="1052">
          <cell r="A1052" t="str">
            <v>material do corpo em bronze, interno em bronze, ref. CIWAL figura 58 ou similar:</v>
          </cell>
          <cell r="F1052">
            <v>0</v>
          </cell>
          <cell r="H1052">
            <v>0</v>
          </cell>
          <cell r="P1052">
            <v>0</v>
          </cell>
        </row>
        <row r="1053">
          <cell r="A1053" t="str">
            <v>Diâmetro 1"</v>
          </cell>
          <cell r="B1053" t="str">
            <v>VV</v>
          </cell>
          <cell r="C1053" t="str">
            <v>PC</v>
          </cell>
          <cell r="D1053">
            <v>6</v>
          </cell>
          <cell r="F1053">
            <v>0</v>
          </cell>
          <cell r="G1053">
            <v>2</v>
          </cell>
          <cell r="H1053">
            <v>12</v>
          </cell>
          <cell r="I1053" t="str">
            <v>TACR</v>
          </cell>
          <cell r="P1053">
            <v>2</v>
          </cell>
        </row>
        <row r="1054">
          <cell r="F1054">
            <v>0</v>
          </cell>
          <cell r="H1054">
            <v>0</v>
          </cell>
          <cell r="P1054">
            <v>0</v>
          </cell>
        </row>
        <row r="1055">
          <cell r="A1055" t="str">
            <v>Válvula de retenção, tipo WAFER, 300 libras, material do corpo em ferro nodular, interno</v>
          </cell>
          <cell r="F1055">
            <v>0</v>
          </cell>
          <cell r="H1055">
            <v>0</v>
          </cell>
          <cell r="P1055">
            <v>0</v>
          </cell>
        </row>
        <row r="1056">
          <cell r="A1056" t="str">
            <v>em poliuretano, ref. ALSTHOM CLASAR figura 63-10B ou similar:</v>
          </cell>
          <cell r="F1056">
            <v>0</v>
          </cell>
          <cell r="H1056">
            <v>0</v>
          </cell>
          <cell r="P1056">
            <v>0</v>
          </cell>
        </row>
        <row r="1057">
          <cell r="A1057" t="str">
            <v>Diâmetro 3"</v>
          </cell>
          <cell r="B1057" t="str">
            <v>VV</v>
          </cell>
          <cell r="C1057" t="str">
            <v>PC</v>
          </cell>
          <cell r="D1057">
            <v>2</v>
          </cell>
          <cell r="F1057">
            <v>0</v>
          </cell>
          <cell r="G1057">
            <v>6</v>
          </cell>
          <cell r="H1057">
            <v>12</v>
          </cell>
          <cell r="I1057" t="str">
            <v>TACS</v>
          </cell>
          <cell r="P1057">
            <v>6</v>
          </cell>
        </row>
        <row r="1058">
          <cell r="F1058">
            <v>0</v>
          </cell>
          <cell r="H1058">
            <v>0</v>
          </cell>
          <cell r="P1058">
            <v>0</v>
          </cell>
        </row>
        <row r="1059">
          <cell r="A1059" t="str">
            <v xml:space="preserve">Válvula de retenção três vias, 150 libras, extremidades com flange face plana, material do </v>
          </cell>
          <cell r="F1059">
            <v>0</v>
          </cell>
          <cell r="H1059">
            <v>0</v>
          </cell>
          <cell r="P1059">
            <v>0</v>
          </cell>
        </row>
        <row r="1060">
          <cell r="A1060" t="str">
            <v>corpo em FºFº, interno em borracha, ref. TECH TAYLOR VALVE ou similar:</v>
          </cell>
          <cell r="F1060">
            <v>0</v>
          </cell>
          <cell r="H1060">
            <v>0</v>
          </cell>
          <cell r="P1060">
            <v>0</v>
          </cell>
        </row>
        <row r="1061">
          <cell r="A1061" t="str">
            <v>Diâmetro 8"</v>
          </cell>
          <cell r="B1061" t="str">
            <v>VV</v>
          </cell>
          <cell r="C1061" t="str">
            <v>PC</v>
          </cell>
          <cell r="D1061">
            <v>3</v>
          </cell>
          <cell r="F1061">
            <v>0</v>
          </cell>
          <cell r="G1061">
            <v>16</v>
          </cell>
          <cell r="H1061">
            <v>48</v>
          </cell>
          <cell r="I1061" t="str">
            <v>TACR</v>
          </cell>
          <cell r="P1061">
            <v>16</v>
          </cell>
        </row>
        <row r="1062">
          <cell r="F1062">
            <v>0</v>
          </cell>
          <cell r="H1062">
            <v>0</v>
          </cell>
          <cell r="P1062">
            <v>0</v>
          </cell>
        </row>
        <row r="1063">
          <cell r="A1063" t="str">
            <v>Suportes</v>
          </cell>
          <cell r="C1063" t="str">
            <v>kg</v>
          </cell>
          <cell r="D1063">
            <v>1000</v>
          </cell>
          <cell r="E1063">
            <v>1</v>
          </cell>
          <cell r="F1063">
            <v>1000</v>
          </cell>
          <cell r="G1063">
            <v>0.15</v>
          </cell>
          <cell r="H1063">
            <v>150</v>
          </cell>
          <cell r="I1063" t="str">
            <v>F</v>
          </cell>
          <cell r="P1063">
            <v>0.15</v>
          </cell>
        </row>
        <row r="1064">
          <cell r="F1064">
            <v>0</v>
          </cell>
          <cell r="H1064">
            <v>0</v>
          </cell>
          <cell r="P1064">
            <v>0</v>
          </cell>
        </row>
        <row r="1065">
          <cell r="A1065" t="str">
            <v>ÁREA - ÁREA EXTERNA</v>
          </cell>
          <cell r="F1065">
            <v>0</v>
          </cell>
          <cell r="H1065">
            <v>0</v>
          </cell>
          <cell r="P1065">
            <v>0</v>
          </cell>
        </row>
        <row r="1066">
          <cell r="A1066" t="str">
            <v>Tubo sem costura, ANSI B 36.10, SCH.80, extremidades com rosca NPT, conforme</v>
          </cell>
          <cell r="F1066">
            <v>0</v>
          </cell>
          <cell r="H1066">
            <v>0</v>
          </cell>
          <cell r="P1066">
            <v>0</v>
          </cell>
        </row>
        <row r="1067">
          <cell r="A1067" t="str">
            <v>ANSI B 2.1, material em aço carbono, conforme ASTM A-53 GR.A/B galvanizado:</v>
          </cell>
          <cell r="F1067">
            <v>0</v>
          </cell>
          <cell r="H1067">
            <v>0</v>
          </cell>
          <cell r="P1067">
            <v>0</v>
          </cell>
        </row>
        <row r="1068">
          <cell r="F1068">
            <v>0</v>
          </cell>
          <cell r="H1068">
            <v>0</v>
          </cell>
          <cell r="P1068">
            <v>0</v>
          </cell>
        </row>
        <row r="1069">
          <cell r="A1069" t="str">
            <v>Diâmetro 1/2"</v>
          </cell>
          <cell r="B1069" t="str">
            <v>TB80</v>
          </cell>
          <cell r="C1069" t="str">
            <v>m</v>
          </cell>
          <cell r="D1069">
            <v>10</v>
          </cell>
          <cell r="E1069">
            <v>1.62</v>
          </cell>
          <cell r="F1069">
            <v>16.2</v>
          </cell>
          <cell r="G1069">
            <v>1</v>
          </cell>
          <cell r="H1069">
            <v>10</v>
          </cell>
          <cell r="I1069" t="str">
            <v>TACR</v>
          </cell>
          <cell r="P1069">
            <v>1</v>
          </cell>
        </row>
        <row r="1070">
          <cell r="A1070" t="str">
            <v>Diâmetro 3/4"</v>
          </cell>
          <cell r="B1070" t="str">
            <v>TB80</v>
          </cell>
          <cell r="C1070" t="str">
            <v>m</v>
          </cell>
          <cell r="D1070">
            <v>27</v>
          </cell>
          <cell r="E1070">
            <v>2.19</v>
          </cell>
          <cell r="F1070">
            <v>59.13</v>
          </cell>
          <cell r="G1070">
            <v>1</v>
          </cell>
          <cell r="H1070">
            <v>27</v>
          </cell>
          <cell r="I1070" t="str">
            <v>TACR</v>
          </cell>
          <cell r="P1070">
            <v>1</v>
          </cell>
        </row>
        <row r="1071">
          <cell r="A1071" t="str">
            <v>Diâmetro 1"</v>
          </cell>
          <cell r="B1071" t="str">
            <v>TB80</v>
          </cell>
          <cell r="C1071" t="str">
            <v>m</v>
          </cell>
          <cell r="D1071">
            <v>91</v>
          </cell>
          <cell r="E1071">
            <v>3.23</v>
          </cell>
          <cell r="F1071">
            <v>293.93</v>
          </cell>
          <cell r="G1071">
            <v>1</v>
          </cell>
          <cell r="H1071">
            <v>91</v>
          </cell>
          <cell r="I1071" t="str">
            <v>TACR</v>
          </cell>
          <cell r="P1071">
            <v>1</v>
          </cell>
        </row>
        <row r="1072">
          <cell r="A1072" t="str">
            <v>Diâmetro 11/2"</v>
          </cell>
          <cell r="B1072" t="str">
            <v>TB80</v>
          </cell>
          <cell r="C1072" t="str">
            <v>m</v>
          </cell>
          <cell r="D1072">
            <v>21</v>
          </cell>
          <cell r="E1072">
            <v>5.4</v>
          </cell>
          <cell r="F1072">
            <v>113.4</v>
          </cell>
          <cell r="G1072">
            <v>1.5</v>
          </cell>
          <cell r="H1072">
            <v>31.5</v>
          </cell>
          <cell r="I1072" t="str">
            <v>TACR</v>
          </cell>
          <cell r="P1072">
            <v>1.5</v>
          </cell>
        </row>
        <row r="1073">
          <cell r="A1073" t="str">
            <v>Diâmetro 2"</v>
          </cell>
          <cell r="B1073" t="str">
            <v>TB80</v>
          </cell>
          <cell r="C1073" t="str">
            <v>m</v>
          </cell>
          <cell r="D1073">
            <v>181</v>
          </cell>
          <cell r="E1073">
            <v>7.47</v>
          </cell>
          <cell r="F1073">
            <v>1352.07</v>
          </cell>
          <cell r="G1073">
            <v>2</v>
          </cell>
          <cell r="H1073">
            <v>362</v>
          </cell>
          <cell r="I1073" t="str">
            <v>TACR</v>
          </cell>
          <cell r="P1073">
            <v>2</v>
          </cell>
        </row>
        <row r="1074">
          <cell r="F1074">
            <v>0</v>
          </cell>
          <cell r="H1074">
            <v>0</v>
          </cell>
          <cell r="P1074">
            <v>0</v>
          </cell>
        </row>
        <row r="1075">
          <cell r="A1075" t="str">
            <v xml:space="preserve">Tubo sem costura, ANSI B 36.10, SCH.80, extremidades com rosca NPT, conforme </v>
          </cell>
          <cell r="F1075">
            <v>0</v>
          </cell>
          <cell r="H1075">
            <v>0</v>
          </cell>
          <cell r="P1075">
            <v>0</v>
          </cell>
        </row>
        <row r="1076">
          <cell r="A1076" t="str">
            <v>ANSI B 2.1, material em aço carbono, conforme ASTM A-53 GR.A/B:</v>
          </cell>
          <cell r="F1076">
            <v>0</v>
          </cell>
          <cell r="H1076">
            <v>0</v>
          </cell>
          <cell r="P1076">
            <v>0</v>
          </cell>
        </row>
        <row r="1077">
          <cell r="A1077" t="str">
            <v>Diâmetro 1/2"</v>
          </cell>
          <cell r="B1077" t="str">
            <v>TB80</v>
          </cell>
          <cell r="C1077" t="str">
            <v>m</v>
          </cell>
          <cell r="D1077">
            <v>3</v>
          </cell>
          <cell r="E1077">
            <v>1.62</v>
          </cell>
          <cell r="F1077">
            <v>4.8600000000000003</v>
          </cell>
          <cell r="G1077">
            <v>1</v>
          </cell>
          <cell r="H1077">
            <v>3</v>
          </cell>
          <cell r="I1077" t="str">
            <v>TACR</v>
          </cell>
          <cell r="P1077">
            <v>1</v>
          </cell>
        </row>
        <row r="1078">
          <cell r="A1078" t="str">
            <v>Diâmetro 3/4"</v>
          </cell>
          <cell r="B1078" t="str">
            <v>TB80</v>
          </cell>
          <cell r="C1078" t="str">
            <v>m</v>
          </cell>
          <cell r="D1078">
            <v>16</v>
          </cell>
          <cell r="E1078">
            <v>2.19</v>
          </cell>
          <cell r="F1078">
            <v>35.04</v>
          </cell>
          <cell r="G1078">
            <v>1</v>
          </cell>
          <cell r="H1078">
            <v>16</v>
          </cell>
          <cell r="I1078" t="str">
            <v>TACR</v>
          </cell>
          <cell r="P1078">
            <v>1</v>
          </cell>
        </row>
        <row r="1079">
          <cell r="A1079" t="str">
            <v>Diâmetro 1"</v>
          </cell>
          <cell r="B1079" t="str">
            <v>TB80</v>
          </cell>
          <cell r="C1079" t="str">
            <v>m</v>
          </cell>
          <cell r="D1079">
            <v>23</v>
          </cell>
          <cell r="E1079">
            <v>3.23</v>
          </cell>
          <cell r="F1079">
            <v>74.290000000000006</v>
          </cell>
          <cell r="G1079">
            <v>1</v>
          </cell>
          <cell r="H1079">
            <v>23</v>
          </cell>
          <cell r="I1079" t="str">
            <v>TACR</v>
          </cell>
          <cell r="P1079">
            <v>1</v>
          </cell>
        </row>
        <row r="1080">
          <cell r="A1080" t="str">
            <v>Diâmetro 11/2"</v>
          </cell>
          <cell r="B1080" t="str">
            <v>TB80</v>
          </cell>
          <cell r="C1080" t="str">
            <v>m</v>
          </cell>
          <cell r="D1080">
            <v>34</v>
          </cell>
          <cell r="E1080">
            <v>5.4</v>
          </cell>
          <cell r="F1080">
            <v>183.6</v>
          </cell>
          <cell r="G1080">
            <v>1.5</v>
          </cell>
          <cell r="H1080">
            <v>51</v>
          </cell>
          <cell r="I1080" t="str">
            <v>TACR</v>
          </cell>
          <cell r="P1080">
            <v>1.5</v>
          </cell>
        </row>
        <row r="1081">
          <cell r="A1081" t="str">
            <v>Diâmetro 2"</v>
          </cell>
          <cell r="B1081" t="str">
            <v>TB80</v>
          </cell>
          <cell r="C1081" t="str">
            <v>m</v>
          </cell>
          <cell r="D1081">
            <v>59</v>
          </cell>
          <cell r="E1081">
            <v>7.47</v>
          </cell>
          <cell r="F1081">
            <v>440.73</v>
          </cell>
          <cell r="G1081">
            <v>2</v>
          </cell>
          <cell r="H1081">
            <v>118</v>
          </cell>
          <cell r="I1081" t="str">
            <v>TACR</v>
          </cell>
          <cell r="P1081">
            <v>2</v>
          </cell>
        </row>
        <row r="1082">
          <cell r="F1082">
            <v>0</v>
          </cell>
          <cell r="H1082">
            <v>0</v>
          </cell>
          <cell r="P1082">
            <v>0</v>
          </cell>
        </row>
        <row r="1083">
          <cell r="A1083" t="str">
            <v>Tubo de PEAD, PN 16, extremidade plana material em polietileno de alta densidade</v>
          </cell>
          <cell r="F1083">
            <v>0</v>
          </cell>
          <cell r="H1083">
            <v>0</v>
          </cell>
          <cell r="P1083">
            <v>0</v>
          </cell>
        </row>
        <row r="1084">
          <cell r="A1084" t="str">
            <v>Diâmetro 125 mm</v>
          </cell>
          <cell r="B1084" t="str">
            <v>TBPEAD</v>
          </cell>
          <cell r="C1084" t="str">
            <v>m</v>
          </cell>
          <cell r="D1084">
            <v>20</v>
          </cell>
          <cell r="E1084">
            <v>2.6</v>
          </cell>
          <cell r="F1084">
            <v>52</v>
          </cell>
          <cell r="G1084">
            <v>0.22</v>
          </cell>
          <cell r="H1084">
            <v>4.4000000000000004</v>
          </cell>
          <cell r="I1084" t="str">
            <v>TPEADS</v>
          </cell>
          <cell r="P1084">
            <v>0.22</v>
          </cell>
        </row>
        <row r="1085">
          <cell r="A1085" t="str">
            <v>Diâmetro  140 mm</v>
          </cell>
          <cell r="B1085" t="str">
            <v>TBPEAD</v>
          </cell>
          <cell r="C1085" t="str">
            <v>m</v>
          </cell>
          <cell r="D1085">
            <v>30</v>
          </cell>
          <cell r="E1085">
            <v>2.8</v>
          </cell>
          <cell r="F1085">
            <v>84</v>
          </cell>
          <cell r="G1085">
            <v>0.25</v>
          </cell>
          <cell r="H1085">
            <v>7.5</v>
          </cell>
          <cell r="I1085" t="str">
            <v>TPEADS</v>
          </cell>
          <cell r="P1085">
            <v>0.25</v>
          </cell>
        </row>
        <row r="1086">
          <cell r="A1086" t="str">
            <v>Diâmetro  180 mm</v>
          </cell>
          <cell r="B1086" t="str">
            <v>TBPEAD</v>
          </cell>
          <cell r="C1086" t="str">
            <v>m</v>
          </cell>
          <cell r="D1086">
            <v>80</v>
          </cell>
          <cell r="E1086">
            <v>4.5999999999999996</v>
          </cell>
          <cell r="F1086">
            <v>368</v>
          </cell>
          <cell r="G1086">
            <v>0.44</v>
          </cell>
          <cell r="H1086">
            <v>35.200000000000003</v>
          </cell>
          <cell r="I1086" t="str">
            <v>TPEADS</v>
          </cell>
          <cell r="P1086">
            <v>0.44</v>
          </cell>
        </row>
        <row r="1087">
          <cell r="A1087" t="str">
            <v>Diâmetro  200 mm</v>
          </cell>
          <cell r="B1087" t="str">
            <v>TBPEAD</v>
          </cell>
          <cell r="C1087" t="str">
            <v>m</v>
          </cell>
          <cell r="D1087">
            <v>130</v>
          </cell>
          <cell r="E1087">
            <v>5.15</v>
          </cell>
          <cell r="F1087">
            <v>669.5</v>
          </cell>
          <cell r="G1087">
            <v>0.5</v>
          </cell>
          <cell r="H1087">
            <v>65</v>
          </cell>
          <cell r="I1087" t="str">
            <v>TPEADS</v>
          </cell>
          <cell r="P1087">
            <v>0.5</v>
          </cell>
        </row>
        <row r="1088">
          <cell r="A1088" t="str">
            <v>Diâmetro  225 mm</v>
          </cell>
          <cell r="B1088" t="str">
            <v>TBPEAD</v>
          </cell>
          <cell r="C1088" t="str">
            <v>m</v>
          </cell>
          <cell r="D1088">
            <v>25</v>
          </cell>
          <cell r="E1088">
            <v>5.7</v>
          </cell>
          <cell r="F1088">
            <v>142.5</v>
          </cell>
          <cell r="G1088">
            <v>0.55000000000000004</v>
          </cell>
          <cell r="H1088">
            <v>13.75</v>
          </cell>
          <cell r="I1088" t="str">
            <v>TPEADS</v>
          </cell>
          <cell r="P1088">
            <v>0.55000000000000004</v>
          </cell>
        </row>
        <row r="1089">
          <cell r="A1089" t="str">
            <v>Diâmetro  250 mm</v>
          </cell>
          <cell r="B1089" t="str">
            <v>TBPEAD</v>
          </cell>
          <cell r="C1089" t="str">
            <v>m</v>
          </cell>
          <cell r="D1089">
            <v>71</v>
          </cell>
          <cell r="E1089">
            <v>6.25</v>
          </cell>
          <cell r="F1089">
            <v>443.75</v>
          </cell>
          <cell r="G1089">
            <v>0.6</v>
          </cell>
          <cell r="H1089">
            <v>42.6</v>
          </cell>
          <cell r="I1089" t="str">
            <v>TPEADS</v>
          </cell>
          <cell r="P1089">
            <v>0.6</v>
          </cell>
        </row>
        <row r="1090">
          <cell r="A1090" t="str">
            <v>Diâmetro  315 mm</v>
          </cell>
          <cell r="B1090" t="str">
            <v>TBPEAD</v>
          </cell>
          <cell r="C1090" t="str">
            <v>m</v>
          </cell>
          <cell r="D1090">
            <v>40</v>
          </cell>
          <cell r="E1090">
            <v>6.8</v>
          </cell>
          <cell r="F1090">
            <v>272</v>
          </cell>
          <cell r="G1090">
            <v>0.66</v>
          </cell>
          <cell r="H1090">
            <v>26.4</v>
          </cell>
          <cell r="I1090" t="str">
            <v>TPEADS</v>
          </cell>
          <cell r="P1090">
            <v>0.66</v>
          </cell>
        </row>
        <row r="1091">
          <cell r="A1091" t="str">
            <v>Diâmetro  355 mm</v>
          </cell>
          <cell r="B1091" t="str">
            <v>TBPEAD</v>
          </cell>
          <cell r="C1091" t="str">
            <v>m</v>
          </cell>
          <cell r="D1091">
            <v>20</v>
          </cell>
          <cell r="E1091">
            <v>7.9</v>
          </cell>
          <cell r="F1091">
            <v>158</v>
          </cell>
          <cell r="G1091">
            <v>0.77</v>
          </cell>
          <cell r="H1091">
            <v>15.4</v>
          </cell>
          <cell r="I1091" t="str">
            <v>TPEADS</v>
          </cell>
          <cell r="P1091">
            <v>0.77</v>
          </cell>
        </row>
        <row r="1092">
          <cell r="A1092" t="str">
            <v>Diâmetro  400 mm</v>
          </cell>
          <cell r="B1092" t="str">
            <v>TBPEAD</v>
          </cell>
          <cell r="C1092" t="str">
            <v>m</v>
          </cell>
          <cell r="D1092">
            <v>95</v>
          </cell>
          <cell r="E1092">
            <v>9.0399999999999991</v>
          </cell>
          <cell r="F1092">
            <v>858.8</v>
          </cell>
          <cell r="G1092">
            <v>0.85</v>
          </cell>
          <cell r="H1092">
            <v>80.75</v>
          </cell>
          <cell r="I1092" t="str">
            <v>TPEADS</v>
          </cell>
          <cell r="P1092">
            <v>0.85</v>
          </cell>
        </row>
        <row r="1093">
          <cell r="A1093" t="str">
            <v>Diâmetro  500 mm</v>
          </cell>
          <cell r="B1093" t="str">
            <v>TBPEAD</v>
          </cell>
          <cell r="C1093" t="str">
            <v>m</v>
          </cell>
          <cell r="D1093">
            <v>60</v>
          </cell>
          <cell r="E1093">
            <v>11.3</v>
          </cell>
          <cell r="F1093">
            <v>678</v>
          </cell>
          <cell r="G1093">
            <v>1.04</v>
          </cell>
          <cell r="H1093">
            <v>62.4</v>
          </cell>
          <cell r="I1093" t="str">
            <v>TPEADS</v>
          </cell>
          <cell r="P1093">
            <v>1.04</v>
          </cell>
        </row>
        <row r="1094">
          <cell r="A1094" t="str">
            <v>Diâmetro  630 mm</v>
          </cell>
          <cell r="B1094" t="str">
            <v>TBPEAD</v>
          </cell>
          <cell r="C1094" t="str">
            <v>m</v>
          </cell>
          <cell r="D1094">
            <v>174</v>
          </cell>
          <cell r="E1094">
            <v>17</v>
          </cell>
          <cell r="F1094">
            <v>2958</v>
          </cell>
          <cell r="G1094">
            <v>1.31</v>
          </cell>
          <cell r="H1094">
            <v>227.94</v>
          </cell>
          <cell r="I1094" t="str">
            <v>TPEADS</v>
          </cell>
          <cell r="P1094">
            <v>1.31</v>
          </cell>
        </row>
        <row r="1095">
          <cell r="F1095">
            <v>0</v>
          </cell>
          <cell r="H1095">
            <v>0</v>
          </cell>
          <cell r="P1095">
            <v>0</v>
          </cell>
        </row>
        <row r="1096">
          <cell r="A1096" t="str">
            <v>Tubo com costura, ANSI B 36.10, SCH.40, extremidades chanfradas, material em aço</v>
          </cell>
          <cell r="F1096">
            <v>0</v>
          </cell>
          <cell r="H1096">
            <v>0</v>
          </cell>
          <cell r="P1096">
            <v>0</v>
          </cell>
        </row>
        <row r="1097">
          <cell r="A1097" t="str">
            <v>carbono, conforme ASTM A-53 GR.A/B:</v>
          </cell>
          <cell r="F1097">
            <v>0</v>
          </cell>
          <cell r="H1097">
            <v>0</v>
          </cell>
          <cell r="P1097">
            <v>0</v>
          </cell>
        </row>
        <row r="1098">
          <cell r="A1098" t="str">
            <v>Diâmetro 21/2"</v>
          </cell>
          <cell r="B1098" t="str">
            <v>TB40</v>
          </cell>
          <cell r="C1098" t="str">
            <v>m</v>
          </cell>
          <cell r="D1098">
            <v>313</v>
          </cell>
          <cell r="E1098">
            <v>8.6199999999999992</v>
          </cell>
          <cell r="F1098">
            <v>2698.06</v>
          </cell>
          <cell r="G1098">
            <v>2.5</v>
          </cell>
          <cell r="H1098">
            <v>782.5</v>
          </cell>
          <cell r="I1098" t="str">
            <v>TACS</v>
          </cell>
          <cell r="P1098">
            <v>2.5</v>
          </cell>
        </row>
        <row r="1099">
          <cell r="A1099" t="str">
            <v>Diâmetro 3"</v>
          </cell>
          <cell r="B1099" t="str">
            <v>TB40</v>
          </cell>
          <cell r="C1099" t="str">
            <v>m</v>
          </cell>
          <cell r="D1099">
            <v>458</v>
          </cell>
          <cell r="E1099">
            <v>11.3</v>
          </cell>
          <cell r="F1099">
            <v>5175.3999999999996</v>
          </cell>
          <cell r="G1099">
            <v>3</v>
          </cell>
          <cell r="H1099">
            <v>1374</v>
          </cell>
          <cell r="I1099" t="str">
            <v>TACS</v>
          </cell>
          <cell r="P1099">
            <v>3</v>
          </cell>
        </row>
        <row r="1100">
          <cell r="A1100" t="str">
            <v>Diâmetro 4"</v>
          </cell>
          <cell r="B1100" t="str">
            <v>TB40</v>
          </cell>
          <cell r="C1100" t="str">
            <v>m</v>
          </cell>
          <cell r="D1100">
            <v>170</v>
          </cell>
          <cell r="E1100">
            <v>16.100000000000001</v>
          </cell>
          <cell r="F1100">
            <v>2737</v>
          </cell>
          <cell r="G1100">
            <v>4</v>
          </cell>
          <cell r="H1100">
            <v>680</v>
          </cell>
          <cell r="I1100" t="str">
            <v>TACS</v>
          </cell>
          <cell r="P1100">
            <v>4</v>
          </cell>
        </row>
        <row r="1101">
          <cell r="A1101" t="str">
            <v>Diâmetro 6"</v>
          </cell>
          <cell r="B1101" t="str">
            <v>TB40</v>
          </cell>
          <cell r="C1101" t="str">
            <v>m</v>
          </cell>
          <cell r="D1101">
            <v>818</v>
          </cell>
          <cell r="E1101">
            <v>28.2</v>
          </cell>
          <cell r="F1101">
            <v>23067.599999999999</v>
          </cell>
          <cell r="G1101">
            <v>4</v>
          </cell>
          <cell r="H1101">
            <v>3272</v>
          </cell>
          <cell r="I1101" t="str">
            <v>TACS</v>
          </cell>
          <cell r="P1101">
            <v>4</v>
          </cell>
        </row>
        <row r="1102">
          <cell r="A1102" t="str">
            <v>Diâmetro 8"</v>
          </cell>
          <cell r="B1102" t="str">
            <v>TB40</v>
          </cell>
          <cell r="C1102" t="str">
            <v>m</v>
          </cell>
          <cell r="D1102">
            <v>274</v>
          </cell>
          <cell r="E1102">
            <v>42.5</v>
          </cell>
          <cell r="F1102">
            <v>11645</v>
          </cell>
          <cell r="G1102">
            <v>8</v>
          </cell>
          <cell r="H1102">
            <v>2192</v>
          </cell>
          <cell r="I1102" t="str">
            <v>TACS</v>
          </cell>
          <cell r="P1102">
            <v>8</v>
          </cell>
        </row>
        <row r="1103">
          <cell r="A1103" t="str">
            <v>Diâmetro 10"</v>
          </cell>
          <cell r="B1103" t="str">
            <v>TB40</v>
          </cell>
          <cell r="C1103" t="str">
            <v>m</v>
          </cell>
          <cell r="D1103">
            <v>303</v>
          </cell>
          <cell r="E1103">
            <v>60.2</v>
          </cell>
          <cell r="F1103">
            <v>18240.599999999999</v>
          </cell>
          <cell r="G1103">
            <v>10</v>
          </cell>
          <cell r="H1103">
            <v>3030</v>
          </cell>
          <cell r="I1103" t="str">
            <v>TACS</v>
          </cell>
          <cell r="P1103">
            <v>10</v>
          </cell>
        </row>
        <row r="1104">
          <cell r="F1104">
            <v>0</v>
          </cell>
          <cell r="H1104">
            <v>0</v>
          </cell>
          <cell r="P1104">
            <v>0</v>
          </cell>
        </row>
        <row r="1105">
          <cell r="A1105" t="str">
            <v>Tubo com costura, ANSI B 36.10, SCH.XXS, extremidades chanfradas, material em aço</v>
          </cell>
          <cell r="F1105">
            <v>0</v>
          </cell>
          <cell r="H1105">
            <v>0</v>
          </cell>
          <cell r="P1105">
            <v>0</v>
          </cell>
        </row>
        <row r="1106">
          <cell r="A1106" t="str">
            <v>carbono, conforme ASTM A-53 GR.A/B:</v>
          </cell>
          <cell r="F1106">
            <v>0</v>
          </cell>
          <cell r="H1106">
            <v>0</v>
          </cell>
          <cell r="P1106">
            <v>0</v>
          </cell>
        </row>
        <row r="1107">
          <cell r="A1107" t="str">
            <v>Diâmetro 6"</v>
          </cell>
          <cell r="B1107" t="str">
            <v>TBXXS</v>
          </cell>
          <cell r="C1107" t="str">
            <v>m</v>
          </cell>
          <cell r="D1107">
            <v>262</v>
          </cell>
          <cell r="E1107">
            <v>79</v>
          </cell>
          <cell r="F1107">
            <v>20698</v>
          </cell>
          <cell r="G1107">
            <v>6</v>
          </cell>
          <cell r="H1107">
            <v>1572</v>
          </cell>
          <cell r="I1107" t="str">
            <v>TACS</v>
          </cell>
          <cell r="P1107">
            <v>6</v>
          </cell>
        </row>
        <row r="1108">
          <cell r="A1108" t="str">
            <v>Diâmetro 8"</v>
          </cell>
          <cell r="B1108" t="str">
            <v>TBXXS</v>
          </cell>
          <cell r="C1108" t="str">
            <v>m</v>
          </cell>
          <cell r="D1108">
            <v>49</v>
          </cell>
          <cell r="E1108">
            <v>103</v>
          </cell>
          <cell r="F1108">
            <v>5047</v>
          </cell>
          <cell r="G1108">
            <v>8</v>
          </cell>
          <cell r="H1108">
            <v>392</v>
          </cell>
          <cell r="I1108" t="str">
            <v>TACS</v>
          </cell>
          <cell r="P1108">
            <v>8</v>
          </cell>
        </row>
        <row r="1109">
          <cell r="F1109">
            <v>0</v>
          </cell>
          <cell r="H1109">
            <v>0</v>
          </cell>
          <cell r="P1109">
            <v>0</v>
          </cell>
        </row>
        <row r="1110">
          <cell r="A1110" t="str">
            <v xml:space="preserve">Tubo sem costura, ANSI B 36.10, SCH.80, extremidades planas, material em aço </v>
          </cell>
          <cell r="F1110">
            <v>0</v>
          </cell>
          <cell r="H1110">
            <v>0</v>
          </cell>
          <cell r="P1110">
            <v>0</v>
          </cell>
        </row>
        <row r="1111">
          <cell r="A1111" t="str">
            <v>carbono, conforme ASTM A-53 GR.A/B:</v>
          </cell>
          <cell r="F1111">
            <v>0</v>
          </cell>
          <cell r="H1111">
            <v>0</v>
          </cell>
          <cell r="P1111">
            <v>0</v>
          </cell>
        </row>
        <row r="1112">
          <cell r="A1112" t="str">
            <v>Diâmetro 11/2"</v>
          </cell>
          <cell r="B1112" t="str">
            <v>TB80</v>
          </cell>
          <cell r="C1112" t="str">
            <v>m</v>
          </cell>
          <cell r="D1112">
            <v>132</v>
          </cell>
          <cell r="E1112">
            <v>5.4</v>
          </cell>
          <cell r="F1112">
            <v>712.8</v>
          </cell>
          <cell r="G1112">
            <v>1.5</v>
          </cell>
          <cell r="H1112">
            <v>198</v>
          </cell>
          <cell r="I1112" t="str">
            <v>TACS</v>
          </cell>
          <cell r="P1112">
            <v>1.5</v>
          </cell>
        </row>
        <row r="1113">
          <cell r="A1113" t="str">
            <v>Diâmetro 2"</v>
          </cell>
          <cell r="B1113" t="str">
            <v>TB80</v>
          </cell>
          <cell r="C1113" t="str">
            <v>m</v>
          </cell>
          <cell r="D1113">
            <v>63</v>
          </cell>
          <cell r="E1113">
            <v>7.47</v>
          </cell>
          <cell r="F1113">
            <v>470.61</v>
          </cell>
          <cell r="G1113">
            <v>2</v>
          </cell>
          <cell r="H1113">
            <v>126</v>
          </cell>
          <cell r="I1113" t="str">
            <v>TACS</v>
          </cell>
          <cell r="P1113">
            <v>2</v>
          </cell>
        </row>
        <row r="1114">
          <cell r="F1114">
            <v>0</v>
          </cell>
          <cell r="H1114">
            <v>0</v>
          </cell>
          <cell r="P1114">
            <v>0</v>
          </cell>
        </row>
        <row r="1115">
          <cell r="A1115" t="str">
            <v xml:space="preserve">Tubo sem costura, SCH.10S, extremidades planas, material em aço carbono, conforme </v>
          </cell>
          <cell r="F1115">
            <v>0</v>
          </cell>
          <cell r="H1115">
            <v>0</v>
          </cell>
          <cell r="P1115">
            <v>0</v>
          </cell>
        </row>
        <row r="1116">
          <cell r="A1116" t="str">
            <v>ASTM A-312 GR. TP-304:</v>
          </cell>
          <cell r="F1116">
            <v>0</v>
          </cell>
          <cell r="H1116">
            <v>0</v>
          </cell>
          <cell r="P1116">
            <v>0</v>
          </cell>
        </row>
        <row r="1117">
          <cell r="A1117" t="str">
            <v xml:space="preserve"> Diâmetro 1"</v>
          </cell>
          <cell r="B1117" t="str">
            <v>TB10S</v>
          </cell>
          <cell r="C1117" t="str">
            <v>m</v>
          </cell>
          <cell r="D1117">
            <v>46</v>
          </cell>
          <cell r="E1117">
            <v>2.12</v>
          </cell>
          <cell r="F1117">
            <v>97.52</v>
          </cell>
          <cell r="G1117">
            <v>1.5</v>
          </cell>
          <cell r="H1117">
            <v>69</v>
          </cell>
          <cell r="I1117" t="str">
            <v>TI</v>
          </cell>
          <cell r="P1117">
            <v>1.5</v>
          </cell>
        </row>
        <row r="1118">
          <cell r="F1118">
            <v>0</v>
          </cell>
          <cell r="H1118">
            <v>0</v>
          </cell>
          <cell r="P1118">
            <v>0</v>
          </cell>
        </row>
        <row r="1119">
          <cell r="A1119" t="str">
            <v>Tubo sem costura, ANSI B 36.10, SCH.40, extremidades chanfradas, material em aço</v>
          </cell>
          <cell r="F1119">
            <v>0</v>
          </cell>
          <cell r="H1119">
            <v>0</v>
          </cell>
          <cell r="P1119">
            <v>0</v>
          </cell>
        </row>
        <row r="1120">
          <cell r="A1120" t="str">
            <v xml:space="preserve">carbono, conforme ASTM A-53 GR.A/B: </v>
          </cell>
          <cell r="F1120">
            <v>0</v>
          </cell>
          <cell r="H1120">
            <v>0</v>
          </cell>
          <cell r="P1120">
            <v>0</v>
          </cell>
        </row>
        <row r="1121">
          <cell r="A1121" t="str">
            <v>Diâmetro 21/2"</v>
          </cell>
          <cell r="B1121" t="str">
            <v>TB40</v>
          </cell>
          <cell r="C1121" t="str">
            <v>m</v>
          </cell>
          <cell r="D1121">
            <v>170</v>
          </cell>
          <cell r="E1121">
            <v>8.6199999999999992</v>
          </cell>
          <cell r="F1121">
            <v>1465.4</v>
          </cell>
          <cell r="G1121">
            <v>2.5</v>
          </cell>
          <cell r="H1121">
            <v>425</v>
          </cell>
          <cell r="I1121" t="str">
            <v>TACS</v>
          </cell>
          <cell r="P1121">
            <v>2.5</v>
          </cell>
        </row>
        <row r="1122">
          <cell r="A1122" t="str">
            <v>Diâmetro 3"</v>
          </cell>
          <cell r="B1122" t="str">
            <v>TB40</v>
          </cell>
          <cell r="C1122" t="str">
            <v>m</v>
          </cell>
          <cell r="D1122">
            <v>219</v>
          </cell>
          <cell r="E1122">
            <v>11.3</v>
          </cell>
          <cell r="F1122">
            <v>2474.6999999999998</v>
          </cell>
          <cell r="G1122">
            <v>3</v>
          </cell>
          <cell r="H1122">
            <v>657</v>
          </cell>
          <cell r="I1122" t="str">
            <v>TACS</v>
          </cell>
          <cell r="P1122">
            <v>3</v>
          </cell>
        </row>
        <row r="1124">
          <cell r="A1124" t="str">
            <v xml:space="preserve">Tubo com costura, vara de 8m de comprimento, esp. 6,4 mm, extremidades com anel </v>
          </cell>
          <cell r="F1124">
            <v>0</v>
          </cell>
          <cell r="H1124">
            <v>0</v>
          </cell>
          <cell r="P1124">
            <v>0</v>
          </cell>
        </row>
        <row r="1125">
          <cell r="A1125" t="str">
            <v>para acoplamento VICTAULIC, material SAC-41, ref. ALVENIUS ou similar:</v>
          </cell>
          <cell r="F1125">
            <v>0</v>
          </cell>
          <cell r="H1125">
            <v>0</v>
          </cell>
          <cell r="P1125">
            <v>0</v>
          </cell>
        </row>
        <row r="1126">
          <cell r="A1126" t="str">
            <v>Diâmetro 10"</v>
          </cell>
          <cell r="B1126" t="str">
            <v>TBSAC41</v>
          </cell>
          <cell r="C1126" t="str">
            <v>m</v>
          </cell>
          <cell r="D1126">
            <v>2696</v>
          </cell>
          <cell r="E1126">
            <v>41.7</v>
          </cell>
          <cell r="F1126">
            <v>112423.2</v>
          </cell>
          <cell r="G1126">
            <v>3</v>
          </cell>
          <cell r="H1126">
            <v>8088</v>
          </cell>
          <cell r="I1126" t="str">
            <v>TACF</v>
          </cell>
          <cell r="P1126">
            <v>3</v>
          </cell>
        </row>
        <row r="1127">
          <cell r="A1127" t="str">
            <v>Diâmetro 18"</v>
          </cell>
          <cell r="B1127" t="str">
            <v>TBSAC41</v>
          </cell>
          <cell r="C1127" t="str">
            <v>m</v>
          </cell>
          <cell r="D1127">
            <v>1296</v>
          </cell>
          <cell r="E1127">
            <v>70.5</v>
          </cell>
          <cell r="F1127">
            <v>91368</v>
          </cell>
          <cell r="G1127">
            <v>5</v>
          </cell>
          <cell r="H1127">
            <v>6480</v>
          </cell>
          <cell r="I1127" t="str">
            <v>TACF</v>
          </cell>
          <cell r="P1127">
            <v>5</v>
          </cell>
        </row>
        <row r="1128">
          <cell r="F1128">
            <v>0</v>
          </cell>
          <cell r="H1128">
            <v>0</v>
          </cell>
          <cell r="P1128">
            <v>0</v>
          </cell>
        </row>
        <row r="1129">
          <cell r="A1129" t="str">
            <v>Tubo com costura, ANSI B 36.10, STD, extremidades chanfradas, material em aço</v>
          </cell>
          <cell r="F1129">
            <v>0</v>
          </cell>
          <cell r="H1129">
            <v>0</v>
          </cell>
          <cell r="P1129">
            <v>0</v>
          </cell>
        </row>
        <row r="1130">
          <cell r="A1130" t="str">
            <v>carbono, conforme ASTM A-139:</v>
          </cell>
          <cell r="F1130">
            <v>0</v>
          </cell>
          <cell r="H1130">
            <v>0</v>
          </cell>
          <cell r="P1130">
            <v>0</v>
          </cell>
        </row>
        <row r="1131">
          <cell r="A1131" t="str">
            <v>Diâmetro 12"</v>
          </cell>
          <cell r="B1131" t="str">
            <v>TBSTD</v>
          </cell>
          <cell r="C1131" t="str">
            <v>m</v>
          </cell>
          <cell r="D1131">
            <v>54</v>
          </cell>
          <cell r="E1131">
            <v>73.8</v>
          </cell>
          <cell r="F1131">
            <v>3985.2</v>
          </cell>
          <cell r="G1131">
            <v>10</v>
          </cell>
          <cell r="H1131">
            <v>540</v>
          </cell>
          <cell r="I1131" t="str">
            <v>TACS</v>
          </cell>
          <cell r="P1131">
            <v>10</v>
          </cell>
        </row>
        <row r="1132">
          <cell r="A1132" t="str">
            <v>Diâmetro 14"</v>
          </cell>
          <cell r="B1132" t="str">
            <v>TBSTD</v>
          </cell>
          <cell r="C1132" t="str">
            <v>m</v>
          </cell>
          <cell r="D1132">
            <v>14</v>
          </cell>
          <cell r="E1132">
            <v>81.2</v>
          </cell>
          <cell r="F1132">
            <v>1136.8</v>
          </cell>
          <cell r="G1132">
            <v>12</v>
          </cell>
          <cell r="H1132">
            <v>168</v>
          </cell>
          <cell r="I1132" t="str">
            <v>TACS</v>
          </cell>
          <cell r="P1132">
            <v>12</v>
          </cell>
        </row>
        <row r="1133">
          <cell r="F1133">
            <v>0</v>
          </cell>
          <cell r="H1133">
            <v>0</v>
          </cell>
          <cell r="P1133">
            <v>0</v>
          </cell>
        </row>
        <row r="1134">
          <cell r="A1134" t="str">
            <v xml:space="preserve">Tubo com costura, ANSI B 36.10, STD, extremidades chanfradas, material em aço </v>
          </cell>
          <cell r="F1134">
            <v>0</v>
          </cell>
          <cell r="H1134">
            <v>0</v>
          </cell>
          <cell r="P1134">
            <v>0</v>
          </cell>
        </row>
        <row r="1135">
          <cell r="A1135" t="str">
            <v xml:space="preserve">carbono, conforme ASTM A-134: </v>
          </cell>
          <cell r="F1135">
            <v>0</v>
          </cell>
          <cell r="H1135">
            <v>0</v>
          </cell>
          <cell r="P1135">
            <v>0</v>
          </cell>
        </row>
        <row r="1136">
          <cell r="A1136" t="str">
            <v>Diâmetro 18"</v>
          </cell>
          <cell r="B1136" t="str">
            <v>TBSTD</v>
          </cell>
          <cell r="C1136" t="str">
            <v>m</v>
          </cell>
          <cell r="D1136">
            <v>55</v>
          </cell>
          <cell r="E1136">
            <v>105</v>
          </cell>
          <cell r="F1136">
            <v>5775</v>
          </cell>
          <cell r="G1136">
            <v>16</v>
          </cell>
          <cell r="H1136">
            <v>880</v>
          </cell>
          <cell r="I1136" t="str">
            <v>TACS</v>
          </cell>
          <cell r="P1136">
            <v>16</v>
          </cell>
        </row>
        <row r="1137">
          <cell r="A1137" t="str">
            <v>Diâmetro 20"</v>
          </cell>
          <cell r="B1137" t="str">
            <v>TBSTD</v>
          </cell>
          <cell r="C1137" t="str">
            <v>m</v>
          </cell>
          <cell r="D1137">
            <v>5</v>
          </cell>
          <cell r="E1137">
            <v>117</v>
          </cell>
          <cell r="F1137">
            <v>585</v>
          </cell>
          <cell r="G1137">
            <v>18</v>
          </cell>
          <cell r="H1137">
            <v>90</v>
          </cell>
          <cell r="I1137" t="str">
            <v>TACS</v>
          </cell>
          <cell r="P1137">
            <v>18</v>
          </cell>
        </row>
        <row r="1138">
          <cell r="A1138" t="str">
            <v>Diâmetro 22"</v>
          </cell>
          <cell r="B1138" t="str">
            <v>TBSTD</v>
          </cell>
          <cell r="C1138" t="str">
            <v>m</v>
          </cell>
          <cell r="D1138">
            <v>454</v>
          </cell>
          <cell r="E1138">
            <v>129</v>
          </cell>
          <cell r="F1138">
            <v>58566</v>
          </cell>
          <cell r="G1138">
            <v>16</v>
          </cell>
          <cell r="H1138">
            <v>7264</v>
          </cell>
          <cell r="I1138" t="str">
            <v>TACS</v>
          </cell>
          <cell r="P1138">
            <v>16</v>
          </cell>
        </row>
        <row r="1139">
          <cell r="A1139" t="str">
            <v>Diâmetro 24"</v>
          </cell>
          <cell r="B1139" t="str">
            <v>TBSTD</v>
          </cell>
          <cell r="C1139" t="str">
            <v>m</v>
          </cell>
          <cell r="D1139">
            <v>78</v>
          </cell>
          <cell r="E1139">
            <v>141</v>
          </cell>
          <cell r="F1139">
            <v>10998</v>
          </cell>
          <cell r="G1139">
            <v>20</v>
          </cell>
          <cell r="H1139">
            <v>1560</v>
          </cell>
          <cell r="I1139" t="str">
            <v>TACS</v>
          </cell>
          <cell r="P1139">
            <v>20</v>
          </cell>
        </row>
        <row r="1140">
          <cell r="A1140" t="str">
            <v>Diâmetro 30"</v>
          </cell>
          <cell r="B1140" t="str">
            <v>TBSTD</v>
          </cell>
          <cell r="C1140" t="str">
            <v>m</v>
          </cell>
          <cell r="D1140">
            <v>10</v>
          </cell>
          <cell r="E1140">
            <v>177</v>
          </cell>
          <cell r="F1140">
            <v>1770</v>
          </cell>
          <cell r="G1140">
            <v>24</v>
          </cell>
          <cell r="H1140">
            <v>240</v>
          </cell>
          <cell r="I1140" t="str">
            <v>TACS</v>
          </cell>
          <cell r="P1140">
            <v>24</v>
          </cell>
        </row>
        <row r="1141">
          <cell r="A1141" t="str">
            <v>Diâmetro 32"</v>
          </cell>
          <cell r="B1141" t="str">
            <v>TBSTD</v>
          </cell>
          <cell r="C1141" t="str">
            <v>m</v>
          </cell>
          <cell r="D1141">
            <v>5</v>
          </cell>
          <cell r="E1141">
            <v>188</v>
          </cell>
          <cell r="F1141">
            <v>940</v>
          </cell>
          <cell r="G1141">
            <v>26</v>
          </cell>
          <cell r="H1141">
            <v>130</v>
          </cell>
          <cell r="I1141" t="str">
            <v>TACS</v>
          </cell>
          <cell r="P1141">
            <v>26</v>
          </cell>
        </row>
        <row r="1142">
          <cell r="A1142" t="str">
            <v>Diâmetro 36"</v>
          </cell>
          <cell r="B1142" t="str">
            <v>TBSTD</v>
          </cell>
          <cell r="C1142" t="str">
            <v>m</v>
          </cell>
          <cell r="D1142">
            <v>15</v>
          </cell>
          <cell r="E1142">
            <v>212</v>
          </cell>
          <cell r="F1142">
            <v>3180</v>
          </cell>
          <cell r="G1142">
            <v>30</v>
          </cell>
          <cell r="H1142">
            <v>450</v>
          </cell>
          <cell r="I1142" t="str">
            <v>TACS</v>
          </cell>
          <cell r="P1142">
            <v>30</v>
          </cell>
        </row>
        <row r="1143">
          <cell r="F1143">
            <v>0</v>
          </cell>
          <cell r="H1143">
            <v>0</v>
          </cell>
          <cell r="P1143">
            <v>0</v>
          </cell>
        </row>
        <row r="1144">
          <cell r="A1144" t="str">
            <v>Válvula borboleta, tipo WAFER, 150 libras, material do corpo em FºFº, interno em FºFº</v>
          </cell>
          <cell r="F1144">
            <v>0</v>
          </cell>
          <cell r="H1144">
            <v>0</v>
          </cell>
          <cell r="P1144">
            <v>0</v>
          </cell>
        </row>
        <row r="1145">
          <cell r="A1145" t="str">
            <v>ref. NIAGARA figura 540 e 550 ou similar:</v>
          </cell>
          <cell r="F1145">
            <v>0</v>
          </cell>
          <cell r="H1145">
            <v>0</v>
          </cell>
          <cell r="P1145">
            <v>0</v>
          </cell>
        </row>
        <row r="1146">
          <cell r="A1146" t="str">
            <v>Diâmetro 3"</v>
          </cell>
          <cell r="B1146" t="str">
            <v>VV</v>
          </cell>
          <cell r="C1146" t="str">
            <v>PC</v>
          </cell>
          <cell r="D1146">
            <v>7</v>
          </cell>
          <cell r="F1146">
            <v>0</v>
          </cell>
          <cell r="G1146">
            <v>6</v>
          </cell>
          <cell r="H1146">
            <v>42</v>
          </cell>
          <cell r="I1146" t="str">
            <v>TACS</v>
          </cell>
          <cell r="P1146">
            <v>6</v>
          </cell>
        </row>
        <row r="1147">
          <cell r="A1147" t="str">
            <v>Diâmetro 4"</v>
          </cell>
          <cell r="B1147" t="str">
            <v>VV</v>
          </cell>
          <cell r="C1147" t="str">
            <v>PC</v>
          </cell>
          <cell r="D1147">
            <v>2</v>
          </cell>
          <cell r="F1147">
            <v>0</v>
          </cell>
          <cell r="G1147">
            <v>8</v>
          </cell>
          <cell r="H1147">
            <v>16</v>
          </cell>
          <cell r="I1147" t="str">
            <v>TACS</v>
          </cell>
          <cell r="P1147">
            <v>8</v>
          </cell>
        </row>
        <row r="1148">
          <cell r="A1148" t="str">
            <v>Diâmetro 6"</v>
          </cell>
          <cell r="B1148" t="str">
            <v>VV</v>
          </cell>
          <cell r="C1148" t="str">
            <v>PC</v>
          </cell>
          <cell r="D1148">
            <v>2</v>
          </cell>
          <cell r="F1148">
            <v>0</v>
          </cell>
          <cell r="G1148">
            <v>12</v>
          </cell>
          <cell r="H1148">
            <v>24</v>
          </cell>
          <cell r="I1148" t="str">
            <v>TACS</v>
          </cell>
          <cell r="P1148">
            <v>12</v>
          </cell>
        </row>
        <row r="1149">
          <cell r="A1149" t="str">
            <v>Diâmetro 10"</v>
          </cell>
          <cell r="B1149" t="str">
            <v>VV</v>
          </cell>
          <cell r="C1149" t="str">
            <v>PC</v>
          </cell>
          <cell r="D1149">
            <v>2</v>
          </cell>
          <cell r="F1149">
            <v>0</v>
          </cell>
          <cell r="G1149">
            <v>20</v>
          </cell>
          <cell r="H1149">
            <v>40</v>
          </cell>
          <cell r="I1149" t="str">
            <v>TACS</v>
          </cell>
          <cell r="P1149">
            <v>20</v>
          </cell>
        </row>
        <row r="1150">
          <cell r="A1150" t="str">
            <v>Diâmetro 12"</v>
          </cell>
          <cell r="B1150" t="str">
            <v>VV</v>
          </cell>
          <cell r="C1150" t="str">
            <v>PC</v>
          </cell>
          <cell r="D1150">
            <v>4</v>
          </cell>
          <cell r="F1150">
            <v>0</v>
          </cell>
          <cell r="G1150">
            <v>24</v>
          </cell>
          <cell r="H1150">
            <v>96</v>
          </cell>
          <cell r="I1150" t="str">
            <v>TACS</v>
          </cell>
          <cell r="P1150">
            <v>24</v>
          </cell>
        </row>
        <row r="1151">
          <cell r="A1151" t="str">
            <v>Diâmetro 22"</v>
          </cell>
          <cell r="B1151" t="str">
            <v>VV</v>
          </cell>
          <cell r="C1151" t="str">
            <v>PC</v>
          </cell>
          <cell r="D1151">
            <v>1</v>
          </cell>
          <cell r="F1151">
            <v>0</v>
          </cell>
          <cell r="G1151">
            <v>44</v>
          </cell>
          <cell r="H1151">
            <v>44</v>
          </cell>
          <cell r="I1151" t="str">
            <v>TACS</v>
          </cell>
          <cell r="P1151">
            <v>44</v>
          </cell>
        </row>
        <row r="1152">
          <cell r="F1152">
            <v>0</v>
          </cell>
          <cell r="H1152">
            <v>0</v>
          </cell>
          <cell r="P1152">
            <v>0</v>
          </cell>
        </row>
        <row r="1153">
          <cell r="A1153" t="str">
            <v xml:space="preserve">Válvula diafragma, 150 libras, extremidades com rosca NPT, conforme ANSI B 2.1 </v>
          </cell>
          <cell r="F1153">
            <v>0</v>
          </cell>
          <cell r="H1153">
            <v>0</v>
          </cell>
          <cell r="P1153">
            <v>0</v>
          </cell>
        </row>
        <row r="1154">
          <cell r="A1154" t="str">
            <v xml:space="preserve">material do corpo em FºFº, interno em borracha, ref. CIVA tipo KB - passagem reta ou </v>
          </cell>
          <cell r="F1154">
            <v>0</v>
          </cell>
          <cell r="H1154">
            <v>0</v>
          </cell>
          <cell r="P1154">
            <v>0</v>
          </cell>
        </row>
        <row r="1155">
          <cell r="A1155" t="str">
            <v>similar:</v>
          </cell>
          <cell r="F1155">
            <v>0</v>
          </cell>
          <cell r="H1155">
            <v>0</v>
          </cell>
          <cell r="P1155">
            <v>0</v>
          </cell>
        </row>
        <row r="1156">
          <cell r="A1156" t="str">
            <v>Diâmetro 1"</v>
          </cell>
          <cell r="B1156" t="str">
            <v>VV</v>
          </cell>
          <cell r="C1156" t="str">
            <v>PC</v>
          </cell>
          <cell r="D1156">
            <v>6</v>
          </cell>
          <cell r="F1156">
            <v>0</v>
          </cell>
          <cell r="G1156">
            <v>2</v>
          </cell>
          <cell r="H1156">
            <v>12</v>
          </cell>
          <cell r="I1156" t="str">
            <v>TACR</v>
          </cell>
          <cell r="P1156">
            <v>2</v>
          </cell>
        </row>
        <row r="1157">
          <cell r="F1157">
            <v>0</v>
          </cell>
          <cell r="H1157">
            <v>0</v>
          </cell>
          <cell r="P1157">
            <v>0</v>
          </cell>
        </row>
        <row r="1158">
          <cell r="A1158" t="str">
            <v xml:space="preserve">Válvula esfera, 150 libras, extremidades com rosca NPT, conforme ANSI B 2.1, material </v>
          </cell>
          <cell r="F1158">
            <v>0</v>
          </cell>
          <cell r="H1158">
            <v>0</v>
          </cell>
          <cell r="P1158">
            <v>0</v>
          </cell>
        </row>
        <row r="1159">
          <cell r="A1159" t="str">
            <v>do corpo em latão, interno em aço inox, ref. CIWAL figura 294 ou similar:</v>
          </cell>
          <cell r="F1159">
            <v>0</v>
          </cell>
          <cell r="H1159">
            <v>0</v>
          </cell>
          <cell r="P1159">
            <v>0</v>
          </cell>
        </row>
        <row r="1160">
          <cell r="A1160" t="str">
            <v>Diâmetro 1/2"</v>
          </cell>
          <cell r="B1160" t="str">
            <v>VV</v>
          </cell>
          <cell r="C1160" t="str">
            <v>PC</v>
          </cell>
          <cell r="D1160">
            <v>16</v>
          </cell>
          <cell r="F1160">
            <v>0</v>
          </cell>
          <cell r="G1160">
            <v>2</v>
          </cell>
          <cell r="H1160">
            <v>32</v>
          </cell>
          <cell r="I1160" t="str">
            <v>TACR</v>
          </cell>
          <cell r="P1160">
            <v>2</v>
          </cell>
        </row>
        <row r="1161">
          <cell r="A1161" t="str">
            <v>Diâmetro 3/4"</v>
          </cell>
          <cell r="B1161" t="str">
            <v>VV</v>
          </cell>
          <cell r="C1161" t="str">
            <v>PC</v>
          </cell>
          <cell r="D1161">
            <v>4</v>
          </cell>
          <cell r="F1161">
            <v>0</v>
          </cell>
          <cell r="G1161">
            <v>2</v>
          </cell>
          <cell r="H1161">
            <v>8</v>
          </cell>
          <cell r="I1161" t="str">
            <v>TACR</v>
          </cell>
          <cell r="P1161">
            <v>2</v>
          </cell>
        </row>
        <row r="1162">
          <cell r="A1162" t="str">
            <v>Diâmetro 1"</v>
          </cell>
          <cell r="B1162" t="str">
            <v>VV</v>
          </cell>
          <cell r="C1162" t="str">
            <v>PC</v>
          </cell>
          <cell r="D1162">
            <v>6</v>
          </cell>
          <cell r="F1162">
            <v>0</v>
          </cell>
          <cell r="G1162">
            <v>2</v>
          </cell>
          <cell r="H1162">
            <v>12</v>
          </cell>
          <cell r="I1162" t="str">
            <v>TACR</v>
          </cell>
          <cell r="P1162">
            <v>2</v>
          </cell>
        </row>
        <row r="1163">
          <cell r="A1163" t="str">
            <v>Diâmetro 2"</v>
          </cell>
          <cell r="B1163" t="str">
            <v>VV</v>
          </cell>
          <cell r="C1163" t="str">
            <v>PC</v>
          </cell>
          <cell r="D1163">
            <v>12</v>
          </cell>
          <cell r="F1163">
            <v>0</v>
          </cell>
          <cell r="G1163">
            <v>4</v>
          </cell>
          <cell r="H1163">
            <v>48</v>
          </cell>
          <cell r="I1163" t="str">
            <v>TACR</v>
          </cell>
          <cell r="P1163">
            <v>4</v>
          </cell>
        </row>
        <row r="1164">
          <cell r="F1164">
            <v>0</v>
          </cell>
          <cell r="H1164">
            <v>0</v>
          </cell>
          <cell r="P1164">
            <v>0</v>
          </cell>
        </row>
        <row r="1165">
          <cell r="A1165" t="str">
            <v xml:space="preserve">Válvula esfera, 150 libras, extremidades com flange face plana, material do corpo em </v>
          </cell>
          <cell r="F1165">
            <v>0</v>
          </cell>
          <cell r="H1165">
            <v>0</v>
          </cell>
          <cell r="P1165">
            <v>0</v>
          </cell>
        </row>
        <row r="1166">
          <cell r="A1166" t="str">
            <v>aço carbono, interno em aço inox, ref. NIAGARA 303 ou similar:</v>
          </cell>
          <cell r="F1166">
            <v>0</v>
          </cell>
          <cell r="H1166">
            <v>0</v>
          </cell>
          <cell r="P1166">
            <v>0</v>
          </cell>
        </row>
        <row r="1167">
          <cell r="A1167" t="str">
            <v>Diâmetro 3"</v>
          </cell>
          <cell r="B1167" t="str">
            <v>VV</v>
          </cell>
          <cell r="C1167" t="str">
            <v>PC</v>
          </cell>
          <cell r="D1167">
            <v>2</v>
          </cell>
          <cell r="F1167">
            <v>0</v>
          </cell>
          <cell r="G1167">
            <v>6</v>
          </cell>
          <cell r="H1167">
            <v>12</v>
          </cell>
          <cell r="I1167" t="str">
            <v>TACS</v>
          </cell>
          <cell r="P1167">
            <v>6</v>
          </cell>
        </row>
        <row r="1168">
          <cell r="A1168" t="str">
            <v>Diâmetro 4"</v>
          </cell>
          <cell r="B1168" t="str">
            <v>VV</v>
          </cell>
          <cell r="C1168" t="str">
            <v>PC</v>
          </cell>
          <cell r="D1168">
            <v>4</v>
          </cell>
          <cell r="F1168">
            <v>0</v>
          </cell>
          <cell r="G1168">
            <v>8</v>
          </cell>
          <cell r="H1168">
            <v>32</v>
          </cell>
          <cell r="I1168" t="str">
            <v>TACS</v>
          </cell>
          <cell r="P1168">
            <v>8</v>
          </cell>
        </row>
        <row r="1169">
          <cell r="A1169" t="str">
            <v>Diâmetro 6"</v>
          </cell>
          <cell r="B1169" t="str">
            <v>VV</v>
          </cell>
          <cell r="C1169" t="str">
            <v>PC</v>
          </cell>
          <cell r="D1169">
            <v>1</v>
          </cell>
          <cell r="F1169">
            <v>0</v>
          </cell>
          <cell r="G1169">
            <v>12</v>
          </cell>
          <cell r="H1169">
            <v>12</v>
          </cell>
          <cell r="I1169" t="str">
            <v>TACS</v>
          </cell>
          <cell r="P1169">
            <v>12</v>
          </cell>
        </row>
        <row r="1170">
          <cell r="F1170">
            <v>0</v>
          </cell>
          <cell r="H1170">
            <v>0</v>
          </cell>
          <cell r="P1170">
            <v>0</v>
          </cell>
        </row>
        <row r="1171">
          <cell r="A1171" t="str">
            <v>Válvula de retenção, tipo WAFER, 150 libras, material do corpo em FºFº</v>
          </cell>
          <cell r="F1171">
            <v>0</v>
          </cell>
          <cell r="H1171">
            <v>0</v>
          </cell>
          <cell r="P1171">
            <v>0</v>
          </cell>
        </row>
        <row r="1172">
          <cell r="A1172" t="str">
            <v>interno em aço inox, ref. NIAGARA figura 80-111B e 80-111A ou similar:</v>
          </cell>
          <cell r="F1172">
            <v>0</v>
          </cell>
          <cell r="H1172">
            <v>0</v>
          </cell>
          <cell r="P1172">
            <v>0</v>
          </cell>
        </row>
        <row r="1173">
          <cell r="A1173" t="str">
            <v>Diâmetro 4"</v>
          </cell>
          <cell r="B1173" t="str">
            <v>VV</v>
          </cell>
          <cell r="C1173" t="str">
            <v>PC</v>
          </cell>
          <cell r="D1173">
            <v>2</v>
          </cell>
          <cell r="F1173">
            <v>0</v>
          </cell>
          <cell r="G1173">
            <v>8</v>
          </cell>
          <cell r="H1173">
            <v>16</v>
          </cell>
          <cell r="I1173" t="str">
            <v>TACS</v>
          </cell>
          <cell r="P1173">
            <v>8</v>
          </cell>
        </row>
        <row r="1174">
          <cell r="A1174" t="str">
            <v>Diâmetro 10"</v>
          </cell>
          <cell r="B1174" t="str">
            <v>VV</v>
          </cell>
          <cell r="C1174" t="str">
            <v>PC</v>
          </cell>
          <cell r="D1174">
            <v>3</v>
          </cell>
          <cell r="F1174">
            <v>0</v>
          </cell>
          <cell r="G1174">
            <v>20</v>
          </cell>
          <cell r="H1174">
            <v>60</v>
          </cell>
          <cell r="I1174" t="str">
            <v>TACS</v>
          </cell>
          <cell r="P1174">
            <v>20</v>
          </cell>
        </row>
        <row r="1175">
          <cell r="A1175" t="str">
            <v>Diâmetro 14"</v>
          </cell>
          <cell r="B1175" t="str">
            <v>VV</v>
          </cell>
          <cell r="C1175" t="str">
            <v>PC</v>
          </cell>
          <cell r="D1175">
            <v>3</v>
          </cell>
          <cell r="F1175">
            <v>0</v>
          </cell>
          <cell r="G1175">
            <v>28</v>
          </cell>
          <cell r="H1175">
            <v>84</v>
          </cell>
          <cell r="I1175" t="str">
            <v>TACS</v>
          </cell>
          <cell r="P1175">
            <v>28</v>
          </cell>
        </row>
        <row r="1176">
          <cell r="F1176">
            <v>0</v>
          </cell>
          <cell r="H1176">
            <v>0</v>
          </cell>
          <cell r="P1176">
            <v>0</v>
          </cell>
        </row>
        <row r="1177">
          <cell r="A1177" t="str">
            <v xml:space="preserve">Válvula de retenção três vias, 150 libras, extremidades com flange face plana, material do </v>
          </cell>
          <cell r="F1177">
            <v>0</v>
          </cell>
          <cell r="H1177">
            <v>0</v>
          </cell>
          <cell r="P1177">
            <v>0</v>
          </cell>
        </row>
        <row r="1178">
          <cell r="A1178" t="str">
            <v>corpo em FºFº, interno em borracha, ref. TECH TAYLOR VALVE ou similar:</v>
          </cell>
          <cell r="F1178">
            <v>0</v>
          </cell>
          <cell r="H1178">
            <v>0</v>
          </cell>
          <cell r="P1178">
            <v>0</v>
          </cell>
        </row>
        <row r="1179">
          <cell r="A1179" t="str">
            <v>Diâmetro 6"</v>
          </cell>
          <cell r="B1179" t="str">
            <v>VV</v>
          </cell>
          <cell r="C1179" t="str">
            <v>PC</v>
          </cell>
          <cell r="D1179">
            <v>2</v>
          </cell>
          <cell r="F1179">
            <v>0</v>
          </cell>
          <cell r="G1179">
            <v>12</v>
          </cell>
          <cell r="H1179">
            <v>24</v>
          </cell>
          <cell r="I1179" t="str">
            <v>TACR</v>
          </cell>
          <cell r="P1179">
            <v>12</v>
          </cell>
        </row>
        <row r="1180">
          <cell r="A1180" t="str">
            <v>Diâmetro 8"</v>
          </cell>
          <cell r="B1180" t="str">
            <v>VV</v>
          </cell>
          <cell r="C1180" t="str">
            <v>PC</v>
          </cell>
          <cell r="D1180">
            <v>2</v>
          </cell>
          <cell r="F1180">
            <v>0</v>
          </cell>
          <cell r="G1180">
            <v>16</v>
          </cell>
          <cell r="H1180">
            <v>32</v>
          </cell>
          <cell r="I1180" t="str">
            <v>TACR</v>
          </cell>
          <cell r="P1180">
            <v>16</v>
          </cell>
        </row>
        <row r="1181">
          <cell r="F1181">
            <v>0</v>
          </cell>
          <cell r="H1181">
            <v>0</v>
          </cell>
          <cell r="P1181">
            <v>0</v>
          </cell>
        </row>
        <row r="1182">
          <cell r="A1182" t="str">
            <v xml:space="preserve">Filtro tipo cesta, simplex, perfuração standard de diâmetro 0,2 mm, material em ferro </v>
          </cell>
          <cell r="B1182" t="str">
            <v>510-FA-01/02</v>
          </cell>
          <cell r="C1182" t="str">
            <v>PC</v>
          </cell>
          <cell r="D1182">
            <v>2</v>
          </cell>
          <cell r="F1182">
            <v>0</v>
          </cell>
          <cell r="G1182">
            <v>24</v>
          </cell>
          <cell r="H1182">
            <v>48</v>
          </cell>
          <cell r="I1182" t="str">
            <v>TACR</v>
          </cell>
          <cell r="P1182">
            <v>24</v>
          </cell>
        </row>
        <row r="1183">
          <cell r="A1183" t="str">
            <v xml:space="preserve">fundido, cesta em aço inox conforme AISI 304, extremidades flangeadas conforme </v>
          </cell>
          <cell r="F1183">
            <v>0</v>
          </cell>
          <cell r="H1183">
            <v>0</v>
          </cell>
          <cell r="P1183">
            <v>0</v>
          </cell>
        </row>
        <row r="1184">
          <cell r="A1184" t="str">
            <v>ANSI B 16.5, ref. WARMAN ou similar, diâmetro 12".</v>
          </cell>
          <cell r="F1184">
            <v>0</v>
          </cell>
          <cell r="H1184">
            <v>0</v>
          </cell>
          <cell r="P1184">
            <v>0</v>
          </cell>
        </row>
        <row r="1185">
          <cell r="F1185">
            <v>0</v>
          </cell>
          <cell r="H1185">
            <v>0</v>
          </cell>
          <cell r="P1185">
            <v>0</v>
          </cell>
        </row>
        <row r="1186">
          <cell r="A1186" t="str">
            <v>Filtros Coalescentes da Rede de Ar de Processo</v>
          </cell>
          <cell r="B1186" t="str">
            <v>510-FI-01/02</v>
          </cell>
          <cell r="C1186" t="str">
            <v>CJ</v>
          </cell>
          <cell r="D1186">
            <v>2</v>
          </cell>
          <cell r="E1186">
            <v>20</v>
          </cell>
          <cell r="F1186">
            <v>40</v>
          </cell>
          <cell r="G1186">
            <v>10</v>
          </cell>
          <cell r="H1186">
            <v>10</v>
          </cell>
          <cell r="I1186" t="str">
            <v>TACR</v>
          </cell>
          <cell r="K1186">
            <v>250</v>
          </cell>
          <cell r="P1186">
            <v>5</v>
          </cell>
        </row>
        <row r="1187">
          <cell r="A1187" t="str">
            <v xml:space="preserve">       Peso aproximado 2 x 0,02 t</v>
          </cell>
          <cell r="F1187">
            <v>0</v>
          </cell>
          <cell r="H1187">
            <v>0</v>
          </cell>
          <cell r="P1187">
            <v>0</v>
          </cell>
        </row>
        <row r="1188">
          <cell r="F1188">
            <v>0</v>
          </cell>
          <cell r="H1188">
            <v>0</v>
          </cell>
          <cell r="P1188">
            <v>0</v>
          </cell>
        </row>
        <row r="1189">
          <cell r="A1189" t="str">
            <v>Filtros  Coalescentes da Rede de Ar de Sopro, Serviço e Instrumentação</v>
          </cell>
          <cell r="B1189" t="str">
            <v>510-FI-03/04</v>
          </cell>
          <cell r="C1189" t="str">
            <v>CJ</v>
          </cell>
          <cell r="D1189">
            <v>2</v>
          </cell>
          <cell r="E1189">
            <v>20</v>
          </cell>
          <cell r="F1189">
            <v>40</v>
          </cell>
          <cell r="G1189">
            <v>10</v>
          </cell>
          <cell r="H1189">
            <v>10</v>
          </cell>
          <cell r="I1189" t="str">
            <v>TACR</v>
          </cell>
          <cell r="K1189">
            <v>250</v>
          </cell>
          <cell r="P1189">
            <v>5</v>
          </cell>
        </row>
        <row r="1190">
          <cell r="A1190" t="str">
            <v xml:space="preserve">       Peso aproximado 2 x 0,02 t</v>
          </cell>
          <cell r="F1190">
            <v>0</v>
          </cell>
          <cell r="H1190">
            <v>0</v>
          </cell>
          <cell r="P1190">
            <v>0</v>
          </cell>
        </row>
        <row r="1191">
          <cell r="F1191">
            <v>0</v>
          </cell>
          <cell r="H1191">
            <v>0</v>
          </cell>
          <cell r="P1191">
            <v>0</v>
          </cell>
        </row>
        <row r="1192">
          <cell r="A1192" t="str">
            <v>Filtros Coalescentes da Rede de Ar de Instrumentação</v>
          </cell>
          <cell r="B1192" t="str">
            <v>510-FI-05/06/07</v>
          </cell>
          <cell r="C1192" t="str">
            <v>CJ</v>
          </cell>
          <cell r="D1192">
            <v>3</v>
          </cell>
          <cell r="E1192">
            <v>5</v>
          </cell>
          <cell r="F1192">
            <v>15</v>
          </cell>
          <cell r="G1192">
            <v>3.75</v>
          </cell>
          <cell r="H1192">
            <v>3.75</v>
          </cell>
          <cell r="I1192" t="str">
            <v>TACR</v>
          </cell>
          <cell r="K1192">
            <v>250</v>
          </cell>
          <cell r="P1192">
            <v>1.25</v>
          </cell>
        </row>
        <row r="1193">
          <cell r="A1193" t="str">
            <v xml:space="preserve">       Peso aproximado 3 x 0,005 t</v>
          </cell>
          <cell r="F1193">
            <v>0</v>
          </cell>
          <cell r="H1193">
            <v>0</v>
          </cell>
          <cell r="P1193">
            <v>0</v>
          </cell>
        </row>
        <row r="1194">
          <cell r="F1194">
            <v>0</v>
          </cell>
          <cell r="H1194">
            <v>0</v>
          </cell>
          <cell r="P1194">
            <v>0</v>
          </cell>
        </row>
        <row r="1195">
          <cell r="A1195" t="str">
            <v>Secador de ar para Instrumentos</v>
          </cell>
          <cell r="B1195" t="str">
            <v>510-SC-01</v>
          </cell>
          <cell r="C1195" t="str">
            <v>CJ</v>
          </cell>
          <cell r="D1195">
            <v>1</v>
          </cell>
          <cell r="E1195">
            <v>1000</v>
          </cell>
          <cell r="F1195">
            <v>1000</v>
          </cell>
          <cell r="H1195">
            <v>70</v>
          </cell>
          <cell r="I1195" t="str">
            <v>M</v>
          </cell>
          <cell r="K1195">
            <v>70</v>
          </cell>
          <cell r="P1195">
            <v>70</v>
          </cell>
        </row>
        <row r="1196">
          <cell r="A1196" t="str">
            <v xml:space="preserve">       Potência 60 W</v>
          </cell>
          <cell r="F1196">
            <v>0</v>
          </cell>
          <cell r="H1196">
            <v>0</v>
          </cell>
          <cell r="P1196">
            <v>0</v>
          </cell>
        </row>
        <row r="1197">
          <cell r="A1197" t="str">
            <v xml:space="preserve">       Peso aproximado 1 t</v>
          </cell>
          <cell r="F1197">
            <v>0</v>
          </cell>
          <cell r="H1197">
            <v>0</v>
          </cell>
          <cell r="P1197">
            <v>0</v>
          </cell>
        </row>
        <row r="1198">
          <cell r="F1198">
            <v>0</v>
          </cell>
          <cell r="H1198">
            <v>0</v>
          </cell>
          <cell r="P1198">
            <v>0</v>
          </cell>
        </row>
        <row r="1199">
          <cell r="A1199" t="str">
            <v>Suportes</v>
          </cell>
          <cell r="C1199" t="str">
            <v>kg</v>
          </cell>
          <cell r="D1199">
            <v>70000</v>
          </cell>
          <cell r="E1199">
            <v>1</v>
          </cell>
          <cell r="F1199">
            <v>70000</v>
          </cell>
          <cell r="G1199">
            <v>0.15</v>
          </cell>
          <cell r="H1199">
            <v>10500</v>
          </cell>
          <cell r="I1199" t="str">
            <v>F</v>
          </cell>
          <cell r="P1199">
            <v>0.15</v>
          </cell>
        </row>
        <row r="1200">
          <cell r="F1200">
            <v>0</v>
          </cell>
          <cell r="H1200">
            <v>0</v>
          </cell>
          <cell r="P1200">
            <v>0</v>
          </cell>
        </row>
        <row r="1201">
          <cell r="A1201" t="str">
            <v>ELÉTRICA</v>
          </cell>
          <cell r="F1201">
            <v>0</v>
          </cell>
          <cell r="H1201">
            <v>0</v>
          </cell>
          <cell r="P1201">
            <v>0</v>
          </cell>
        </row>
        <row r="1202">
          <cell r="F1202">
            <v>0</v>
          </cell>
          <cell r="H1202">
            <v>0</v>
          </cell>
          <cell r="P1202">
            <v>0</v>
          </cell>
        </row>
        <row r="1203">
          <cell r="A1203" t="str">
            <v>ÁREA - SUBESTAÇÃO 550-SE-02 E PENEIRAMENTO</v>
          </cell>
          <cell r="F1203">
            <v>0</v>
          </cell>
          <cell r="H1203">
            <v>0</v>
          </cell>
          <cell r="P1203">
            <v>0</v>
          </cell>
        </row>
        <row r="1204">
          <cell r="A1204" t="str">
            <v>Transformador de potência: - 2 MVA</v>
          </cell>
          <cell r="B1204" t="str">
            <v>550-TF-01</v>
          </cell>
          <cell r="C1204" t="str">
            <v>UNID.</v>
          </cell>
          <cell r="D1204">
            <v>1</v>
          </cell>
          <cell r="E1204">
            <v>2000</v>
          </cell>
          <cell r="F1204">
            <v>2000</v>
          </cell>
          <cell r="G1204">
            <v>100</v>
          </cell>
          <cell r="H1204">
            <v>100</v>
          </cell>
          <cell r="I1204" t="str">
            <v>Q</v>
          </cell>
          <cell r="P1204">
            <v>100</v>
          </cell>
        </row>
        <row r="1205">
          <cell r="A1205" t="str">
            <v>Trifásico, instalação externa, isolamento em óleo mineral.</v>
          </cell>
          <cell r="F1205">
            <v>0</v>
          </cell>
          <cell r="H1205">
            <v>0</v>
          </cell>
          <cell r="P1205">
            <v>0</v>
          </cell>
        </row>
        <row r="1206">
          <cell r="A1206" t="str">
            <v>13,8 - 4,16 kV, 2 MVA.</v>
          </cell>
          <cell r="F1206">
            <v>0</v>
          </cell>
          <cell r="H1206">
            <v>0</v>
          </cell>
          <cell r="P1206">
            <v>0</v>
          </cell>
        </row>
        <row r="1207">
          <cell r="F1207">
            <v>0</v>
          </cell>
          <cell r="H1207">
            <v>0</v>
          </cell>
          <cell r="P1207">
            <v>0</v>
          </cell>
        </row>
        <row r="1208">
          <cell r="A1208" t="str">
            <v>Transformador de potência: - 1,5 MVA</v>
          </cell>
          <cell r="B1208" t="str">
            <v>550-TF-02</v>
          </cell>
          <cell r="C1208" t="str">
            <v>UNID.</v>
          </cell>
          <cell r="D1208">
            <v>1</v>
          </cell>
          <cell r="E1208">
            <v>2000</v>
          </cell>
          <cell r="F1208">
            <v>2000</v>
          </cell>
          <cell r="G1208">
            <v>100</v>
          </cell>
          <cell r="H1208">
            <v>100</v>
          </cell>
          <cell r="I1208" t="str">
            <v>Q</v>
          </cell>
          <cell r="P1208">
            <v>100</v>
          </cell>
        </row>
        <row r="1209">
          <cell r="A1209" t="str">
            <v>Trifásico, instalação externa,  isolamento em óleo mineral.</v>
          </cell>
          <cell r="F1209">
            <v>0</v>
          </cell>
          <cell r="H1209">
            <v>0</v>
          </cell>
          <cell r="P1209">
            <v>0</v>
          </cell>
        </row>
        <row r="1210">
          <cell r="A1210" t="str">
            <v>13800 - 480V, 1,5 MVA.</v>
          </cell>
          <cell r="F1210">
            <v>0</v>
          </cell>
          <cell r="H1210">
            <v>0</v>
          </cell>
          <cell r="P1210">
            <v>0</v>
          </cell>
        </row>
        <row r="1211">
          <cell r="F1211">
            <v>0</v>
          </cell>
          <cell r="H1211">
            <v>0</v>
          </cell>
          <cell r="P1211">
            <v>0</v>
          </cell>
        </row>
        <row r="1212">
          <cell r="A1212" t="str">
            <v>Transformador de potência: - 1,5 MVA</v>
          </cell>
          <cell r="B1212" t="str">
            <v>550-TF-06</v>
          </cell>
          <cell r="C1212" t="str">
            <v>UNID.</v>
          </cell>
          <cell r="D1212">
            <v>1</v>
          </cell>
          <cell r="E1212">
            <v>2000</v>
          </cell>
          <cell r="F1212">
            <v>2000</v>
          </cell>
          <cell r="G1212">
            <v>100</v>
          </cell>
          <cell r="H1212">
            <v>100</v>
          </cell>
          <cell r="I1212" t="str">
            <v>Q</v>
          </cell>
          <cell r="P1212">
            <v>100</v>
          </cell>
        </row>
        <row r="1213">
          <cell r="A1213" t="str">
            <v>Trifásico, instalação externa,  isolamento em óleo mineral.</v>
          </cell>
          <cell r="F1213">
            <v>0</v>
          </cell>
          <cell r="H1213">
            <v>0</v>
          </cell>
          <cell r="P1213">
            <v>0</v>
          </cell>
        </row>
        <row r="1214">
          <cell r="A1214" t="str">
            <v>13800 - 480V, 1,5 MVA.</v>
          </cell>
          <cell r="F1214">
            <v>0</v>
          </cell>
          <cell r="H1214">
            <v>0</v>
          </cell>
          <cell r="P1214">
            <v>0</v>
          </cell>
        </row>
        <row r="1215">
          <cell r="F1215">
            <v>0</v>
          </cell>
          <cell r="H1215">
            <v>0</v>
          </cell>
          <cell r="P1215">
            <v>0</v>
          </cell>
        </row>
        <row r="1216">
          <cell r="A1216" t="str">
            <v>Transformador de controle: - 20 kVA</v>
          </cell>
          <cell r="B1216" t="str">
            <v>550-TK-01</v>
          </cell>
          <cell r="C1216" t="str">
            <v>UNID.</v>
          </cell>
          <cell r="D1216">
            <v>1</v>
          </cell>
          <cell r="E1216">
            <v>100</v>
          </cell>
          <cell r="F1216">
            <v>100</v>
          </cell>
          <cell r="G1216">
            <v>20</v>
          </cell>
          <cell r="H1216">
            <v>20</v>
          </cell>
          <cell r="I1216" t="str">
            <v>Q</v>
          </cell>
          <cell r="P1216">
            <v>20</v>
          </cell>
        </row>
        <row r="1217">
          <cell r="A1217" t="str">
            <v>Monofásico, instalação externa, isolamento em óleo mineral.</v>
          </cell>
          <cell r="F1217">
            <v>0</v>
          </cell>
          <cell r="H1217">
            <v>0</v>
          </cell>
          <cell r="P1217">
            <v>0</v>
          </cell>
        </row>
        <row r="1218">
          <cell r="A1218" t="str">
            <v>480 - 120V, 20 kVA, com blindagem eletrostática entre enrolamentos</v>
          </cell>
          <cell r="F1218">
            <v>0</v>
          </cell>
          <cell r="H1218">
            <v>0</v>
          </cell>
          <cell r="P1218">
            <v>0</v>
          </cell>
        </row>
        <row r="1219">
          <cell r="F1219">
            <v>0</v>
          </cell>
          <cell r="H1219">
            <v>0</v>
          </cell>
          <cell r="P1219">
            <v>0</v>
          </cell>
        </row>
        <row r="1220">
          <cell r="A1220" t="str">
            <v>Transformador de iluminação: - 112,5 kVA</v>
          </cell>
          <cell r="B1220" t="str">
            <v>550-TL-01</v>
          </cell>
          <cell r="C1220" t="str">
            <v>UNID.</v>
          </cell>
          <cell r="D1220">
            <v>1</v>
          </cell>
          <cell r="E1220">
            <v>200</v>
          </cell>
          <cell r="F1220">
            <v>200</v>
          </cell>
          <cell r="G1220">
            <v>20</v>
          </cell>
          <cell r="H1220">
            <v>20</v>
          </cell>
          <cell r="I1220" t="str">
            <v>Q</v>
          </cell>
          <cell r="P1220">
            <v>20</v>
          </cell>
        </row>
        <row r="1221">
          <cell r="A1221" t="str">
            <v>Trifásico, instalação externa, isolamento em óleo mineral.</v>
          </cell>
          <cell r="F1221">
            <v>0</v>
          </cell>
          <cell r="H1221">
            <v>0</v>
          </cell>
          <cell r="P1221">
            <v>0</v>
          </cell>
        </row>
        <row r="1222">
          <cell r="A1222" t="str">
            <v>13800 - 380/220V, 112,5 kVA.</v>
          </cell>
          <cell r="F1222">
            <v>0</v>
          </cell>
          <cell r="H1222">
            <v>0</v>
          </cell>
          <cell r="P1222">
            <v>0</v>
          </cell>
        </row>
        <row r="1223">
          <cell r="F1223">
            <v>0</v>
          </cell>
          <cell r="H1223">
            <v>0</v>
          </cell>
          <cell r="P1223">
            <v>0</v>
          </cell>
        </row>
        <row r="1224">
          <cell r="A1224" t="str">
            <v>Resistor de Aterramento, instalação externa, 2400V, 400A, 10s.</v>
          </cell>
          <cell r="B1224" t="str">
            <v>550-RA-01</v>
          </cell>
          <cell r="C1224" t="str">
            <v>UNID.</v>
          </cell>
          <cell r="D1224">
            <v>1</v>
          </cell>
          <cell r="E1224">
            <v>100</v>
          </cell>
          <cell r="F1224">
            <v>100</v>
          </cell>
          <cell r="G1224">
            <v>20</v>
          </cell>
          <cell r="H1224">
            <v>20</v>
          </cell>
          <cell r="I1224" t="str">
            <v>Q</v>
          </cell>
          <cell r="P1224">
            <v>20</v>
          </cell>
        </row>
        <row r="1225">
          <cell r="F1225">
            <v>0</v>
          </cell>
          <cell r="H1225">
            <v>0</v>
          </cell>
          <cell r="P1225">
            <v>0</v>
          </cell>
        </row>
        <row r="1226">
          <cell r="A1226" t="str">
            <v>Resistor de aterramento 277 V</v>
          </cell>
          <cell r="B1226" t="str">
            <v>550-RA-02/06</v>
          </cell>
          <cell r="C1226" t="str">
            <v>CJ</v>
          </cell>
          <cell r="D1226">
            <v>2</v>
          </cell>
          <cell r="E1226">
            <v>100</v>
          </cell>
          <cell r="F1226">
            <v>200</v>
          </cell>
          <cell r="G1226">
            <v>40</v>
          </cell>
          <cell r="H1226">
            <v>80</v>
          </cell>
          <cell r="I1226" t="str">
            <v>Q</v>
          </cell>
          <cell r="P1226">
            <v>40</v>
          </cell>
        </row>
        <row r="1227">
          <cell r="A1227" t="str">
            <v>Composto das  seguintes unidades:</v>
          </cell>
          <cell r="F1227">
            <v>0</v>
          </cell>
          <cell r="H1227">
            <v>0</v>
          </cell>
          <cell r="P1227">
            <v>0</v>
          </cell>
        </row>
        <row r="1228">
          <cell r="A1228" t="str">
            <v>- Resistor de aterramento,  instalação externa, 277V, 5A.</v>
          </cell>
          <cell r="F1228">
            <v>0</v>
          </cell>
          <cell r="H1228">
            <v>0</v>
          </cell>
          <cell r="P1228">
            <v>0</v>
          </cell>
        </row>
        <row r="1229">
          <cell r="A1229" t="str">
            <v>- Painel de supervisão e alarme, instalação interna.</v>
          </cell>
          <cell r="F1229">
            <v>0</v>
          </cell>
          <cell r="H1229">
            <v>0</v>
          </cell>
          <cell r="P1229">
            <v>0</v>
          </cell>
        </row>
        <row r="1230">
          <cell r="F1230">
            <v>0</v>
          </cell>
          <cell r="H1230">
            <v>0</v>
          </cell>
          <cell r="P1230">
            <v>0</v>
          </cell>
        </row>
        <row r="1231">
          <cell r="A1231" t="str">
            <v>Quadro de distribuição de 13,8 kV - 8COL</v>
          </cell>
          <cell r="B1231" t="str">
            <v>550-QD-01</v>
          </cell>
          <cell r="C1231" t="str">
            <v>CJ</v>
          </cell>
          <cell r="D1231">
            <v>1</v>
          </cell>
          <cell r="E1231">
            <v>8000</v>
          </cell>
          <cell r="F1231">
            <v>8000</v>
          </cell>
          <cell r="G1231">
            <v>1600</v>
          </cell>
          <cell r="H1231">
            <v>1600</v>
          </cell>
          <cell r="I1231" t="str">
            <v>Q</v>
          </cell>
          <cell r="P1231">
            <v>1600</v>
          </cell>
        </row>
        <row r="1232">
          <cell r="A1232" t="str">
            <v>Instalação abrigada, tipo Metal  Clad, barramento 1200A, 15kA, com uma coluna de</v>
          </cell>
          <cell r="F1232">
            <v>0</v>
          </cell>
          <cell r="H1232">
            <v>0</v>
          </cell>
          <cell r="P1232">
            <v>0</v>
          </cell>
        </row>
        <row r="1233">
          <cell r="A1233" t="str">
            <v>entrada e sete colunas de saídas.</v>
          </cell>
          <cell r="F1233">
            <v>0</v>
          </cell>
          <cell r="H1233">
            <v>0</v>
          </cell>
          <cell r="P1233">
            <v>0</v>
          </cell>
        </row>
        <row r="1234">
          <cell r="F1234">
            <v>0</v>
          </cell>
          <cell r="H1234">
            <v>0</v>
          </cell>
          <cell r="P1234">
            <v>0</v>
          </cell>
        </row>
        <row r="1235">
          <cell r="A1235" t="str">
            <v>Centro de controle de motores de 4160 V: - 5COL</v>
          </cell>
          <cell r="B1235" t="str">
            <v>550-CM-01</v>
          </cell>
          <cell r="C1235" t="str">
            <v>CJ</v>
          </cell>
          <cell r="D1235">
            <v>1</v>
          </cell>
          <cell r="E1235">
            <v>5000</v>
          </cell>
          <cell r="F1235">
            <v>5000</v>
          </cell>
          <cell r="G1235">
            <v>1000</v>
          </cell>
          <cell r="H1235">
            <v>1000</v>
          </cell>
          <cell r="I1235" t="str">
            <v>Q</v>
          </cell>
          <cell r="P1235">
            <v>1000</v>
          </cell>
        </row>
        <row r="1236">
          <cell r="A1236" t="str">
            <v xml:space="preserve">Instalação interna , barramento 1200A; 31,5kA; compartimentos  extraíveis, entrada </v>
          </cell>
          <cell r="F1236">
            <v>0</v>
          </cell>
          <cell r="H1236">
            <v>0</v>
          </cell>
          <cell r="P1236">
            <v>0</v>
          </cell>
        </row>
        <row r="1237">
          <cell r="A1237" t="str">
            <v>com disjuntor a vácuo, saídas com contatores à vácuo, com uma coluna de entrada e</v>
          </cell>
          <cell r="F1237">
            <v>0</v>
          </cell>
          <cell r="H1237">
            <v>0</v>
          </cell>
          <cell r="P1237">
            <v>0</v>
          </cell>
        </row>
        <row r="1238">
          <cell r="A1238" t="str">
            <v xml:space="preserve"> quatro colunas de saídas.</v>
          </cell>
          <cell r="F1238">
            <v>0</v>
          </cell>
          <cell r="H1238">
            <v>0</v>
          </cell>
          <cell r="P1238">
            <v>0</v>
          </cell>
        </row>
        <row r="1239">
          <cell r="F1239">
            <v>0</v>
          </cell>
          <cell r="H1239">
            <v>0</v>
          </cell>
          <cell r="P1239">
            <v>0</v>
          </cell>
        </row>
        <row r="1240">
          <cell r="A1240" t="str">
            <v>Centro de controle de motores de 480 V: - 10COL</v>
          </cell>
          <cell r="B1240" t="str">
            <v>550-CM-02</v>
          </cell>
          <cell r="C1240" t="str">
            <v>CJ</v>
          </cell>
          <cell r="D1240">
            <v>1</v>
          </cell>
          <cell r="E1240">
            <v>6000</v>
          </cell>
          <cell r="F1240">
            <v>6000</v>
          </cell>
          <cell r="G1240">
            <v>1500</v>
          </cell>
          <cell r="H1240">
            <v>1500</v>
          </cell>
          <cell r="I1240" t="str">
            <v>Q</v>
          </cell>
          <cell r="P1240">
            <v>1500</v>
          </cell>
        </row>
        <row r="1241">
          <cell r="A1241" t="str">
            <v>Instalação interna, barramento 3000A, 45kA, gavetas extraíveis e  entrada com</v>
          </cell>
          <cell r="F1241">
            <v>0</v>
          </cell>
          <cell r="H1241">
            <v>0</v>
          </cell>
          <cell r="P1241">
            <v>0</v>
          </cell>
        </row>
        <row r="1242">
          <cell r="A1242" t="str">
            <v xml:space="preserve"> disjuntor Power 2500A, com uma coluna de entrada e nove colunas de saídas.</v>
          </cell>
          <cell r="F1242">
            <v>0</v>
          </cell>
          <cell r="H1242">
            <v>0</v>
          </cell>
          <cell r="P1242">
            <v>0</v>
          </cell>
        </row>
        <row r="1243">
          <cell r="F1243">
            <v>0</v>
          </cell>
          <cell r="H1243">
            <v>0</v>
          </cell>
          <cell r="P1243">
            <v>0</v>
          </cell>
        </row>
        <row r="1244">
          <cell r="A1244" t="str">
            <v>Centro de controle de motores de 480 V: - 5COL</v>
          </cell>
          <cell r="B1244" t="str">
            <v>550-CM-06</v>
          </cell>
          <cell r="C1244" t="str">
            <v>CJ</v>
          </cell>
          <cell r="D1244">
            <v>1</v>
          </cell>
          <cell r="E1244">
            <v>3200</v>
          </cell>
          <cell r="F1244">
            <v>3200</v>
          </cell>
          <cell r="G1244">
            <v>750</v>
          </cell>
          <cell r="H1244">
            <v>750</v>
          </cell>
          <cell r="I1244" t="str">
            <v>Q</v>
          </cell>
          <cell r="P1244">
            <v>750</v>
          </cell>
        </row>
        <row r="1245">
          <cell r="A1245" t="str">
            <v xml:space="preserve">Com cargas de emergência, instalação interna, barramento de 3000 A, 45 kA, </v>
          </cell>
          <cell r="F1245">
            <v>0</v>
          </cell>
          <cell r="H1245">
            <v>0</v>
          </cell>
          <cell r="P1245">
            <v>0</v>
          </cell>
        </row>
        <row r="1246">
          <cell r="A1246" t="str">
            <v>gavetas extraíveis, uma entrada normal com disjuntores Power 2500 A e uma</v>
          </cell>
          <cell r="F1246">
            <v>0</v>
          </cell>
          <cell r="H1246">
            <v>0</v>
          </cell>
          <cell r="P1246">
            <v>0</v>
          </cell>
        </row>
        <row r="1247">
          <cell r="A1247" t="str">
            <v xml:space="preserve">entrada de emergência com secionador de 1600 A, com uma coluna de entrada e </v>
          </cell>
          <cell r="F1247">
            <v>0</v>
          </cell>
          <cell r="H1247">
            <v>0</v>
          </cell>
          <cell r="P1247">
            <v>0</v>
          </cell>
        </row>
        <row r="1248">
          <cell r="A1248" t="str">
            <v>quatro colunas de saídas.</v>
          </cell>
          <cell r="F1248">
            <v>0</v>
          </cell>
          <cell r="H1248">
            <v>0</v>
          </cell>
          <cell r="P1248">
            <v>0</v>
          </cell>
        </row>
        <row r="1249">
          <cell r="F1249">
            <v>0</v>
          </cell>
          <cell r="H1249">
            <v>0</v>
          </cell>
          <cell r="P1249">
            <v>0</v>
          </cell>
        </row>
        <row r="1250">
          <cell r="A1250" t="str">
            <v>Grupo motor-gerador diesel emergência: - 400 kVA</v>
          </cell>
          <cell r="B1250" t="str">
            <v>550-GE-01</v>
          </cell>
          <cell r="C1250" t="str">
            <v>CJ</v>
          </cell>
          <cell r="D1250">
            <v>2</v>
          </cell>
          <cell r="E1250">
            <v>400</v>
          </cell>
          <cell r="F1250">
            <v>800</v>
          </cell>
          <cell r="G1250">
            <v>150</v>
          </cell>
          <cell r="H1250">
            <v>300</v>
          </cell>
          <cell r="I1250" t="str">
            <v>Q</v>
          </cell>
          <cell r="P1250">
            <v>150</v>
          </cell>
        </row>
        <row r="1251">
          <cell r="A1251" t="str">
            <v>Dois grupos motores-geradores diesel, trifásicos, 60 Hz, instalação interna, 480 V,</v>
          </cell>
          <cell r="B1251" t="str">
            <v>550-GE-02</v>
          </cell>
          <cell r="F1251">
            <v>0</v>
          </cell>
          <cell r="H1251">
            <v>0</v>
          </cell>
          <cell r="P1251">
            <v>0</v>
          </cell>
        </row>
        <row r="1252">
          <cell r="A1252" t="str">
            <v xml:space="preserve">400 kVA contínuo, completo, com todos os acessórios elétricos </v>
          </cell>
          <cell r="F1252">
            <v>0</v>
          </cell>
          <cell r="H1252">
            <v>0</v>
          </cell>
          <cell r="P1252">
            <v>0</v>
          </cell>
        </row>
        <row r="1253">
          <cell r="A1253" t="str">
            <v>e mecânicos, (potência a ser confirmada).</v>
          </cell>
          <cell r="F1253">
            <v>0</v>
          </cell>
          <cell r="H1253">
            <v>0</v>
          </cell>
          <cell r="P1253">
            <v>0</v>
          </cell>
        </row>
        <row r="1254">
          <cell r="F1254">
            <v>0</v>
          </cell>
          <cell r="H1254">
            <v>0</v>
          </cell>
          <cell r="P1254">
            <v>0</v>
          </cell>
        </row>
        <row r="1255">
          <cell r="A1255" t="str">
            <v>Quadro força e controle dos GMG'S:</v>
          </cell>
          <cell r="B1255" t="str">
            <v>550-QD-04</v>
          </cell>
          <cell r="C1255" t="str">
            <v>UNID.</v>
          </cell>
          <cell r="D1255">
            <v>1</v>
          </cell>
          <cell r="E1255">
            <v>200</v>
          </cell>
          <cell r="F1255">
            <v>200</v>
          </cell>
          <cell r="G1255">
            <v>200</v>
          </cell>
          <cell r="H1255">
            <v>200</v>
          </cell>
          <cell r="I1255" t="str">
            <v>Q</v>
          </cell>
          <cell r="P1255">
            <v>200</v>
          </cell>
        </row>
        <row r="1256">
          <cell r="A1256" t="str">
            <v xml:space="preserve">Trifásico, instalação interna, para o sistema de força, controle e supervisão dos </v>
          </cell>
          <cell r="F1256">
            <v>0</v>
          </cell>
          <cell r="H1256">
            <v>0</v>
          </cell>
          <cell r="P1256">
            <v>0</v>
          </cell>
        </row>
        <row r="1257">
          <cell r="A1257" t="str">
            <v>Grupos motores geradores diesel de emergência</v>
          </cell>
          <cell r="F1257">
            <v>0</v>
          </cell>
          <cell r="H1257">
            <v>0</v>
          </cell>
          <cell r="P1257">
            <v>0</v>
          </cell>
        </row>
        <row r="1258">
          <cell r="F1258">
            <v>0</v>
          </cell>
          <cell r="H1258">
            <v>0</v>
          </cell>
          <cell r="P1258">
            <v>0</v>
          </cell>
        </row>
        <row r="1259">
          <cell r="A1259" t="str">
            <v>Painel de conversor de freqüência com os conversores 510-SZ-04/05 para motores  - 30 CV</v>
          </cell>
          <cell r="B1259" t="str">
            <v>510-PV-01</v>
          </cell>
          <cell r="C1259" t="str">
            <v>UNID.</v>
          </cell>
          <cell r="D1259">
            <v>1</v>
          </cell>
          <cell r="E1259">
            <v>600</v>
          </cell>
          <cell r="F1259">
            <v>600</v>
          </cell>
          <cell r="G1259">
            <v>30</v>
          </cell>
          <cell r="H1259">
            <v>30</v>
          </cell>
          <cell r="I1259" t="str">
            <v>Q</v>
          </cell>
          <cell r="P1259">
            <v>30</v>
          </cell>
        </row>
        <row r="1260">
          <cell r="A1260" t="str">
            <v>de 30 cv.</v>
          </cell>
          <cell r="F1260">
            <v>0</v>
          </cell>
          <cell r="H1260">
            <v>0</v>
          </cell>
          <cell r="P1260">
            <v>0</v>
          </cell>
        </row>
        <row r="1261">
          <cell r="F1261">
            <v>0</v>
          </cell>
          <cell r="H1261">
            <v>0</v>
          </cell>
          <cell r="P1261">
            <v>0</v>
          </cell>
        </row>
        <row r="1262">
          <cell r="A1262" t="str">
            <v>Painel de conversor de freqüência com o conversor 510-SZ-61 para motor - 125 CV</v>
          </cell>
          <cell r="B1262" t="str">
            <v>510-PV-02</v>
          </cell>
          <cell r="C1262" t="str">
            <v>UNID.</v>
          </cell>
          <cell r="D1262">
            <v>1</v>
          </cell>
          <cell r="E1262">
            <v>600</v>
          </cell>
          <cell r="F1262">
            <v>600</v>
          </cell>
          <cell r="G1262">
            <v>50</v>
          </cell>
          <cell r="H1262">
            <v>50</v>
          </cell>
          <cell r="I1262" t="str">
            <v>Q</v>
          </cell>
          <cell r="P1262">
            <v>50</v>
          </cell>
        </row>
        <row r="1263">
          <cell r="A1263" t="str">
            <v>de 125 cv.</v>
          </cell>
          <cell r="F1263">
            <v>0</v>
          </cell>
          <cell r="H1263">
            <v>0</v>
          </cell>
          <cell r="P1263">
            <v>0</v>
          </cell>
        </row>
        <row r="1264">
          <cell r="F1264">
            <v>0</v>
          </cell>
          <cell r="H1264">
            <v>0</v>
          </cell>
          <cell r="P1264">
            <v>0</v>
          </cell>
        </row>
        <row r="1265">
          <cell r="A1265" t="str">
            <v>Painel de conversor de freqüência com o conversor 510-SZ-62 para motor - 125 CV</v>
          </cell>
          <cell r="B1265" t="str">
            <v>510-PV-03</v>
          </cell>
          <cell r="C1265" t="str">
            <v>UNID.</v>
          </cell>
          <cell r="D1265">
            <v>1</v>
          </cell>
          <cell r="E1265">
            <v>600</v>
          </cell>
          <cell r="F1265">
            <v>600</v>
          </cell>
          <cell r="G1265">
            <v>50</v>
          </cell>
          <cell r="H1265">
            <v>50</v>
          </cell>
          <cell r="I1265" t="str">
            <v>Q</v>
          </cell>
          <cell r="P1265">
            <v>50</v>
          </cell>
        </row>
        <row r="1266">
          <cell r="A1266" t="str">
            <v>de 125 cv.</v>
          </cell>
          <cell r="F1266">
            <v>0</v>
          </cell>
          <cell r="H1266">
            <v>0</v>
          </cell>
          <cell r="P1266">
            <v>0</v>
          </cell>
        </row>
        <row r="1267">
          <cell r="F1267">
            <v>0</v>
          </cell>
          <cell r="H1267">
            <v>0</v>
          </cell>
          <cell r="P1267">
            <v>0</v>
          </cell>
        </row>
        <row r="1268">
          <cell r="A1268" t="str">
            <v>Painel de conversor de freqüência com o conversor 510-SZ-104 para motor - 100 CV</v>
          </cell>
          <cell r="B1268" t="str">
            <v>510-PV-04</v>
          </cell>
          <cell r="C1268" t="str">
            <v>UNID.</v>
          </cell>
          <cell r="D1268">
            <v>1</v>
          </cell>
          <cell r="E1268">
            <v>600</v>
          </cell>
          <cell r="F1268">
            <v>600</v>
          </cell>
          <cell r="G1268">
            <v>50</v>
          </cell>
          <cell r="H1268">
            <v>50</v>
          </cell>
          <cell r="I1268" t="str">
            <v>Q</v>
          </cell>
          <cell r="P1268">
            <v>50</v>
          </cell>
        </row>
        <row r="1269">
          <cell r="A1269" t="str">
            <v>de 100 cv.</v>
          </cell>
          <cell r="F1269">
            <v>0</v>
          </cell>
          <cell r="H1269">
            <v>0</v>
          </cell>
          <cell r="P1269">
            <v>0</v>
          </cell>
        </row>
        <row r="1270">
          <cell r="F1270">
            <v>0</v>
          </cell>
          <cell r="H1270">
            <v>0</v>
          </cell>
          <cell r="P1270">
            <v>0</v>
          </cell>
        </row>
        <row r="1271">
          <cell r="A1271" t="str">
            <v>Painel de conversor de freqüência com o conversor 510-SZ-105 para motor - 100 CV</v>
          </cell>
          <cell r="B1271" t="str">
            <v>510-PV-05</v>
          </cell>
          <cell r="C1271" t="str">
            <v>UNID.</v>
          </cell>
          <cell r="D1271">
            <v>1</v>
          </cell>
          <cell r="E1271">
            <v>600</v>
          </cell>
          <cell r="F1271">
            <v>600</v>
          </cell>
          <cell r="G1271">
            <v>50</v>
          </cell>
          <cell r="H1271">
            <v>50</v>
          </cell>
          <cell r="I1271" t="str">
            <v>Q</v>
          </cell>
          <cell r="P1271">
            <v>50</v>
          </cell>
        </row>
        <row r="1272">
          <cell r="A1272" t="str">
            <v>de 100 cv.</v>
          </cell>
          <cell r="F1272">
            <v>0</v>
          </cell>
          <cell r="H1272">
            <v>0</v>
          </cell>
          <cell r="P1272">
            <v>0</v>
          </cell>
        </row>
        <row r="1273">
          <cell r="F1273">
            <v>0</v>
          </cell>
          <cell r="H1273">
            <v>0</v>
          </cell>
          <cell r="P1273">
            <v>0</v>
          </cell>
        </row>
        <row r="1274">
          <cell r="A1274" t="str">
            <v>Painel de conversor de freqüência com o conversor 510-SZ-276 para motor - 50 CV</v>
          </cell>
          <cell r="B1274" t="str">
            <v>510-PV-06</v>
          </cell>
          <cell r="C1274" t="str">
            <v>UNID.</v>
          </cell>
          <cell r="D1274">
            <v>1</v>
          </cell>
          <cell r="E1274">
            <v>600</v>
          </cell>
          <cell r="F1274">
            <v>600</v>
          </cell>
          <cell r="G1274">
            <v>50</v>
          </cell>
          <cell r="H1274">
            <v>50</v>
          </cell>
          <cell r="I1274" t="str">
            <v>Q</v>
          </cell>
          <cell r="P1274">
            <v>50</v>
          </cell>
        </row>
        <row r="1275">
          <cell r="A1275" t="str">
            <v>de 50 cv.</v>
          </cell>
          <cell r="F1275">
            <v>0</v>
          </cell>
          <cell r="H1275">
            <v>0</v>
          </cell>
          <cell r="P1275">
            <v>0</v>
          </cell>
        </row>
        <row r="1276">
          <cell r="F1276">
            <v>0</v>
          </cell>
          <cell r="H1276">
            <v>0</v>
          </cell>
          <cell r="P1276">
            <v>0</v>
          </cell>
        </row>
        <row r="1277">
          <cell r="A1277" t="str">
            <v>Painel de conversor de freqüência com o conversor 510-SZ-277 para motor - 50 CV</v>
          </cell>
          <cell r="B1277" t="str">
            <v>510-PV-07</v>
          </cell>
          <cell r="C1277" t="str">
            <v>UNID.</v>
          </cell>
          <cell r="D1277">
            <v>1</v>
          </cell>
          <cell r="E1277">
            <v>600</v>
          </cell>
          <cell r="F1277">
            <v>600</v>
          </cell>
          <cell r="G1277">
            <v>50</v>
          </cell>
          <cell r="H1277">
            <v>50</v>
          </cell>
          <cell r="I1277" t="str">
            <v>Q</v>
          </cell>
          <cell r="P1277">
            <v>50</v>
          </cell>
        </row>
        <row r="1278">
          <cell r="A1278" t="str">
            <v>de 50 cv.</v>
          </cell>
          <cell r="F1278">
            <v>0</v>
          </cell>
          <cell r="H1278">
            <v>0</v>
          </cell>
          <cell r="P1278">
            <v>0</v>
          </cell>
        </row>
        <row r="1279">
          <cell r="F1279">
            <v>0</v>
          </cell>
          <cell r="H1279">
            <v>0</v>
          </cell>
          <cell r="P1279">
            <v>0</v>
          </cell>
        </row>
        <row r="1280">
          <cell r="A1280" t="str">
            <v>Banco de capacitores 480 V: - 2 x 100 kVAr</v>
          </cell>
          <cell r="B1280" t="str">
            <v>550-BC-01</v>
          </cell>
          <cell r="C1280" t="str">
            <v>UNID.</v>
          </cell>
          <cell r="D1280">
            <v>1</v>
          </cell>
          <cell r="E1280">
            <v>200</v>
          </cell>
          <cell r="F1280">
            <v>200</v>
          </cell>
          <cell r="G1280">
            <v>40</v>
          </cell>
          <cell r="H1280">
            <v>40</v>
          </cell>
          <cell r="I1280" t="str">
            <v>Q</v>
          </cell>
          <cell r="P1280">
            <v>40</v>
          </cell>
        </row>
        <row r="1281">
          <cell r="A1281" t="str">
            <v>Instalação interna, 2 X 100 kVAr, automático, para 550 – CM - 02</v>
          </cell>
          <cell r="F1281">
            <v>0</v>
          </cell>
          <cell r="H1281">
            <v>0</v>
          </cell>
          <cell r="P1281">
            <v>0</v>
          </cell>
        </row>
        <row r="1282">
          <cell r="F1282">
            <v>0</v>
          </cell>
          <cell r="H1282">
            <v>0</v>
          </cell>
          <cell r="P1282">
            <v>0</v>
          </cell>
        </row>
        <row r="1283">
          <cell r="A1283" t="str">
            <v>Banco de capacitores: - 1 x 100 kVAr</v>
          </cell>
          <cell r="B1283" t="str">
            <v>550-BC-02</v>
          </cell>
          <cell r="C1283" t="str">
            <v>UNID.</v>
          </cell>
          <cell r="D1283">
            <v>1</v>
          </cell>
          <cell r="E1283">
            <v>200</v>
          </cell>
          <cell r="F1283">
            <v>200</v>
          </cell>
          <cell r="G1283">
            <v>20</v>
          </cell>
          <cell r="H1283">
            <v>20</v>
          </cell>
          <cell r="I1283" t="str">
            <v>Q</v>
          </cell>
          <cell r="P1283">
            <v>20</v>
          </cell>
        </row>
        <row r="1284">
          <cell r="A1284" t="str">
            <v>Instalação interna, 1 X 100 kVAr, automático, para 550 – CM – 06</v>
          </cell>
          <cell r="F1284">
            <v>0</v>
          </cell>
          <cell r="H1284">
            <v>0</v>
          </cell>
          <cell r="P1284">
            <v>0</v>
          </cell>
        </row>
        <row r="1285">
          <cell r="F1285">
            <v>0</v>
          </cell>
          <cell r="H1285">
            <v>0</v>
          </cell>
          <cell r="P1285">
            <v>0</v>
          </cell>
        </row>
        <row r="1286">
          <cell r="A1286" t="str">
            <v>Painel de iluminação 380/220 Vca:</v>
          </cell>
          <cell r="B1286" t="str">
            <v>550-PL-01</v>
          </cell>
          <cell r="C1286" t="str">
            <v>UNID.</v>
          </cell>
          <cell r="D1286">
            <v>1</v>
          </cell>
          <cell r="E1286">
            <v>600</v>
          </cell>
          <cell r="F1286">
            <v>600</v>
          </cell>
          <cell r="G1286">
            <v>100</v>
          </cell>
          <cell r="H1286">
            <v>100</v>
          </cell>
          <cell r="I1286" t="str">
            <v>Q</v>
          </cell>
          <cell r="P1286">
            <v>100</v>
          </cell>
        </row>
        <row r="1287">
          <cell r="A1287" t="str">
            <v xml:space="preserve">Instalação interna, barramento trifásico e neutro, para alimentação de painéis </v>
          </cell>
          <cell r="F1287">
            <v>0</v>
          </cell>
          <cell r="H1287">
            <v>0</v>
          </cell>
          <cell r="P1287">
            <v>0</v>
          </cell>
        </row>
        <row r="1288">
          <cell r="A1288" t="str">
            <v>e circuitos de iluminação.</v>
          </cell>
          <cell r="F1288">
            <v>0</v>
          </cell>
          <cell r="H1288">
            <v>0</v>
          </cell>
          <cell r="P1288">
            <v>0</v>
          </cell>
        </row>
        <row r="1289">
          <cell r="F1289">
            <v>0</v>
          </cell>
          <cell r="H1289">
            <v>0</v>
          </cell>
          <cell r="P1289">
            <v>0</v>
          </cell>
        </row>
        <row r="1290">
          <cell r="A1290" t="str">
            <v>Quadro de iluminação 380/220 Vca:</v>
          </cell>
          <cell r="B1290" t="str">
            <v>550-QL-01</v>
          </cell>
          <cell r="C1290" t="str">
            <v>UNID.</v>
          </cell>
          <cell r="D1290">
            <v>1</v>
          </cell>
          <cell r="E1290">
            <v>60</v>
          </cell>
          <cell r="F1290">
            <v>60</v>
          </cell>
          <cell r="G1290">
            <v>60</v>
          </cell>
          <cell r="H1290">
            <v>60</v>
          </cell>
          <cell r="I1290" t="str">
            <v>Q</v>
          </cell>
          <cell r="P1290">
            <v>60</v>
          </cell>
        </row>
        <row r="1291">
          <cell r="A1291" t="str">
            <v>Instalação interna, barramento trifásico e neutro.</v>
          </cell>
          <cell r="F1291">
            <v>0</v>
          </cell>
          <cell r="H1291">
            <v>0</v>
          </cell>
          <cell r="P1291">
            <v>0</v>
          </cell>
        </row>
        <row r="1292">
          <cell r="F1292">
            <v>0</v>
          </cell>
          <cell r="H1292">
            <v>0</v>
          </cell>
          <cell r="P1292">
            <v>0</v>
          </cell>
        </row>
        <row r="1293">
          <cell r="A1293" t="str">
            <v>Quadro de resistência de aquecimento:</v>
          </cell>
          <cell r="B1293" t="str">
            <v>550-QR-01</v>
          </cell>
          <cell r="C1293" t="str">
            <v>UNID.</v>
          </cell>
          <cell r="D1293">
            <v>1</v>
          </cell>
          <cell r="E1293">
            <v>100</v>
          </cell>
          <cell r="F1293">
            <v>100</v>
          </cell>
          <cell r="G1293">
            <v>60</v>
          </cell>
          <cell r="H1293">
            <v>60</v>
          </cell>
          <cell r="I1293" t="str">
            <v>Q</v>
          </cell>
          <cell r="P1293">
            <v>60</v>
          </cell>
        </row>
        <row r="1294">
          <cell r="A1294" t="str">
            <v>Instalação interna, barramento trifásico e neutro, 380/220V</v>
          </cell>
          <cell r="F1294">
            <v>0</v>
          </cell>
          <cell r="H1294">
            <v>0</v>
          </cell>
          <cell r="P1294">
            <v>0</v>
          </cell>
        </row>
        <row r="1295">
          <cell r="F1295">
            <v>0</v>
          </cell>
          <cell r="H1295">
            <v>0</v>
          </cell>
          <cell r="P1295">
            <v>0</v>
          </cell>
        </row>
        <row r="1296">
          <cell r="A1296" t="str">
            <v xml:space="preserve">Quadro de iluminação de emergência 380/220 Vca: </v>
          </cell>
          <cell r="B1296" t="str">
            <v>550-QE-01</v>
          </cell>
          <cell r="C1296" t="str">
            <v>UNID.</v>
          </cell>
          <cell r="D1296">
            <v>1</v>
          </cell>
          <cell r="E1296">
            <v>60</v>
          </cell>
          <cell r="F1296">
            <v>60</v>
          </cell>
          <cell r="G1296">
            <v>60</v>
          </cell>
          <cell r="H1296">
            <v>60</v>
          </cell>
          <cell r="I1296" t="str">
            <v>Q</v>
          </cell>
          <cell r="P1296">
            <v>60</v>
          </cell>
        </row>
        <row r="1297">
          <cell r="A1297" t="str">
            <v>Instalação interna, barramento trifásico e neutro.</v>
          </cell>
          <cell r="F1297">
            <v>0</v>
          </cell>
          <cell r="H1297">
            <v>0</v>
          </cell>
          <cell r="P1297">
            <v>0</v>
          </cell>
        </row>
        <row r="1298">
          <cell r="F1298">
            <v>0</v>
          </cell>
          <cell r="H1298">
            <v>0</v>
          </cell>
          <cell r="P1298">
            <v>0</v>
          </cell>
        </row>
        <row r="1299">
          <cell r="A1299" t="str">
            <v>Cabo de cobre nu, têmpera meia dura, formação em fios, encordoamento classe 2,</v>
          </cell>
          <cell r="F1299">
            <v>0</v>
          </cell>
          <cell r="H1299">
            <v>0</v>
          </cell>
          <cell r="P1299">
            <v>0</v>
          </cell>
        </row>
        <row r="1300">
          <cell r="A1300" t="str">
            <v>NBR 5111 e 7575:</v>
          </cell>
          <cell r="F1300">
            <v>0</v>
          </cell>
          <cell r="H1300">
            <v>0</v>
          </cell>
          <cell r="P1300">
            <v>0</v>
          </cell>
        </row>
        <row r="1301">
          <cell r="A1301" t="str">
            <v>Bitola 16 mm²</v>
          </cell>
          <cell r="B1301" t="str">
            <v>CBNU</v>
          </cell>
          <cell r="C1301" t="str">
            <v>kg</v>
          </cell>
          <cell r="D1301">
            <v>7</v>
          </cell>
          <cell r="E1301">
            <v>1</v>
          </cell>
          <cell r="F1301">
            <v>7</v>
          </cell>
          <cell r="G1301">
            <v>1</v>
          </cell>
          <cell r="H1301">
            <v>7</v>
          </cell>
          <cell r="I1301" t="str">
            <v>B</v>
          </cell>
          <cell r="P1301">
            <v>1</v>
          </cell>
        </row>
        <row r="1302">
          <cell r="A1302" t="str">
            <v>Bitola 25 mm²</v>
          </cell>
          <cell r="B1302" t="str">
            <v>CBNU</v>
          </cell>
          <cell r="C1302" t="str">
            <v>kg</v>
          </cell>
          <cell r="D1302">
            <v>50</v>
          </cell>
          <cell r="E1302">
            <v>1</v>
          </cell>
          <cell r="F1302">
            <v>50</v>
          </cell>
          <cell r="G1302">
            <v>1</v>
          </cell>
          <cell r="H1302">
            <v>50</v>
          </cell>
          <cell r="I1302" t="str">
            <v>B</v>
          </cell>
          <cell r="P1302">
            <v>1</v>
          </cell>
        </row>
        <row r="1303">
          <cell r="A1303" t="str">
            <v>Bitola 35 mm²</v>
          </cell>
          <cell r="B1303" t="str">
            <v>CBNU</v>
          </cell>
          <cell r="C1303" t="str">
            <v>kg</v>
          </cell>
          <cell r="D1303">
            <v>355</v>
          </cell>
          <cell r="E1303">
            <v>1</v>
          </cell>
          <cell r="F1303">
            <v>355</v>
          </cell>
          <cell r="G1303">
            <v>1</v>
          </cell>
          <cell r="H1303">
            <v>355</v>
          </cell>
          <cell r="I1303" t="str">
            <v>B</v>
          </cell>
          <cell r="P1303">
            <v>1</v>
          </cell>
        </row>
        <row r="1304">
          <cell r="F1304">
            <v>0</v>
          </cell>
          <cell r="H1304">
            <v>0</v>
          </cell>
          <cell r="P1304">
            <v>0</v>
          </cell>
        </row>
        <row r="1305">
          <cell r="A1305" t="str">
            <v xml:space="preserve">Cabo de cobre, têmpera mole, isolação em PVC 70'C antichama, 750V,  sem capa </v>
          </cell>
          <cell r="F1305">
            <v>0</v>
          </cell>
          <cell r="H1305">
            <v>0</v>
          </cell>
          <cell r="P1305">
            <v>0</v>
          </cell>
        </row>
        <row r="1306">
          <cell r="A1306" t="str">
            <v>protetora, encordoamento classe 2, NBR 6880:</v>
          </cell>
          <cell r="F1306">
            <v>0</v>
          </cell>
          <cell r="H1306">
            <v>0</v>
          </cell>
          <cell r="P1306">
            <v>0</v>
          </cell>
        </row>
        <row r="1307">
          <cell r="A1307" t="str">
            <v>Bitola 2,5 mm²</v>
          </cell>
          <cell r="B1307" t="str">
            <v>CB1</v>
          </cell>
          <cell r="C1307" t="str">
            <v>m</v>
          </cell>
          <cell r="D1307">
            <v>8500</v>
          </cell>
          <cell r="E1307">
            <v>5.8000000000000003E-2</v>
          </cell>
          <cell r="F1307">
            <v>493</v>
          </cell>
          <cell r="G1307">
            <v>0.15</v>
          </cell>
          <cell r="H1307">
            <v>1275</v>
          </cell>
          <cell r="I1307" t="str">
            <v>B</v>
          </cell>
          <cell r="P1307">
            <v>0.15</v>
          </cell>
        </row>
        <row r="1308">
          <cell r="A1308" t="str">
            <v>Bitola 4 mm²</v>
          </cell>
          <cell r="B1308" t="str">
            <v>CB1</v>
          </cell>
          <cell r="C1308" t="str">
            <v>m</v>
          </cell>
          <cell r="D1308">
            <v>1200</v>
          </cell>
          <cell r="E1308">
            <v>0.08</v>
          </cell>
          <cell r="F1308">
            <v>96</v>
          </cell>
          <cell r="G1308">
            <v>0.15</v>
          </cell>
          <cell r="H1308">
            <v>180</v>
          </cell>
          <cell r="I1308" t="str">
            <v>B</v>
          </cell>
          <cell r="P1308">
            <v>0.15</v>
          </cell>
        </row>
        <row r="1309">
          <cell r="F1309">
            <v>0</v>
          </cell>
          <cell r="H1309">
            <v>0</v>
          </cell>
          <cell r="P1309">
            <v>0</v>
          </cell>
        </row>
        <row r="1310">
          <cell r="A1310" t="str">
            <v xml:space="preserve">Tomada tetrapolar blindada de sobrepor, em alumínio fundido e miolo em material </v>
          </cell>
          <cell r="C1310" t="str">
            <v>PC</v>
          </cell>
          <cell r="D1310">
            <v>10</v>
          </cell>
          <cell r="E1310">
            <v>1</v>
          </cell>
          <cell r="F1310">
            <v>10</v>
          </cell>
          <cell r="G1310">
            <v>4</v>
          </cell>
          <cell r="H1310">
            <v>40</v>
          </cell>
          <cell r="I1310" t="str">
            <v>Q</v>
          </cell>
          <cell r="P1310">
            <v>4</v>
          </cell>
        </row>
        <row r="1311">
          <cell r="A1311" t="str">
            <v>isolante, com tampa basculante, conforme DIN 49450 e 49451 - 500V.</v>
          </cell>
          <cell r="F1311">
            <v>0</v>
          </cell>
          <cell r="H1311">
            <v>0</v>
          </cell>
          <cell r="P1311">
            <v>0</v>
          </cell>
        </row>
        <row r="1312">
          <cell r="F1312">
            <v>0</v>
          </cell>
          <cell r="H1312">
            <v>0</v>
          </cell>
          <cell r="P1312">
            <v>0</v>
          </cell>
        </row>
        <row r="1313">
          <cell r="A1313" t="str">
            <v xml:space="preserve">Tomada redonda fundida em liga de alumínio, 380V, a prova de TGVP com tampo mola, </v>
          </cell>
          <cell r="C1313" t="str">
            <v>PC</v>
          </cell>
          <cell r="D1313">
            <v>33</v>
          </cell>
          <cell r="E1313">
            <v>1</v>
          </cell>
          <cell r="F1313">
            <v>33</v>
          </cell>
          <cell r="G1313">
            <v>4</v>
          </cell>
          <cell r="H1313">
            <v>132</v>
          </cell>
          <cell r="I1313" t="str">
            <v>Q</v>
          </cell>
          <cell r="P1313">
            <v>4</v>
          </cell>
        </row>
        <row r="1314">
          <cell r="A1314" t="str">
            <v>orelhas de fixação, quatro entradas rosqueadas de 3/4" sendo 3 bujões plásticos.</v>
          </cell>
          <cell r="F1314">
            <v>0</v>
          </cell>
          <cell r="H1314">
            <v>0</v>
          </cell>
          <cell r="P1314">
            <v>0</v>
          </cell>
        </row>
        <row r="1315">
          <cell r="F1315">
            <v>0</v>
          </cell>
          <cell r="H1315">
            <v>0</v>
          </cell>
          <cell r="P1315">
            <v>0</v>
          </cell>
        </row>
        <row r="1316">
          <cell r="A1316" t="str">
            <v>Tomada universal 2P+T, montada em condulete.</v>
          </cell>
          <cell r="C1316" t="str">
            <v>PC</v>
          </cell>
          <cell r="D1316">
            <v>28</v>
          </cell>
          <cell r="E1316">
            <v>0.1</v>
          </cell>
          <cell r="F1316">
            <v>2.8</v>
          </cell>
          <cell r="G1316">
            <v>2</v>
          </cell>
          <cell r="H1316">
            <v>56</v>
          </cell>
          <cell r="I1316" t="str">
            <v>Q</v>
          </cell>
          <cell r="P1316">
            <v>2</v>
          </cell>
        </row>
        <row r="1317">
          <cell r="F1317">
            <v>0</v>
          </cell>
          <cell r="H1317">
            <v>0</v>
          </cell>
          <cell r="P1317">
            <v>0</v>
          </cell>
        </row>
        <row r="1318">
          <cell r="A1318" t="str">
            <v>Interruptor montado em caixa condulete.</v>
          </cell>
          <cell r="C1318" t="str">
            <v>PC</v>
          </cell>
          <cell r="D1318">
            <v>10</v>
          </cell>
          <cell r="E1318">
            <v>0.1</v>
          </cell>
          <cell r="F1318">
            <v>1</v>
          </cell>
          <cell r="G1318">
            <v>2</v>
          </cell>
          <cell r="H1318">
            <v>20</v>
          </cell>
          <cell r="I1318" t="str">
            <v>Q</v>
          </cell>
          <cell r="P1318">
            <v>2</v>
          </cell>
        </row>
        <row r="1319">
          <cell r="F1319">
            <v>0</v>
          </cell>
          <cell r="H1319">
            <v>0</v>
          </cell>
          <cell r="P1319">
            <v>0</v>
          </cell>
        </row>
        <row r="1320">
          <cell r="A1320" t="str">
            <v>Relé fotoelétrico montado em caixa condulete.</v>
          </cell>
          <cell r="C1320" t="str">
            <v>PC</v>
          </cell>
          <cell r="D1320">
            <v>2</v>
          </cell>
          <cell r="E1320">
            <v>0.1</v>
          </cell>
          <cell r="F1320">
            <v>0.2</v>
          </cell>
          <cell r="G1320">
            <v>2</v>
          </cell>
          <cell r="H1320">
            <v>4</v>
          </cell>
          <cell r="I1320" t="str">
            <v>Q</v>
          </cell>
          <cell r="P1320">
            <v>2</v>
          </cell>
        </row>
        <row r="1321">
          <cell r="F1321">
            <v>0</v>
          </cell>
          <cell r="H1321">
            <v>0</v>
          </cell>
          <cell r="P1321">
            <v>0</v>
          </cell>
        </row>
        <row r="1322">
          <cell r="A1322" t="str">
            <v>Eletroduto aço galvanizado a fogo c/ costura, comp. 3m, c/ uma luva e rosca nas duas</v>
          </cell>
          <cell r="F1322">
            <v>0</v>
          </cell>
          <cell r="H1322">
            <v>0</v>
          </cell>
          <cell r="P1322">
            <v>0</v>
          </cell>
        </row>
        <row r="1323">
          <cell r="A1323" t="str">
            <v xml:space="preserve">extremidades, norma DIN 2440, c/ proteção mecânica nas extremidades e rebarbas </v>
          </cell>
          <cell r="F1323">
            <v>0</v>
          </cell>
          <cell r="H1323">
            <v>0</v>
          </cell>
          <cell r="P1323">
            <v>0</v>
          </cell>
        </row>
        <row r="1324">
          <cell r="A1324" t="str">
            <v>removidas:</v>
          </cell>
          <cell r="F1324">
            <v>0</v>
          </cell>
          <cell r="H1324">
            <v>0</v>
          </cell>
          <cell r="P1324">
            <v>0</v>
          </cell>
        </row>
        <row r="1325">
          <cell r="A1325" t="str">
            <v>Diâmetro 3/4"    BSP</v>
          </cell>
          <cell r="B1325" t="str">
            <v>ELAG</v>
          </cell>
          <cell r="C1325" t="str">
            <v>m</v>
          </cell>
          <cell r="D1325">
            <v>2137</v>
          </cell>
          <cell r="E1325">
            <v>1.7699999999999998</v>
          </cell>
          <cell r="F1325">
            <v>3782.49</v>
          </cell>
          <cell r="G1325">
            <v>1.25</v>
          </cell>
          <cell r="H1325">
            <v>2671.25</v>
          </cell>
          <cell r="I1325" t="str">
            <v>LE</v>
          </cell>
          <cell r="P1325">
            <v>1.25</v>
          </cell>
        </row>
        <row r="1326">
          <cell r="A1326" t="str">
            <v>Diâmetro 1"       BSP</v>
          </cell>
          <cell r="B1326" t="str">
            <v>ELAG</v>
          </cell>
          <cell r="C1326" t="str">
            <v>m</v>
          </cell>
          <cell r="D1326">
            <v>1028</v>
          </cell>
          <cell r="E1326">
            <v>2.63</v>
          </cell>
          <cell r="F1326">
            <v>2703.64</v>
          </cell>
          <cell r="G1326">
            <v>1.25</v>
          </cell>
          <cell r="H1326">
            <v>1285</v>
          </cell>
          <cell r="I1326" t="str">
            <v>LE</v>
          </cell>
          <cell r="P1326">
            <v>1.25</v>
          </cell>
        </row>
        <row r="1327">
          <cell r="A1327" t="str">
            <v>Diâmetro 11/2"  BSP</v>
          </cell>
          <cell r="B1327" t="str">
            <v>ELAG</v>
          </cell>
          <cell r="C1327" t="str">
            <v>m</v>
          </cell>
          <cell r="D1327">
            <v>425</v>
          </cell>
          <cell r="E1327">
            <v>4.24</v>
          </cell>
          <cell r="F1327">
            <v>1802</v>
          </cell>
          <cell r="G1327">
            <v>1.25</v>
          </cell>
          <cell r="H1327">
            <v>531.25</v>
          </cell>
          <cell r="I1327" t="str">
            <v>LE</v>
          </cell>
          <cell r="P1327">
            <v>1.25</v>
          </cell>
        </row>
        <row r="1328">
          <cell r="A1328" t="str">
            <v>Diâmetro 2"       BSP</v>
          </cell>
          <cell r="B1328" t="str">
            <v>ELAG</v>
          </cell>
          <cell r="C1328" t="str">
            <v>m</v>
          </cell>
          <cell r="D1328">
            <v>91</v>
          </cell>
          <cell r="E1328">
            <v>5.66</v>
          </cell>
          <cell r="F1328">
            <v>515.05999999999995</v>
          </cell>
          <cell r="G1328">
            <v>1.5</v>
          </cell>
          <cell r="H1328">
            <v>136.5</v>
          </cell>
          <cell r="I1328" t="str">
            <v>LE</v>
          </cell>
          <cell r="P1328">
            <v>1.5</v>
          </cell>
        </row>
        <row r="1329">
          <cell r="A1329" t="str">
            <v>Diâmetro 3"       BSP</v>
          </cell>
          <cell r="B1329" t="str">
            <v>ELAG</v>
          </cell>
          <cell r="C1329" t="str">
            <v>m</v>
          </cell>
          <cell r="D1329">
            <v>240</v>
          </cell>
          <cell r="E1329">
            <v>11.6</v>
          </cell>
          <cell r="F1329">
            <v>2784</v>
          </cell>
          <cell r="G1329">
            <v>1.5</v>
          </cell>
          <cell r="H1329">
            <v>360</v>
          </cell>
          <cell r="I1329" t="str">
            <v>LE</v>
          </cell>
          <cell r="P1329">
            <v>1.5</v>
          </cell>
        </row>
        <row r="1330">
          <cell r="A1330" t="str">
            <v>Diâmetro 4"       BSP</v>
          </cell>
          <cell r="B1330" t="str">
            <v>ELAG</v>
          </cell>
          <cell r="C1330" t="str">
            <v>m</v>
          </cell>
          <cell r="D1330">
            <v>109</v>
          </cell>
          <cell r="E1330">
            <v>16.48</v>
          </cell>
          <cell r="F1330">
            <v>1796.32</v>
          </cell>
          <cell r="G1330">
            <v>2</v>
          </cell>
          <cell r="H1330">
            <v>218</v>
          </cell>
          <cell r="I1330" t="str">
            <v>LE</v>
          </cell>
          <cell r="P1330">
            <v>2</v>
          </cell>
        </row>
        <row r="1331">
          <cell r="F1331">
            <v>0</v>
          </cell>
          <cell r="H1331">
            <v>0</v>
          </cell>
          <cell r="P1331">
            <v>0</v>
          </cell>
        </row>
        <row r="1332">
          <cell r="A1332" t="str">
            <v xml:space="preserve">Eletroduto flexível em rolo, tipo sealtubo, a prova de tempo, umidade, gases, vapores e </v>
          </cell>
          <cell r="F1332">
            <v>0</v>
          </cell>
          <cell r="H1332">
            <v>0</v>
          </cell>
          <cell r="P1332">
            <v>0</v>
          </cell>
        </row>
        <row r="1333">
          <cell r="A1333" t="str">
            <v>pó, constituído por fita de aço doce c/ revestimento externo em polivinil-clorídrico:</v>
          </cell>
          <cell r="F1333">
            <v>0</v>
          </cell>
          <cell r="H1333">
            <v>0</v>
          </cell>
          <cell r="P1333">
            <v>0</v>
          </cell>
        </row>
        <row r="1334">
          <cell r="A1334" t="str">
            <v>Diâmetro 3/4"</v>
          </cell>
          <cell r="B1334" t="str">
            <v>ELFL</v>
          </cell>
          <cell r="C1334" t="str">
            <v>m</v>
          </cell>
          <cell r="D1334">
            <v>20</v>
          </cell>
          <cell r="E1334">
            <v>0.88</v>
          </cell>
          <cell r="F1334">
            <v>17.600000000000001</v>
          </cell>
          <cell r="G1334">
            <v>1.5</v>
          </cell>
          <cell r="H1334">
            <v>30</v>
          </cell>
          <cell r="I1334" t="str">
            <v>LE</v>
          </cell>
          <cell r="P1334">
            <v>1.5</v>
          </cell>
        </row>
        <row r="1335">
          <cell r="A1335" t="str">
            <v>Diâmetro 1"</v>
          </cell>
          <cell r="B1335" t="str">
            <v>ELFL</v>
          </cell>
          <cell r="C1335" t="str">
            <v>m</v>
          </cell>
          <cell r="D1335">
            <v>15</v>
          </cell>
          <cell r="E1335">
            <v>1.32</v>
          </cell>
          <cell r="F1335">
            <v>19.8</v>
          </cell>
          <cell r="G1335">
            <v>1.5</v>
          </cell>
          <cell r="H1335">
            <v>22.5</v>
          </cell>
          <cell r="I1335" t="str">
            <v>LE</v>
          </cell>
          <cell r="P1335">
            <v>1.5</v>
          </cell>
        </row>
        <row r="1336">
          <cell r="A1336" t="str">
            <v>Diâmetro 2"</v>
          </cell>
          <cell r="B1336" t="str">
            <v>ELFL</v>
          </cell>
          <cell r="C1336" t="str">
            <v>m</v>
          </cell>
          <cell r="D1336">
            <v>15</v>
          </cell>
          <cell r="E1336">
            <v>2.83</v>
          </cell>
          <cell r="F1336">
            <v>42.45</v>
          </cell>
          <cell r="G1336">
            <v>1.8</v>
          </cell>
          <cell r="H1336">
            <v>27</v>
          </cell>
          <cell r="I1336" t="str">
            <v>LE</v>
          </cell>
          <cell r="P1336">
            <v>1.8</v>
          </cell>
        </row>
        <row r="1337">
          <cell r="A1337" t="str">
            <v>Diâmetro 3"</v>
          </cell>
          <cell r="B1337" t="str">
            <v>ELFL</v>
          </cell>
          <cell r="C1337" t="str">
            <v>m</v>
          </cell>
          <cell r="D1337">
            <v>10</v>
          </cell>
          <cell r="E1337">
            <v>5.8</v>
          </cell>
          <cell r="F1337">
            <v>58</v>
          </cell>
          <cell r="G1337">
            <v>1.8</v>
          </cell>
          <cell r="H1337">
            <v>18</v>
          </cell>
          <cell r="I1337" t="str">
            <v>LE</v>
          </cell>
          <cell r="P1337">
            <v>1.8</v>
          </cell>
        </row>
        <row r="1338">
          <cell r="F1338">
            <v>0</v>
          </cell>
          <cell r="H1338">
            <v>0</v>
          </cell>
          <cell r="P1338">
            <v>0</v>
          </cell>
        </row>
        <row r="1339">
          <cell r="A1339" t="str">
            <v xml:space="preserve">Luminária p/ lamp. "V. sódio" c/ reator incorporado AFP-220V-60Hz, em liga esp. alum. </v>
          </cell>
          <cell r="F1339">
            <v>0</v>
          </cell>
          <cell r="H1339">
            <v>0</v>
          </cell>
          <cell r="P1339">
            <v>0</v>
          </cell>
        </row>
        <row r="1340">
          <cell r="A1340" t="str">
            <v xml:space="preserve">fundi. globo boro-silicato, base E-27 p/ lamp. até 70W e E-40 p/ lamp. 250W, entr. </v>
          </cell>
          <cell r="F1340">
            <v>0</v>
          </cell>
          <cell r="H1340">
            <v>0</v>
          </cell>
          <cell r="P1340">
            <v>0</v>
          </cell>
        </row>
        <row r="1341">
          <cell r="A1341" t="str">
            <v>rosq. 3/4" BSP:</v>
          </cell>
          <cell r="F1341">
            <v>0</v>
          </cell>
          <cell r="H1341">
            <v>0</v>
          </cell>
          <cell r="P1341">
            <v>0</v>
          </cell>
        </row>
        <row r="1342">
          <cell r="A1342" t="str">
            <v>PEND. 70 W</v>
          </cell>
          <cell r="B1342" t="str">
            <v>LUM70</v>
          </cell>
          <cell r="C1342" t="str">
            <v>PC</v>
          </cell>
          <cell r="D1342">
            <v>48</v>
          </cell>
          <cell r="E1342">
            <v>5</v>
          </cell>
          <cell r="F1342">
            <v>240</v>
          </cell>
          <cell r="G1342">
            <v>8</v>
          </cell>
          <cell r="H1342">
            <v>384</v>
          </cell>
          <cell r="I1342" t="str">
            <v>Q</v>
          </cell>
          <cell r="P1342">
            <v>8</v>
          </cell>
        </row>
        <row r="1343">
          <cell r="A1343" t="str">
            <v>PEND. 150 W</v>
          </cell>
          <cell r="B1343" t="str">
            <v>LUM150</v>
          </cell>
          <cell r="C1343" t="str">
            <v>PC</v>
          </cell>
          <cell r="D1343">
            <v>70</v>
          </cell>
          <cell r="E1343">
            <v>5</v>
          </cell>
          <cell r="F1343">
            <v>350</v>
          </cell>
          <cell r="G1343">
            <v>8</v>
          </cell>
          <cell r="H1343">
            <v>560</v>
          </cell>
          <cell r="I1343" t="str">
            <v>Q</v>
          </cell>
          <cell r="P1343">
            <v>8</v>
          </cell>
        </row>
        <row r="1344">
          <cell r="A1344" t="str">
            <v>ARAND. 30' 70W</v>
          </cell>
          <cell r="B1344" t="str">
            <v>LUM70</v>
          </cell>
          <cell r="C1344" t="str">
            <v>PC</v>
          </cell>
          <cell r="D1344">
            <v>20</v>
          </cell>
          <cell r="E1344">
            <v>5</v>
          </cell>
          <cell r="F1344">
            <v>100</v>
          </cell>
          <cell r="G1344">
            <v>8</v>
          </cell>
          <cell r="H1344">
            <v>160</v>
          </cell>
          <cell r="I1344" t="str">
            <v>Q</v>
          </cell>
          <cell r="P1344">
            <v>8</v>
          </cell>
        </row>
        <row r="1345">
          <cell r="A1345" t="str">
            <v>ARAND. 30' 150W</v>
          </cell>
          <cell r="B1345" t="str">
            <v>LUM150</v>
          </cell>
          <cell r="C1345" t="str">
            <v>PC</v>
          </cell>
          <cell r="D1345">
            <v>5</v>
          </cell>
          <cell r="E1345">
            <v>5</v>
          </cell>
          <cell r="F1345">
            <v>25</v>
          </cell>
          <cell r="G1345">
            <v>8</v>
          </cell>
          <cell r="H1345">
            <v>40</v>
          </cell>
          <cell r="I1345" t="str">
            <v>Q</v>
          </cell>
          <cell r="P1345">
            <v>8</v>
          </cell>
        </row>
        <row r="1346">
          <cell r="F1346">
            <v>0</v>
          </cell>
          <cell r="H1346">
            <v>0</v>
          </cell>
          <cell r="P1346">
            <v>0</v>
          </cell>
        </row>
        <row r="1347">
          <cell r="A1347" t="str">
            <v>Luminária industr. c/ reator AFP, 220V, 60 Hz e ignitor quando necessário, incorp.</v>
          </cell>
          <cell r="F1347">
            <v>0</v>
          </cell>
          <cell r="H1347">
            <v>0</v>
          </cell>
          <cell r="P1347">
            <v>0</v>
          </cell>
        </row>
        <row r="1348">
          <cell r="A1348" t="str">
            <v>em caixa apropriada, c/ rosca 3/4", BSP corpo, suporte, caixa em liga de alum., refletor</v>
          </cell>
          <cell r="F1348">
            <v>0</v>
          </cell>
          <cell r="H1348">
            <v>0</v>
          </cell>
          <cell r="P1348">
            <v>0</v>
          </cell>
        </row>
        <row r="1349">
          <cell r="A1349" t="str">
            <v>repuxado em ch. de alum. acab. em esmalte e refletor anodiz., base E-40:</v>
          </cell>
          <cell r="F1349">
            <v>0</v>
          </cell>
          <cell r="H1349">
            <v>0</v>
          </cell>
          <cell r="P1349">
            <v>0</v>
          </cell>
        </row>
        <row r="1350">
          <cell r="A1350" t="str">
            <v>400W V.Sódio</v>
          </cell>
          <cell r="B1350" t="str">
            <v>LUM400</v>
          </cell>
          <cell r="C1350" t="str">
            <v>PC</v>
          </cell>
          <cell r="D1350">
            <v>12</v>
          </cell>
          <cell r="E1350">
            <v>10</v>
          </cell>
          <cell r="F1350">
            <v>120</v>
          </cell>
          <cell r="G1350">
            <v>8</v>
          </cell>
          <cell r="H1350">
            <v>96</v>
          </cell>
          <cell r="I1350" t="str">
            <v>Q</v>
          </cell>
          <cell r="P1350">
            <v>8</v>
          </cell>
        </row>
        <row r="1351">
          <cell r="F1351">
            <v>0</v>
          </cell>
          <cell r="H1351">
            <v>0</v>
          </cell>
          <cell r="P1351">
            <v>0</v>
          </cell>
        </row>
        <row r="1352">
          <cell r="A1352" t="str">
            <v xml:space="preserve">Luminária p/ ilum. publ. totalmente fechada, p/ lamp. v. merc. e/ou sódio, corpo e refl. </v>
          </cell>
          <cell r="F1352">
            <v>0</v>
          </cell>
          <cell r="H1352">
            <v>0</v>
          </cell>
          <cell r="P1352">
            <v>0</v>
          </cell>
        </row>
        <row r="1353">
          <cell r="A1353" t="str">
            <v xml:space="preserve">estamp. em ch. alum., pescoço em liga de alum. fundido c/ entr. p/ tubo de 60,3 mm </v>
          </cell>
          <cell r="F1353">
            <v>0</v>
          </cell>
          <cell r="H1353">
            <v>0</v>
          </cell>
          <cell r="P1353">
            <v>0</v>
          </cell>
        </row>
        <row r="1354">
          <cell r="A1354" t="str">
            <v>refrator prismático em vidro temper., fecho de aço inox, soq. de porc c/ rosca E-40:</v>
          </cell>
          <cell r="F1354">
            <v>0</v>
          </cell>
          <cell r="H1354">
            <v>0</v>
          </cell>
          <cell r="P1354">
            <v>0</v>
          </cell>
        </row>
        <row r="1355">
          <cell r="A1355" t="str">
            <v>250W - V. Sódio</v>
          </cell>
          <cell r="B1355" t="str">
            <v>LUM250</v>
          </cell>
          <cell r="C1355" t="str">
            <v>PC</v>
          </cell>
          <cell r="D1355">
            <v>20</v>
          </cell>
          <cell r="E1355">
            <v>10</v>
          </cell>
          <cell r="F1355">
            <v>200</v>
          </cell>
          <cell r="G1355">
            <v>8</v>
          </cell>
          <cell r="H1355">
            <v>160</v>
          </cell>
          <cell r="I1355" t="str">
            <v>Q</v>
          </cell>
          <cell r="P1355">
            <v>8</v>
          </cell>
        </row>
        <row r="1356">
          <cell r="F1356">
            <v>0</v>
          </cell>
          <cell r="H1356">
            <v>0</v>
          </cell>
          <cell r="P1356">
            <v>0</v>
          </cell>
        </row>
        <row r="1357">
          <cell r="A1357" t="str">
            <v xml:space="preserve">Luminária aberta para duas lâmpadas fluorescentes de 32W-220V-60Hz, fornecida </v>
          </cell>
          <cell r="B1357" t="str">
            <v>LUM32</v>
          </cell>
          <cell r="C1357" t="str">
            <v>PC</v>
          </cell>
          <cell r="D1357">
            <v>59</v>
          </cell>
          <cell r="E1357">
            <v>10</v>
          </cell>
          <cell r="F1357">
            <v>590</v>
          </cell>
          <cell r="G1357">
            <v>8</v>
          </cell>
          <cell r="H1357">
            <v>472</v>
          </cell>
          <cell r="I1357" t="str">
            <v>Q</v>
          </cell>
          <cell r="P1357">
            <v>8</v>
          </cell>
        </row>
        <row r="1358">
          <cell r="A1358" t="str">
            <v>completa, com equipamentos auxiliares.</v>
          </cell>
          <cell r="F1358">
            <v>0</v>
          </cell>
          <cell r="H1358">
            <v>0</v>
          </cell>
          <cell r="P1358">
            <v>0</v>
          </cell>
        </row>
        <row r="1359">
          <cell r="F1359">
            <v>0</v>
          </cell>
          <cell r="H1359">
            <v>0</v>
          </cell>
          <cell r="P1359">
            <v>0</v>
          </cell>
        </row>
        <row r="1360">
          <cell r="A1360" t="str">
            <v xml:space="preserve">Luminária fechada para duas lâmpadas fluorescentes de 32W-220V-60Hz, fornecida </v>
          </cell>
          <cell r="B1360" t="str">
            <v>LUM32</v>
          </cell>
          <cell r="C1360" t="str">
            <v>PC</v>
          </cell>
          <cell r="D1360">
            <v>11</v>
          </cell>
          <cell r="E1360">
            <v>10</v>
          </cell>
          <cell r="F1360">
            <v>110</v>
          </cell>
          <cell r="G1360">
            <v>8</v>
          </cell>
          <cell r="H1360">
            <v>88</v>
          </cell>
          <cell r="I1360" t="str">
            <v>Q</v>
          </cell>
          <cell r="P1360">
            <v>8</v>
          </cell>
        </row>
        <row r="1361">
          <cell r="A1361" t="str">
            <v>completa, com equipamentos auxiliares.</v>
          </cell>
          <cell r="F1361">
            <v>0</v>
          </cell>
          <cell r="H1361">
            <v>0</v>
          </cell>
          <cell r="P1361">
            <v>0</v>
          </cell>
        </row>
        <row r="1362">
          <cell r="F1362">
            <v>0</v>
          </cell>
          <cell r="H1362">
            <v>0</v>
          </cell>
          <cell r="P1362">
            <v>0</v>
          </cell>
        </row>
        <row r="1363">
          <cell r="A1363" t="str">
            <v>Luminária tipo arandela totalmente fechada para lâmpada vapor de sódio, corpo e</v>
          </cell>
          <cell r="F1363">
            <v>0</v>
          </cell>
          <cell r="H1363">
            <v>0</v>
          </cell>
          <cell r="P1363">
            <v>0</v>
          </cell>
        </row>
        <row r="1364">
          <cell r="A1364" t="str">
            <v>refletor em alumínio fundido:</v>
          </cell>
          <cell r="F1364">
            <v>0</v>
          </cell>
          <cell r="H1364">
            <v>0</v>
          </cell>
          <cell r="P1364">
            <v>0</v>
          </cell>
        </row>
        <row r="1365">
          <cell r="A1365" t="str">
            <v>VS-70W</v>
          </cell>
          <cell r="B1365" t="str">
            <v>LUM70</v>
          </cell>
          <cell r="C1365" t="str">
            <v>PC</v>
          </cell>
          <cell r="D1365">
            <v>32</v>
          </cell>
          <cell r="E1365">
            <v>5</v>
          </cell>
          <cell r="F1365">
            <v>160</v>
          </cell>
          <cell r="G1365">
            <v>8</v>
          </cell>
          <cell r="H1365">
            <v>256</v>
          </cell>
          <cell r="I1365" t="str">
            <v>Q</v>
          </cell>
          <cell r="P1365">
            <v>8</v>
          </cell>
        </row>
        <row r="1366">
          <cell r="F1366">
            <v>0</v>
          </cell>
          <cell r="H1366">
            <v>0</v>
          </cell>
          <cell r="P1366">
            <v>0</v>
          </cell>
        </row>
        <row r="1367">
          <cell r="A1367" t="str">
            <v>Unidade autônoma para iluminação de emergência, fornecida completa com todos</v>
          </cell>
          <cell r="B1367" t="str">
            <v>LUMEM</v>
          </cell>
          <cell r="C1367" t="str">
            <v>PC</v>
          </cell>
          <cell r="D1367">
            <v>12</v>
          </cell>
          <cell r="E1367">
            <v>5</v>
          </cell>
          <cell r="F1367">
            <v>60</v>
          </cell>
          <cell r="G1367">
            <v>8</v>
          </cell>
          <cell r="H1367">
            <v>96</v>
          </cell>
          <cell r="I1367" t="str">
            <v>Q</v>
          </cell>
          <cell r="P1367">
            <v>8</v>
          </cell>
        </row>
        <row r="1368">
          <cell r="A1368" t="str">
            <v xml:space="preserve"> os acessórios incorporados, inclusive bateria e carregador.</v>
          </cell>
          <cell r="F1368">
            <v>0</v>
          </cell>
          <cell r="H1368">
            <v>0</v>
          </cell>
          <cell r="P1368">
            <v>0</v>
          </cell>
        </row>
        <row r="1369">
          <cell r="F1369">
            <v>0</v>
          </cell>
          <cell r="H1369">
            <v>0</v>
          </cell>
          <cell r="P1369">
            <v>0</v>
          </cell>
        </row>
        <row r="1370">
          <cell r="A1370" t="str">
            <v>Escadas para cabo trecho reto, tipo prateleira, semi-pesado com abas voltadas para</v>
          </cell>
          <cell r="F1370">
            <v>0</v>
          </cell>
          <cell r="H1370">
            <v>0</v>
          </cell>
          <cell r="P1370">
            <v>0</v>
          </cell>
        </row>
        <row r="1371">
          <cell r="A1371" t="str">
            <v xml:space="preserve">fora , em aço galvanizado, constituído de duas longarinas de perfil "U" 4",  com </v>
          </cell>
          <cell r="F1371">
            <v>0</v>
          </cell>
          <cell r="H1371">
            <v>0</v>
          </cell>
          <cell r="P1371">
            <v>0</v>
          </cell>
        </row>
        <row r="1372">
          <cell r="A1372" t="str">
            <v>espaçamento máximo entre travessas de 250 mm, peça de 3 m.</v>
          </cell>
          <cell r="F1372">
            <v>0</v>
          </cell>
          <cell r="H1372">
            <v>0</v>
          </cell>
          <cell r="P1372">
            <v>0</v>
          </cell>
        </row>
        <row r="1373">
          <cell r="A1373" t="str">
            <v>L=200</v>
          </cell>
          <cell r="B1373" t="str">
            <v>ESC</v>
          </cell>
          <cell r="C1373" t="str">
            <v>PC</v>
          </cell>
          <cell r="D1373">
            <v>8</v>
          </cell>
          <cell r="E1373">
            <v>20.37</v>
          </cell>
          <cell r="F1373">
            <v>162.96</v>
          </cell>
          <cell r="G1373">
            <v>6</v>
          </cell>
          <cell r="H1373">
            <v>48</v>
          </cell>
          <cell r="I1373" t="str">
            <v>LE</v>
          </cell>
          <cell r="P1373">
            <v>6</v>
          </cell>
        </row>
        <row r="1374">
          <cell r="A1374" t="str">
            <v>L=400</v>
          </cell>
          <cell r="B1374" t="str">
            <v>ESC</v>
          </cell>
          <cell r="C1374" t="str">
            <v>PC</v>
          </cell>
          <cell r="D1374">
            <v>15</v>
          </cell>
          <cell r="E1374">
            <v>22.83</v>
          </cell>
          <cell r="F1374">
            <v>342.45</v>
          </cell>
          <cell r="G1374">
            <v>9</v>
          </cell>
          <cell r="H1374">
            <v>135</v>
          </cell>
          <cell r="I1374" t="str">
            <v>LE</v>
          </cell>
          <cell r="P1374">
            <v>9</v>
          </cell>
        </row>
        <row r="1375">
          <cell r="A1375" t="str">
            <v>L=600</v>
          </cell>
          <cell r="B1375" t="str">
            <v>ESC</v>
          </cell>
          <cell r="C1375" t="str">
            <v>PC</v>
          </cell>
          <cell r="D1375">
            <v>30</v>
          </cell>
          <cell r="E1375">
            <v>25.29</v>
          </cell>
          <cell r="F1375">
            <v>758.7</v>
          </cell>
          <cell r="G1375">
            <v>9</v>
          </cell>
          <cell r="H1375">
            <v>270</v>
          </cell>
          <cell r="I1375" t="str">
            <v>LE</v>
          </cell>
          <cell r="P1375">
            <v>9</v>
          </cell>
        </row>
        <row r="1376">
          <cell r="F1376">
            <v>0</v>
          </cell>
          <cell r="H1376">
            <v>0</v>
          </cell>
          <cell r="P1376">
            <v>0</v>
          </cell>
        </row>
        <row r="1377">
          <cell r="A1377" t="str">
            <v>Cabos de potência, singelo, isolamento 8,7/15 kV, com capa de PVC:</v>
          </cell>
          <cell r="F1377">
            <v>0</v>
          </cell>
          <cell r="H1377">
            <v>0</v>
          </cell>
          <cell r="P1377">
            <v>0</v>
          </cell>
        </row>
        <row r="1378">
          <cell r="A1378" t="str">
            <v>Bitola 50 mm²</v>
          </cell>
          <cell r="B1378" t="str">
            <v>CB15</v>
          </cell>
          <cell r="C1378" t="str">
            <v>m</v>
          </cell>
          <cell r="D1378">
            <v>240</v>
          </cell>
          <cell r="E1378">
            <v>0.98299999999999998</v>
          </cell>
          <cell r="F1378">
            <v>235.92</v>
          </cell>
          <cell r="G1378">
            <v>0.5</v>
          </cell>
          <cell r="H1378">
            <v>120</v>
          </cell>
          <cell r="I1378" t="str">
            <v>B</v>
          </cell>
          <cell r="P1378">
            <v>0.5</v>
          </cell>
        </row>
        <row r="1379">
          <cell r="A1379" t="str">
            <v>Bitola 240 mm²</v>
          </cell>
          <cell r="B1379" t="str">
            <v>CB15</v>
          </cell>
          <cell r="C1379" t="str">
            <v>m</v>
          </cell>
          <cell r="D1379">
            <v>1800</v>
          </cell>
          <cell r="E1379">
            <v>3.0510000000000002</v>
          </cell>
          <cell r="F1379">
            <v>5491.8</v>
          </cell>
          <cell r="G1379">
            <v>0.5</v>
          </cell>
          <cell r="H1379">
            <v>900</v>
          </cell>
          <cell r="I1379" t="str">
            <v>B</v>
          </cell>
          <cell r="P1379">
            <v>0.5</v>
          </cell>
        </row>
        <row r="1380">
          <cell r="F1380">
            <v>0</v>
          </cell>
          <cell r="H1380">
            <v>0</v>
          </cell>
          <cell r="P1380">
            <v>0</v>
          </cell>
        </row>
        <row r="1381">
          <cell r="A1381" t="str">
            <v>Cabos de potência, singelo, isolamento 3,6/6 kV, com capa de PVC:</v>
          </cell>
          <cell r="F1381">
            <v>0</v>
          </cell>
          <cell r="H1381">
            <v>0</v>
          </cell>
          <cell r="P1381">
            <v>0</v>
          </cell>
        </row>
        <row r="1382">
          <cell r="A1382" t="str">
            <v>Bitola 35 mm²</v>
          </cell>
          <cell r="B1382" t="str">
            <v>CB6</v>
          </cell>
          <cell r="C1382" t="str">
            <v>m</v>
          </cell>
          <cell r="D1382">
            <v>1770</v>
          </cell>
          <cell r="E1382">
            <v>0.69</v>
          </cell>
          <cell r="F1382">
            <v>1221.3</v>
          </cell>
          <cell r="G1382">
            <v>0.5</v>
          </cell>
          <cell r="H1382">
            <v>885</v>
          </cell>
          <cell r="I1382" t="str">
            <v>B</v>
          </cell>
          <cell r="P1382">
            <v>0.5</v>
          </cell>
        </row>
        <row r="1383">
          <cell r="A1383" t="str">
            <v>Bitola 240 mm²</v>
          </cell>
          <cell r="B1383" t="str">
            <v>CB6</v>
          </cell>
          <cell r="C1383" t="str">
            <v>m</v>
          </cell>
          <cell r="D1383">
            <v>75</v>
          </cell>
          <cell r="E1383">
            <v>2.8119999999999998</v>
          </cell>
          <cell r="F1383">
            <v>210.9</v>
          </cell>
          <cell r="G1383">
            <v>0.5</v>
          </cell>
          <cell r="H1383">
            <v>37.5</v>
          </cell>
          <cell r="I1383" t="str">
            <v>B</v>
          </cell>
          <cell r="P1383">
            <v>0.5</v>
          </cell>
        </row>
        <row r="1384">
          <cell r="F1384">
            <v>0</v>
          </cell>
          <cell r="H1384">
            <v>0</v>
          </cell>
          <cell r="P1384">
            <v>0</v>
          </cell>
        </row>
        <row r="1385">
          <cell r="A1385" t="str">
            <v>Cabo singelo em fios de cobre nu, têmpera mole, capa interna e cobertura em PVC 70'C</v>
          </cell>
          <cell r="F1385">
            <v>0</v>
          </cell>
          <cell r="H1385">
            <v>0</v>
          </cell>
          <cell r="P1385">
            <v>0</v>
          </cell>
        </row>
        <row r="1386">
          <cell r="A1386" t="str">
            <v>isolamento 0,6/1kV:</v>
          </cell>
          <cell r="F1386">
            <v>0</v>
          </cell>
          <cell r="H1386">
            <v>0</v>
          </cell>
          <cell r="P1386">
            <v>0</v>
          </cell>
        </row>
        <row r="1387">
          <cell r="A1387" t="str">
            <v>Bitola 35 mm²</v>
          </cell>
          <cell r="B1387" t="str">
            <v>CB1</v>
          </cell>
          <cell r="C1387" t="str">
            <v>m</v>
          </cell>
          <cell r="D1387">
            <v>30</v>
          </cell>
          <cell r="E1387">
            <v>0.40300000000000002</v>
          </cell>
          <cell r="F1387">
            <v>12.09</v>
          </cell>
          <cell r="G1387">
            <v>0.2</v>
          </cell>
          <cell r="H1387">
            <v>6</v>
          </cell>
          <cell r="I1387" t="str">
            <v>B</v>
          </cell>
          <cell r="P1387">
            <v>0.2</v>
          </cell>
        </row>
        <row r="1388">
          <cell r="A1388" t="str">
            <v>Bitola 70 mm²</v>
          </cell>
          <cell r="B1388" t="str">
            <v>CB1</v>
          </cell>
          <cell r="C1388" t="str">
            <v>m</v>
          </cell>
          <cell r="D1388">
            <v>600</v>
          </cell>
          <cell r="E1388">
            <v>0.78200000000000003</v>
          </cell>
          <cell r="F1388">
            <v>469.2</v>
          </cell>
          <cell r="G1388">
            <v>0.25</v>
          </cell>
          <cell r="H1388">
            <v>150</v>
          </cell>
          <cell r="I1388" t="str">
            <v>B</v>
          </cell>
          <cell r="P1388">
            <v>0.25</v>
          </cell>
        </row>
        <row r="1389">
          <cell r="A1389" t="str">
            <v>Bitola 95 mm²</v>
          </cell>
          <cell r="B1389" t="str">
            <v>CB1</v>
          </cell>
          <cell r="C1389" t="str">
            <v>m</v>
          </cell>
          <cell r="D1389">
            <v>300</v>
          </cell>
          <cell r="E1389">
            <v>1.0149999999999999</v>
          </cell>
          <cell r="F1389">
            <v>304.5</v>
          </cell>
          <cell r="G1389">
            <v>0.25</v>
          </cell>
          <cell r="H1389">
            <v>75</v>
          </cell>
          <cell r="I1389" t="str">
            <v>B</v>
          </cell>
          <cell r="P1389">
            <v>0.25</v>
          </cell>
        </row>
        <row r="1390">
          <cell r="A1390" t="str">
            <v>Bitola 120 mm²</v>
          </cell>
          <cell r="B1390" t="str">
            <v>CB1</v>
          </cell>
          <cell r="C1390" t="str">
            <v>m</v>
          </cell>
          <cell r="D1390">
            <v>50</v>
          </cell>
          <cell r="E1390">
            <v>1.2481</v>
          </cell>
          <cell r="F1390">
            <v>62.41</v>
          </cell>
          <cell r="G1390">
            <v>0.25</v>
          </cell>
          <cell r="H1390">
            <v>12.5</v>
          </cell>
          <cell r="I1390" t="str">
            <v>B</v>
          </cell>
          <cell r="P1390">
            <v>0.25</v>
          </cell>
        </row>
        <row r="1391">
          <cell r="A1391" t="str">
            <v>Bitola 240 mm²</v>
          </cell>
          <cell r="B1391" t="str">
            <v>CB1</v>
          </cell>
          <cell r="C1391" t="str">
            <v>m</v>
          </cell>
          <cell r="D1391">
            <v>30</v>
          </cell>
          <cell r="E1391">
            <v>2.4929999999999999</v>
          </cell>
          <cell r="F1391">
            <v>74.790000000000006</v>
          </cell>
          <cell r="G1391">
            <v>0.35</v>
          </cell>
          <cell r="H1391">
            <v>10.5</v>
          </cell>
          <cell r="I1391" t="str">
            <v>B</v>
          </cell>
          <cell r="P1391">
            <v>0.35</v>
          </cell>
        </row>
        <row r="1392">
          <cell r="F1392">
            <v>0</v>
          </cell>
          <cell r="H1392">
            <v>0</v>
          </cell>
          <cell r="P1392">
            <v>0</v>
          </cell>
        </row>
        <row r="1393">
          <cell r="A1393" t="str">
            <v>Cabo de potência , isolamento 0,6/1 kV, com capa de PVC:</v>
          </cell>
          <cell r="F1393">
            <v>0</v>
          </cell>
          <cell r="H1393">
            <v>0</v>
          </cell>
          <cell r="P1393">
            <v>0</v>
          </cell>
        </row>
        <row r="1394">
          <cell r="A1394" t="str">
            <v>Bitola 2,5 mm²</v>
          </cell>
          <cell r="B1394" t="str">
            <v>CB1</v>
          </cell>
          <cell r="C1394" t="str">
            <v>m</v>
          </cell>
          <cell r="D1394">
            <v>1200</v>
          </cell>
          <cell r="E1394">
            <v>5.8000000000000003E-2</v>
          </cell>
          <cell r="F1394">
            <v>69.599999999999994</v>
          </cell>
          <cell r="G1394">
            <v>0.15</v>
          </cell>
          <cell r="H1394">
            <v>180</v>
          </cell>
          <cell r="I1394" t="str">
            <v>B</v>
          </cell>
          <cell r="P1394">
            <v>0.15</v>
          </cell>
        </row>
        <row r="1395">
          <cell r="A1395" t="str">
            <v>Bitola 6 mm²</v>
          </cell>
          <cell r="B1395" t="str">
            <v>CB1</v>
          </cell>
          <cell r="C1395" t="str">
            <v>m</v>
          </cell>
          <cell r="D1395">
            <v>200</v>
          </cell>
          <cell r="E1395">
            <v>0.10199999999999999</v>
          </cell>
          <cell r="F1395">
            <v>20.399999999999999</v>
          </cell>
          <cell r="G1395">
            <v>0.15</v>
          </cell>
          <cell r="H1395">
            <v>30</v>
          </cell>
          <cell r="I1395" t="str">
            <v>B</v>
          </cell>
          <cell r="P1395">
            <v>0.15</v>
          </cell>
        </row>
        <row r="1396">
          <cell r="A1396" t="str">
            <v>Bitola 10 mm²</v>
          </cell>
          <cell r="B1396" t="str">
            <v>CB1</v>
          </cell>
          <cell r="C1396" t="str">
            <v>m</v>
          </cell>
          <cell r="D1396">
            <v>200</v>
          </cell>
          <cell r="E1396">
            <v>0.14299999999999999</v>
          </cell>
          <cell r="F1396">
            <v>28.6</v>
          </cell>
          <cell r="G1396">
            <v>0.15</v>
          </cell>
          <cell r="H1396">
            <v>30</v>
          </cell>
          <cell r="I1396" t="str">
            <v>B</v>
          </cell>
          <cell r="P1396">
            <v>0.15</v>
          </cell>
        </row>
        <row r="1397">
          <cell r="A1397" t="str">
            <v>Bitola 16 mm²</v>
          </cell>
          <cell r="B1397" t="str">
            <v>CB1</v>
          </cell>
          <cell r="C1397" t="str">
            <v>m</v>
          </cell>
          <cell r="D1397">
            <v>1100</v>
          </cell>
          <cell r="E1397">
            <v>0.20100000000000001</v>
          </cell>
          <cell r="F1397">
            <v>221.1</v>
          </cell>
          <cell r="G1397">
            <v>0.15</v>
          </cell>
          <cell r="H1397">
            <v>165</v>
          </cell>
          <cell r="I1397" t="str">
            <v>B</v>
          </cell>
          <cell r="P1397">
            <v>0.15</v>
          </cell>
        </row>
        <row r="1398">
          <cell r="A1398" t="str">
            <v>Bitola 25 mm²</v>
          </cell>
          <cell r="B1398" t="str">
            <v>CB1</v>
          </cell>
          <cell r="C1398" t="str">
            <v>m</v>
          </cell>
          <cell r="D1398">
            <v>100</v>
          </cell>
          <cell r="E1398">
            <v>0.314</v>
          </cell>
          <cell r="F1398">
            <v>31.4</v>
          </cell>
          <cell r="G1398">
            <v>0.2</v>
          </cell>
          <cell r="H1398">
            <v>20</v>
          </cell>
          <cell r="I1398" t="str">
            <v>B</v>
          </cell>
          <cell r="P1398">
            <v>0.2</v>
          </cell>
        </row>
        <row r="1399">
          <cell r="A1399" t="str">
            <v>Bitola 35 mm²</v>
          </cell>
          <cell r="B1399" t="str">
            <v>CB1</v>
          </cell>
          <cell r="C1399" t="str">
            <v>m</v>
          </cell>
          <cell r="D1399">
            <v>850</v>
          </cell>
          <cell r="E1399">
            <v>0.40300000000000002</v>
          </cell>
          <cell r="F1399">
            <v>342.55</v>
          </cell>
          <cell r="G1399">
            <v>0.2</v>
          </cell>
          <cell r="H1399">
            <v>170</v>
          </cell>
          <cell r="I1399" t="str">
            <v>B</v>
          </cell>
          <cell r="P1399">
            <v>0.2</v>
          </cell>
        </row>
        <row r="1400">
          <cell r="A1400" t="str">
            <v>Bitola 50 mm²</v>
          </cell>
          <cell r="B1400" t="str">
            <v>CB1</v>
          </cell>
          <cell r="C1400" t="str">
            <v>m</v>
          </cell>
          <cell r="D1400">
            <v>100</v>
          </cell>
          <cell r="E1400">
            <v>0.55200000000000005</v>
          </cell>
          <cell r="F1400">
            <v>55.2</v>
          </cell>
          <cell r="G1400">
            <v>0.2</v>
          </cell>
          <cell r="H1400">
            <v>20</v>
          </cell>
          <cell r="I1400" t="str">
            <v>B</v>
          </cell>
          <cell r="P1400">
            <v>0.2</v>
          </cell>
        </row>
        <row r="1401">
          <cell r="F1401">
            <v>0</v>
          </cell>
          <cell r="H1401">
            <v>0</v>
          </cell>
          <cell r="P1401">
            <v>0</v>
          </cell>
        </row>
        <row r="1402">
          <cell r="A1402" t="str">
            <v>Caixa de ligação quadrada em alumínio fundido, a prova de tempo, umidade, gases</v>
          </cell>
          <cell r="F1402">
            <v>0</v>
          </cell>
          <cell r="H1402">
            <v>0</v>
          </cell>
          <cell r="P1402">
            <v>0</v>
          </cell>
        </row>
        <row r="1403">
          <cell r="A1403" t="str">
            <v>vapores e pó, com junta vedação em neoprene:</v>
          </cell>
          <cell r="F1403">
            <v>0</v>
          </cell>
          <cell r="H1403">
            <v>0</v>
          </cell>
          <cell r="P1403">
            <v>0</v>
          </cell>
        </row>
        <row r="1404">
          <cell r="A1404" t="str">
            <v>Tamanho 220x275</v>
          </cell>
          <cell r="B1404" t="str">
            <v>CX</v>
          </cell>
          <cell r="C1404" t="str">
            <v>PC</v>
          </cell>
          <cell r="D1404">
            <v>5</v>
          </cell>
          <cell r="E1404">
            <v>10</v>
          </cell>
          <cell r="F1404">
            <v>50</v>
          </cell>
          <cell r="G1404">
            <v>20</v>
          </cell>
          <cell r="H1404">
            <v>100</v>
          </cell>
          <cell r="I1404" t="str">
            <v>Q</v>
          </cell>
          <cell r="P1404">
            <v>20</v>
          </cell>
        </row>
        <row r="1405">
          <cell r="A1405" t="str">
            <v>Tamanho 342X275</v>
          </cell>
          <cell r="B1405" t="str">
            <v>CX</v>
          </cell>
          <cell r="C1405" t="str">
            <v>PC</v>
          </cell>
          <cell r="D1405">
            <v>10</v>
          </cell>
          <cell r="E1405">
            <v>15</v>
          </cell>
          <cell r="F1405">
            <v>150</v>
          </cell>
          <cell r="G1405">
            <v>30</v>
          </cell>
          <cell r="H1405">
            <v>300</v>
          </cell>
          <cell r="I1405" t="str">
            <v>Q</v>
          </cell>
          <cell r="P1405">
            <v>30</v>
          </cell>
        </row>
        <row r="1406">
          <cell r="A1406" t="str">
            <v>Tamanho 685X350</v>
          </cell>
          <cell r="B1406" t="str">
            <v>CX</v>
          </cell>
          <cell r="C1406" t="str">
            <v>PC</v>
          </cell>
          <cell r="D1406">
            <v>10</v>
          </cell>
          <cell r="E1406">
            <v>20</v>
          </cell>
          <cell r="F1406">
            <v>200</v>
          </cell>
          <cell r="G1406">
            <v>40</v>
          </cell>
          <cell r="H1406">
            <v>400</v>
          </cell>
          <cell r="I1406" t="str">
            <v>Q</v>
          </cell>
          <cell r="P1406">
            <v>40</v>
          </cell>
        </row>
        <row r="1407">
          <cell r="F1407">
            <v>0</v>
          </cell>
          <cell r="H1407">
            <v>0</v>
          </cell>
          <cell r="P1407">
            <v>0</v>
          </cell>
        </row>
        <row r="1408">
          <cell r="A1408" t="str">
            <v>Projetor retangular fechado , uso externo sem equipa/o-fun liga Alfo:</v>
          </cell>
          <cell r="F1408">
            <v>0</v>
          </cell>
          <cell r="H1408">
            <v>0</v>
          </cell>
          <cell r="P1408">
            <v>0</v>
          </cell>
        </row>
        <row r="1409">
          <cell r="A1409" t="str">
            <v>400 W</v>
          </cell>
          <cell r="B1409" t="str">
            <v>LUM400</v>
          </cell>
          <cell r="C1409" t="str">
            <v>PC</v>
          </cell>
          <cell r="D1409">
            <v>6</v>
          </cell>
          <cell r="E1409">
            <v>10</v>
          </cell>
          <cell r="F1409">
            <v>60</v>
          </cell>
          <cell r="G1409">
            <v>8</v>
          </cell>
          <cell r="H1409">
            <v>48</v>
          </cell>
          <cell r="I1409" t="str">
            <v>Q</v>
          </cell>
          <cell r="P1409">
            <v>8</v>
          </cell>
        </row>
        <row r="1410">
          <cell r="F1410">
            <v>0</v>
          </cell>
          <cell r="H1410">
            <v>0</v>
          </cell>
          <cell r="P1410">
            <v>0</v>
          </cell>
        </row>
        <row r="1411">
          <cell r="A1411" t="str">
            <v>Caixa condulete em liga de alumínio fundido:</v>
          </cell>
          <cell r="F1411">
            <v>0</v>
          </cell>
          <cell r="H1411">
            <v>0</v>
          </cell>
          <cell r="P1411">
            <v>0</v>
          </cell>
        </row>
        <row r="1412">
          <cell r="A1412" t="str">
            <v>Diâmetro 3/4"</v>
          </cell>
          <cell r="B1412" t="str">
            <v>CX</v>
          </cell>
          <cell r="C1412" t="str">
            <v>PC</v>
          </cell>
          <cell r="D1412">
            <v>602</v>
          </cell>
          <cell r="E1412">
            <v>0.05</v>
          </cell>
          <cell r="F1412">
            <v>30.1</v>
          </cell>
          <cell r="G1412">
            <v>0.1</v>
          </cell>
          <cell r="H1412">
            <v>60.2</v>
          </cell>
          <cell r="I1412" t="str">
            <v>LE</v>
          </cell>
          <cell r="P1412">
            <v>0.1</v>
          </cell>
        </row>
        <row r="1413">
          <cell r="A1413" t="str">
            <v>Diâmetro 1"</v>
          </cell>
          <cell r="B1413" t="str">
            <v>CX</v>
          </cell>
          <cell r="C1413" t="str">
            <v>PC</v>
          </cell>
          <cell r="D1413">
            <v>73</v>
          </cell>
          <cell r="E1413">
            <v>0.05</v>
          </cell>
          <cell r="F1413">
            <v>3.65</v>
          </cell>
          <cell r="G1413">
            <v>0.1</v>
          </cell>
          <cell r="H1413">
            <v>7.3</v>
          </cell>
          <cell r="I1413" t="str">
            <v>LE</v>
          </cell>
          <cell r="P1413">
            <v>0.1</v>
          </cell>
        </row>
        <row r="1414">
          <cell r="A1414" t="str">
            <v>Diâmetro 11/2"</v>
          </cell>
          <cell r="B1414" t="str">
            <v>CX</v>
          </cell>
          <cell r="C1414" t="str">
            <v>PC</v>
          </cell>
          <cell r="D1414">
            <v>80</v>
          </cell>
          <cell r="E1414">
            <v>0.05</v>
          </cell>
          <cell r="F1414">
            <v>4</v>
          </cell>
          <cell r="G1414">
            <v>0.1</v>
          </cell>
          <cell r="H1414">
            <v>8</v>
          </cell>
          <cell r="I1414" t="str">
            <v>LE</v>
          </cell>
          <cell r="P1414">
            <v>0.1</v>
          </cell>
        </row>
        <row r="1415">
          <cell r="A1415" t="str">
            <v>Diâmetro 2"</v>
          </cell>
          <cell r="B1415" t="str">
            <v>CX</v>
          </cell>
          <cell r="C1415" t="str">
            <v>PC</v>
          </cell>
          <cell r="D1415">
            <v>40</v>
          </cell>
          <cell r="E1415">
            <v>0.1</v>
          </cell>
          <cell r="F1415">
            <v>4</v>
          </cell>
          <cell r="G1415">
            <v>0.1</v>
          </cell>
          <cell r="H1415">
            <v>4</v>
          </cell>
          <cell r="I1415" t="str">
            <v>LE</v>
          </cell>
          <cell r="P1415">
            <v>0.1</v>
          </cell>
        </row>
        <row r="1416">
          <cell r="A1416" t="str">
            <v>Diâmetro 3"</v>
          </cell>
          <cell r="B1416" t="str">
            <v>CX</v>
          </cell>
          <cell r="C1416" t="str">
            <v>PC</v>
          </cell>
          <cell r="D1416">
            <v>5</v>
          </cell>
          <cell r="E1416">
            <v>0.1</v>
          </cell>
          <cell r="F1416">
            <v>0.5</v>
          </cell>
          <cell r="G1416">
            <v>0.1</v>
          </cell>
          <cell r="H1416">
            <v>0.5</v>
          </cell>
          <cell r="I1416" t="str">
            <v>LE</v>
          </cell>
          <cell r="P1416">
            <v>0.1</v>
          </cell>
        </row>
        <row r="1417">
          <cell r="A1417" t="str">
            <v>Diâmetro 4"</v>
          </cell>
          <cell r="B1417" t="str">
            <v>CX</v>
          </cell>
          <cell r="C1417" t="str">
            <v>PC</v>
          </cell>
          <cell r="D1417">
            <v>2</v>
          </cell>
          <cell r="E1417">
            <v>0.1</v>
          </cell>
          <cell r="F1417">
            <v>0.2</v>
          </cell>
          <cell r="G1417">
            <v>0.1</v>
          </cell>
          <cell r="H1417">
            <v>0.2</v>
          </cell>
          <cell r="I1417" t="str">
            <v>LE</v>
          </cell>
          <cell r="P1417">
            <v>0.1</v>
          </cell>
        </row>
        <row r="1418">
          <cell r="F1418">
            <v>0</v>
          </cell>
          <cell r="H1418">
            <v>0</v>
          </cell>
          <cell r="P1418">
            <v>0</v>
          </cell>
        </row>
        <row r="1419">
          <cell r="A1419" t="str">
            <v>Perfis para suporte em ASTM A-36 pintado.</v>
          </cell>
          <cell r="C1419" t="str">
            <v>kg</v>
          </cell>
          <cell r="D1419">
            <v>1300</v>
          </cell>
          <cell r="E1419">
            <v>1</v>
          </cell>
          <cell r="F1419">
            <v>1300</v>
          </cell>
          <cell r="G1419">
            <v>0.15</v>
          </cell>
          <cell r="H1419">
            <v>195</v>
          </cell>
          <cell r="I1419" t="str">
            <v>F</v>
          </cell>
          <cell r="P1419">
            <v>0.15</v>
          </cell>
        </row>
        <row r="1420">
          <cell r="F1420">
            <v>0</v>
          </cell>
          <cell r="H1420">
            <v>0</v>
          </cell>
          <cell r="P1420">
            <v>0</v>
          </cell>
        </row>
        <row r="1421">
          <cell r="A1421" t="str">
            <v>Ferragem de aço galvanizado para suporte.</v>
          </cell>
          <cell r="C1421" t="str">
            <v>kg</v>
          </cell>
          <cell r="D1421">
            <v>925</v>
          </cell>
          <cell r="E1421">
            <v>1</v>
          </cell>
          <cell r="F1421">
            <v>925</v>
          </cell>
          <cell r="G1421">
            <v>0.2</v>
          </cell>
          <cell r="H1421">
            <v>185</v>
          </cell>
          <cell r="I1421" t="str">
            <v>LE</v>
          </cell>
          <cell r="P1421">
            <v>0.2</v>
          </cell>
        </row>
        <row r="1422">
          <cell r="F1422">
            <v>0</v>
          </cell>
          <cell r="H1422">
            <v>0</v>
          </cell>
          <cell r="P1422">
            <v>0</v>
          </cell>
        </row>
        <row r="1423">
          <cell r="A1423" t="str">
            <v>Barramento blindado, 2500 A, 45 kA, 480 V.</v>
          </cell>
          <cell r="B1423" t="str">
            <v>550-BB-01</v>
          </cell>
          <cell r="C1423" t="str">
            <v>m</v>
          </cell>
          <cell r="D1423">
            <v>15</v>
          </cell>
          <cell r="E1423">
            <v>5</v>
          </cell>
          <cell r="F1423">
            <v>75</v>
          </cell>
          <cell r="G1423">
            <v>3</v>
          </cell>
          <cell r="H1423">
            <v>45</v>
          </cell>
          <cell r="I1423" t="str">
            <v>Q</v>
          </cell>
          <cell r="P1423">
            <v>3</v>
          </cell>
        </row>
        <row r="1424">
          <cell r="F1424">
            <v>0</v>
          </cell>
          <cell r="H1424">
            <v>0</v>
          </cell>
          <cell r="P1424">
            <v>0</v>
          </cell>
        </row>
        <row r="1425">
          <cell r="A1425" t="str">
            <v>Barramento blindado, 2500 A, 45 kA, 480 V.</v>
          </cell>
          <cell r="B1425" t="str">
            <v>550-BB-06</v>
          </cell>
          <cell r="C1425" t="str">
            <v>m</v>
          </cell>
          <cell r="D1425">
            <v>12</v>
          </cell>
          <cell r="E1425">
            <v>5</v>
          </cell>
          <cell r="F1425">
            <v>60</v>
          </cell>
          <cell r="G1425">
            <v>3</v>
          </cell>
          <cell r="H1425">
            <v>36</v>
          </cell>
          <cell r="I1425" t="str">
            <v>Q</v>
          </cell>
          <cell r="P1425">
            <v>3</v>
          </cell>
        </row>
        <row r="1426">
          <cell r="F1426">
            <v>0</v>
          </cell>
          <cell r="H1426">
            <v>0</v>
          </cell>
          <cell r="P1426">
            <v>0</v>
          </cell>
        </row>
        <row r="1427">
          <cell r="A1427" t="str">
            <v>ÁREA - SUBESTAÇÃO 550-SE-03 E CICLONAGEM E FILTRAGEM</v>
          </cell>
          <cell r="F1427">
            <v>0</v>
          </cell>
          <cell r="H1427">
            <v>0</v>
          </cell>
          <cell r="P1427">
            <v>0</v>
          </cell>
        </row>
        <row r="1428">
          <cell r="A1428" t="str">
            <v>Transformador de potência: - 4 MVA</v>
          </cell>
          <cell r="B1428" t="str">
            <v>550-TF-03</v>
          </cell>
          <cell r="C1428" t="str">
            <v>UNID.</v>
          </cell>
          <cell r="D1428">
            <v>1</v>
          </cell>
          <cell r="E1428">
            <v>4000</v>
          </cell>
          <cell r="F1428">
            <v>4000</v>
          </cell>
          <cell r="G1428">
            <v>100</v>
          </cell>
          <cell r="H1428">
            <v>100</v>
          </cell>
          <cell r="I1428" t="str">
            <v>Q</v>
          </cell>
          <cell r="P1428">
            <v>100</v>
          </cell>
        </row>
        <row r="1429">
          <cell r="A1429" t="str">
            <v>Trifásico, instalação externa, isolamento em óleo mineral.</v>
          </cell>
          <cell r="F1429">
            <v>0</v>
          </cell>
          <cell r="H1429">
            <v>0</v>
          </cell>
          <cell r="P1429">
            <v>0</v>
          </cell>
        </row>
        <row r="1430">
          <cell r="A1430" t="str">
            <v>13,8 - 4,16kV, 4MVA</v>
          </cell>
          <cell r="F1430">
            <v>0</v>
          </cell>
          <cell r="H1430">
            <v>0</v>
          </cell>
          <cell r="P1430">
            <v>0</v>
          </cell>
        </row>
        <row r="1431">
          <cell r="F1431">
            <v>0</v>
          </cell>
          <cell r="H1431">
            <v>0</v>
          </cell>
          <cell r="P1431">
            <v>0</v>
          </cell>
        </row>
        <row r="1432">
          <cell r="A1432" t="str">
            <v>Transformador de potência: - 1,5 MVA</v>
          </cell>
          <cell r="B1432" t="str">
            <v>550-TF-04</v>
          </cell>
          <cell r="C1432" t="str">
            <v>UNID.</v>
          </cell>
          <cell r="D1432">
            <v>1</v>
          </cell>
          <cell r="E1432">
            <v>2000</v>
          </cell>
          <cell r="F1432">
            <v>2000</v>
          </cell>
          <cell r="G1432">
            <v>100</v>
          </cell>
          <cell r="H1432">
            <v>100</v>
          </cell>
          <cell r="I1432" t="str">
            <v>Q</v>
          </cell>
          <cell r="P1432">
            <v>100</v>
          </cell>
        </row>
        <row r="1433">
          <cell r="A1433" t="str">
            <v>Trifásico, instalação externa, isolamento em óleo mineral.</v>
          </cell>
          <cell r="F1433">
            <v>0</v>
          </cell>
          <cell r="H1433">
            <v>0</v>
          </cell>
          <cell r="P1433">
            <v>0</v>
          </cell>
        </row>
        <row r="1434">
          <cell r="A1434" t="str">
            <v>13.800 - 480V, 1,5 MVA</v>
          </cell>
          <cell r="F1434">
            <v>0</v>
          </cell>
          <cell r="H1434">
            <v>0</v>
          </cell>
          <cell r="P1434">
            <v>0</v>
          </cell>
        </row>
        <row r="1435">
          <cell r="F1435">
            <v>0</v>
          </cell>
          <cell r="H1435">
            <v>0</v>
          </cell>
          <cell r="P1435">
            <v>0</v>
          </cell>
        </row>
        <row r="1436">
          <cell r="A1436" t="str">
            <v>Transformador de controle: - 20 kVA</v>
          </cell>
          <cell r="B1436" t="str">
            <v>550-TK-02</v>
          </cell>
          <cell r="C1436" t="str">
            <v>UNID.</v>
          </cell>
          <cell r="D1436">
            <v>1</v>
          </cell>
          <cell r="E1436">
            <v>100</v>
          </cell>
          <cell r="F1436">
            <v>100</v>
          </cell>
          <cell r="G1436">
            <v>20</v>
          </cell>
          <cell r="H1436">
            <v>20</v>
          </cell>
          <cell r="I1436" t="str">
            <v>Q</v>
          </cell>
          <cell r="P1436">
            <v>20</v>
          </cell>
        </row>
        <row r="1437">
          <cell r="A1437" t="str">
            <v>Monofásico, instalação externa, isolamento em óleo mineral.</v>
          </cell>
          <cell r="F1437">
            <v>0</v>
          </cell>
          <cell r="H1437">
            <v>0</v>
          </cell>
          <cell r="P1437">
            <v>0</v>
          </cell>
        </row>
        <row r="1438">
          <cell r="A1438" t="str">
            <v>13.800 - 120V, 20 kVA, com blindagem eletrostática entre enrolamentos</v>
          </cell>
          <cell r="F1438">
            <v>0</v>
          </cell>
          <cell r="H1438">
            <v>0</v>
          </cell>
          <cell r="P1438">
            <v>0</v>
          </cell>
        </row>
        <row r="1439">
          <cell r="F1439">
            <v>0</v>
          </cell>
          <cell r="H1439">
            <v>0</v>
          </cell>
          <cell r="P1439">
            <v>0</v>
          </cell>
        </row>
        <row r="1440">
          <cell r="A1440" t="str">
            <v>Transformador de iluminação: - 75 kVA</v>
          </cell>
          <cell r="B1440" t="str">
            <v>550-TL-02</v>
          </cell>
          <cell r="C1440" t="str">
            <v>UNID.</v>
          </cell>
          <cell r="D1440">
            <v>1</v>
          </cell>
          <cell r="E1440">
            <v>100</v>
          </cell>
          <cell r="F1440">
            <v>100</v>
          </cell>
          <cell r="G1440">
            <v>20</v>
          </cell>
          <cell r="H1440">
            <v>20</v>
          </cell>
          <cell r="I1440" t="str">
            <v>Q</v>
          </cell>
          <cell r="P1440">
            <v>20</v>
          </cell>
        </row>
        <row r="1441">
          <cell r="A1441" t="str">
            <v>Trifásico, instalação externa, isolamento em óleo mineral.</v>
          </cell>
          <cell r="F1441">
            <v>0</v>
          </cell>
          <cell r="H1441">
            <v>0</v>
          </cell>
          <cell r="P1441">
            <v>0</v>
          </cell>
        </row>
        <row r="1442">
          <cell r="A1442" t="str">
            <v>13.800 - 380/220V, 75 kVA</v>
          </cell>
          <cell r="F1442">
            <v>0</v>
          </cell>
          <cell r="H1442">
            <v>0</v>
          </cell>
          <cell r="P1442">
            <v>0</v>
          </cell>
        </row>
        <row r="1443">
          <cell r="F1443">
            <v>0</v>
          </cell>
          <cell r="H1443">
            <v>0</v>
          </cell>
          <cell r="P1443">
            <v>0</v>
          </cell>
        </row>
        <row r="1444">
          <cell r="A1444" t="str">
            <v>Quadro de iluminação 380/220 Vca:</v>
          </cell>
          <cell r="B1444" t="str">
            <v>550-QL-07</v>
          </cell>
          <cell r="C1444" t="str">
            <v>UNID.</v>
          </cell>
          <cell r="D1444">
            <v>1</v>
          </cell>
          <cell r="E1444">
            <v>60</v>
          </cell>
          <cell r="F1444">
            <v>60</v>
          </cell>
          <cell r="G1444">
            <v>60</v>
          </cell>
          <cell r="H1444">
            <v>60</v>
          </cell>
          <cell r="I1444" t="str">
            <v>Q</v>
          </cell>
          <cell r="P1444">
            <v>60</v>
          </cell>
        </row>
        <row r="1445">
          <cell r="A1445" t="str">
            <v>Instalação externa, barramento trifásico e neutro.</v>
          </cell>
          <cell r="F1445">
            <v>0</v>
          </cell>
          <cell r="H1445">
            <v>0</v>
          </cell>
          <cell r="P1445">
            <v>0</v>
          </cell>
        </row>
        <row r="1446">
          <cell r="F1446">
            <v>0</v>
          </cell>
          <cell r="H1446">
            <v>0</v>
          </cell>
          <cell r="P1446">
            <v>0</v>
          </cell>
        </row>
        <row r="1447">
          <cell r="A1447" t="str">
            <v>Resistor de aterramento:</v>
          </cell>
          <cell r="B1447" t="str">
            <v>550-RA-03</v>
          </cell>
          <cell r="C1447" t="str">
            <v>UNID.</v>
          </cell>
          <cell r="D1447">
            <v>1</v>
          </cell>
          <cell r="E1447">
            <v>100</v>
          </cell>
          <cell r="F1447">
            <v>100</v>
          </cell>
          <cell r="G1447">
            <v>20</v>
          </cell>
          <cell r="H1447">
            <v>20</v>
          </cell>
          <cell r="I1447" t="str">
            <v>Q</v>
          </cell>
          <cell r="P1447">
            <v>20</v>
          </cell>
        </row>
        <row r="1448">
          <cell r="A1448" t="str">
            <v>Instalação externa, 2400V, 400A, 10s</v>
          </cell>
          <cell r="F1448">
            <v>0</v>
          </cell>
          <cell r="H1448">
            <v>0</v>
          </cell>
          <cell r="P1448">
            <v>0</v>
          </cell>
        </row>
        <row r="1449">
          <cell r="F1449">
            <v>0</v>
          </cell>
          <cell r="H1449">
            <v>0</v>
          </cell>
          <cell r="P1449">
            <v>0</v>
          </cell>
        </row>
        <row r="1450">
          <cell r="A1450" t="str">
            <v>Resistor de aterramento 277V:</v>
          </cell>
          <cell r="B1450" t="str">
            <v>550-RA-04</v>
          </cell>
          <cell r="C1450" t="str">
            <v>CJ</v>
          </cell>
          <cell r="D1450">
            <v>1</v>
          </cell>
          <cell r="E1450">
            <v>100</v>
          </cell>
          <cell r="F1450">
            <v>100</v>
          </cell>
          <cell r="G1450">
            <v>40</v>
          </cell>
          <cell r="H1450">
            <v>40</v>
          </cell>
          <cell r="I1450" t="str">
            <v>Q</v>
          </cell>
          <cell r="P1450">
            <v>40</v>
          </cell>
        </row>
        <row r="1451">
          <cell r="A1451" t="str">
            <v>Composto das seguintes unidades:</v>
          </cell>
          <cell r="F1451">
            <v>0</v>
          </cell>
          <cell r="H1451">
            <v>0</v>
          </cell>
          <cell r="P1451">
            <v>0</v>
          </cell>
        </row>
        <row r="1452">
          <cell r="A1452" t="str">
            <v>- resistor de  aterramento, instalação externa, 277v, 5a.</v>
          </cell>
          <cell r="F1452">
            <v>0</v>
          </cell>
          <cell r="H1452">
            <v>0</v>
          </cell>
          <cell r="P1452">
            <v>0</v>
          </cell>
        </row>
        <row r="1453">
          <cell r="A1453" t="str">
            <v>- painel de supervisão e alarme, instalação interna.</v>
          </cell>
          <cell r="F1453">
            <v>0</v>
          </cell>
          <cell r="H1453">
            <v>0</v>
          </cell>
          <cell r="P1453">
            <v>0</v>
          </cell>
        </row>
        <row r="1454">
          <cell r="F1454">
            <v>0</v>
          </cell>
          <cell r="H1454">
            <v>0</v>
          </cell>
          <cell r="P1454">
            <v>0</v>
          </cell>
        </row>
        <row r="1455">
          <cell r="A1455" t="str">
            <v>Quadro  de distribuição de 13,8 kV: - 5COL</v>
          </cell>
          <cell r="B1455" t="str">
            <v>550-QD-02</v>
          </cell>
          <cell r="C1455" t="str">
            <v>CJ</v>
          </cell>
          <cell r="D1455">
            <v>1</v>
          </cell>
          <cell r="E1455">
            <v>5000</v>
          </cell>
          <cell r="F1455">
            <v>5000</v>
          </cell>
          <cell r="G1455">
            <v>1000</v>
          </cell>
          <cell r="H1455">
            <v>1000</v>
          </cell>
          <cell r="I1455" t="str">
            <v>Q</v>
          </cell>
          <cell r="P1455">
            <v>1000</v>
          </cell>
        </row>
        <row r="1456">
          <cell r="A1456" t="str">
            <v xml:space="preserve">Instalação abrigada, tipo metal clad, 600A, 15kA , com uma coluna de entrada e </v>
          </cell>
          <cell r="F1456">
            <v>0</v>
          </cell>
          <cell r="H1456">
            <v>0</v>
          </cell>
          <cell r="P1456">
            <v>0</v>
          </cell>
        </row>
        <row r="1457">
          <cell r="A1457" t="str">
            <v>quatro colunas de saídas.</v>
          </cell>
          <cell r="F1457">
            <v>0</v>
          </cell>
          <cell r="H1457">
            <v>0</v>
          </cell>
          <cell r="P1457">
            <v>0</v>
          </cell>
        </row>
        <row r="1458">
          <cell r="F1458">
            <v>0</v>
          </cell>
          <cell r="H1458">
            <v>0</v>
          </cell>
          <cell r="P1458">
            <v>0</v>
          </cell>
        </row>
        <row r="1459">
          <cell r="A1459" t="str">
            <v>Centro controle motores de 4160 V: - 5COL</v>
          </cell>
          <cell r="B1459" t="str">
            <v>550-CM-03</v>
          </cell>
          <cell r="C1459" t="str">
            <v>CJ</v>
          </cell>
          <cell r="D1459">
            <v>1</v>
          </cell>
          <cell r="E1459">
            <v>5000</v>
          </cell>
          <cell r="F1459">
            <v>5000</v>
          </cell>
          <cell r="G1459">
            <v>1000</v>
          </cell>
          <cell r="H1459">
            <v>1000</v>
          </cell>
          <cell r="I1459" t="str">
            <v>Q</v>
          </cell>
          <cell r="P1459">
            <v>1000</v>
          </cell>
        </row>
        <row r="1460">
          <cell r="A1460" t="str">
            <v xml:space="preserve">Instalação interna, barramento 1200A, 31,5 kA, compartimentos  extraíveis,  entrada </v>
          </cell>
          <cell r="F1460">
            <v>0</v>
          </cell>
          <cell r="H1460">
            <v>0</v>
          </cell>
          <cell r="P1460">
            <v>0</v>
          </cell>
        </row>
        <row r="1461">
          <cell r="A1461" t="str">
            <v xml:space="preserve">com disjuntor à vácuo, saídas com contatores à  vácuo, com uma coluna de entrada e </v>
          </cell>
          <cell r="F1461">
            <v>0</v>
          </cell>
          <cell r="H1461">
            <v>0</v>
          </cell>
          <cell r="P1461">
            <v>0</v>
          </cell>
        </row>
        <row r="1462">
          <cell r="A1462" t="str">
            <v>quatro colunas de saídas.</v>
          </cell>
          <cell r="F1462">
            <v>0</v>
          </cell>
          <cell r="H1462">
            <v>0</v>
          </cell>
          <cell r="P1462">
            <v>0</v>
          </cell>
        </row>
        <row r="1463">
          <cell r="F1463">
            <v>0</v>
          </cell>
          <cell r="H1463">
            <v>0</v>
          </cell>
          <cell r="P1463">
            <v>0</v>
          </cell>
        </row>
        <row r="1464">
          <cell r="A1464" t="str">
            <v>Centro controle motores 480 V: - 8COL</v>
          </cell>
          <cell r="B1464" t="str">
            <v>550-CM-04</v>
          </cell>
          <cell r="C1464" t="str">
            <v>CJ</v>
          </cell>
          <cell r="D1464">
            <v>1</v>
          </cell>
          <cell r="E1464">
            <v>4800</v>
          </cell>
          <cell r="F1464">
            <v>4800</v>
          </cell>
          <cell r="G1464">
            <v>1200</v>
          </cell>
          <cell r="H1464">
            <v>1200</v>
          </cell>
          <cell r="I1464" t="str">
            <v>Q</v>
          </cell>
          <cell r="P1464">
            <v>1200</v>
          </cell>
        </row>
        <row r="1465">
          <cell r="A1465" t="str">
            <v xml:space="preserve">Instalação interna, barramento 3000A, 45 kA, gavetas extraíveis, entrada com </v>
          </cell>
          <cell r="F1465">
            <v>0</v>
          </cell>
          <cell r="H1465">
            <v>0</v>
          </cell>
          <cell r="P1465">
            <v>0</v>
          </cell>
        </row>
        <row r="1466">
          <cell r="A1466" t="str">
            <v>disjuntor power 2500A, com uma coluna de entrada e sete colunas de saídas.</v>
          </cell>
          <cell r="F1466">
            <v>0</v>
          </cell>
          <cell r="H1466">
            <v>0</v>
          </cell>
          <cell r="P1466">
            <v>0</v>
          </cell>
        </row>
        <row r="1467">
          <cell r="F1467">
            <v>0</v>
          </cell>
          <cell r="H1467">
            <v>0</v>
          </cell>
          <cell r="P1467">
            <v>0</v>
          </cell>
        </row>
        <row r="1468">
          <cell r="A1468" t="str">
            <v>Painel de conversores de freqüência, com os conversores 510-SZ-200/273, para motor - 100 CV</v>
          </cell>
          <cell r="B1468" t="str">
            <v>510-PV-10</v>
          </cell>
          <cell r="C1468" t="str">
            <v>UNID.</v>
          </cell>
          <cell r="D1468">
            <v>1</v>
          </cell>
          <cell r="E1468">
            <v>600</v>
          </cell>
          <cell r="F1468">
            <v>600</v>
          </cell>
          <cell r="G1468">
            <v>50</v>
          </cell>
          <cell r="H1468">
            <v>50</v>
          </cell>
          <cell r="I1468" t="str">
            <v>Q</v>
          </cell>
          <cell r="P1468">
            <v>50</v>
          </cell>
        </row>
        <row r="1469">
          <cell r="A1469" t="str">
            <v>de 100 cv e 50 cv  respectivamente.</v>
          </cell>
          <cell r="F1469">
            <v>0</v>
          </cell>
          <cell r="H1469">
            <v>0</v>
          </cell>
          <cell r="P1469">
            <v>0</v>
          </cell>
        </row>
        <row r="1470">
          <cell r="F1470">
            <v>0</v>
          </cell>
          <cell r="H1470">
            <v>0</v>
          </cell>
          <cell r="P1470">
            <v>0</v>
          </cell>
        </row>
        <row r="1471">
          <cell r="A1471" t="str">
            <v>Painel de conversores de freqüência, com os conversores 510-SZ-201/274, para motor - 100 CV</v>
          </cell>
          <cell r="B1471" t="str">
            <v>510-PV-11</v>
          </cell>
          <cell r="C1471" t="str">
            <v>UNID.</v>
          </cell>
          <cell r="D1471">
            <v>1</v>
          </cell>
          <cell r="E1471">
            <v>600</v>
          </cell>
          <cell r="F1471">
            <v>600</v>
          </cell>
          <cell r="G1471">
            <v>50</v>
          </cell>
          <cell r="H1471">
            <v>50</v>
          </cell>
          <cell r="I1471" t="str">
            <v>Q</v>
          </cell>
          <cell r="P1471">
            <v>50</v>
          </cell>
        </row>
        <row r="1472">
          <cell r="A1472" t="str">
            <v>de 100 cv e 50 cv  respectivamente.</v>
          </cell>
          <cell r="F1472">
            <v>0</v>
          </cell>
          <cell r="H1472">
            <v>0</v>
          </cell>
          <cell r="P1472">
            <v>0</v>
          </cell>
        </row>
        <row r="1473">
          <cell r="F1473">
            <v>0</v>
          </cell>
          <cell r="H1473">
            <v>0</v>
          </cell>
          <cell r="P1473">
            <v>0</v>
          </cell>
        </row>
        <row r="1474">
          <cell r="A1474" t="str">
            <v>Banco de capacitores 480 V: - 2 x 200 kVAr</v>
          </cell>
          <cell r="B1474" t="str">
            <v>550-BC-03</v>
          </cell>
          <cell r="C1474" t="str">
            <v>UNID.</v>
          </cell>
          <cell r="D1474">
            <v>1</v>
          </cell>
          <cell r="E1474">
            <v>200</v>
          </cell>
          <cell r="F1474">
            <v>200</v>
          </cell>
          <cell r="G1474">
            <v>40</v>
          </cell>
          <cell r="H1474">
            <v>40</v>
          </cell>
          <cell r="I1474" t="str">
            <v>Q</v>
          </cell>
          <cell r="P1474">
            <v>40</v>
          </cell>
        </row>
        <row r="1475">
          <cell r="A1475" t="str">
            <v>Instalação interna, 2 X 200 kVAr, automático.</v>
          </cell>
          <cell r="F1475">
            <v>0</v>
          </cell>
          <cell r="H1475">
            <v>0</v>
          </cell>
          <cell r="P1475">
            <v>0</v>
          </cell>
        </row>
        <row r="1476">
          <cell r="F1476">
            <v>0</v>
          </cell>
          <cell r="H1476">
            <v>0</v>
          </cell>
          <cell r="P1476">
            <v>0</v>
          </cell>
        </row>
        <row r="1477">
          <cell r="A1477" t="str">
            <v>Painel de iluminação 380/220 Vca:</v>
          </cell>
          <cell r="B1477" t="str">
            <v>550-PL-02</v>
          </cell>
          <cell r="C1477" t="str">
            <v>UNID.</v>
          </cell>
          <cell r="D1477">
            <v>1</v>
          </cell>
          <cell r="E1477">
            <v>600</v>
          </cell>
          <cell r="F1477">
            <v>600</v>
          </cell>
          <cell r="G1477">
            <v>100</v>
          </cell>
          <cell r="H1477">
            <v>100</v>
          </cell>
          <cell r="I1477" t="str">
            <v>Q</v>
          </cell>
          <cell r="P1477">
            <v>100</v>
          </cell>
        </row>
        <row r="1478">
          <cell r="A1478" t="str">
            <v xml:space="preserve">Instalação interna, barramento trifásico e neutro,  para alimentação de painéis </v>
          </cell>
          <cell r="F1478">
            <v>0</v>
          </cell>
          <cell r="H1478">
            <v>0</v>
          </cell>
          <cell r="P1478">
            <v>0</v>
          </cell>
        </row>
        <row r="1479">
          <cell r="A1479" t="str">
            <v>e circuitos de iluminação.</v>
          </cell>
          <cell r="F1479">
            <v>0</v>
          </cell>
          <cell r="H1479">
            <v>0</v>
          </cell>
          <cell r="P1479">
            <v>0</v>
          </cell>
        </row>
        <row r="1480">
          <cell r="F1480">
            <v>0</v>
          </cell>
          <cell r="H1480">
            <v>0</v>
          </cell>
          <cell r="P1480">
            <v>0</v>
          </cell>
        </row>
        <row r="1481">
          <cell r="A1481" t="str">
            <v>Quadro de resistência de aquecimento:</v>
          </cell>
          <cell r="B1481" t="str">
            <v>550-QR-02</v>
          </cell>
          <cell r="C1481" t="str">
            <v>UNID.</v>
          </cell>
          <cell r="D1481">
            <v>1</v>
          </cell>
          <cell r="E1481">
            <v>100</v>
          </cell>
          <cell r="F1481">
            <v>100</v>
          </cell>
          <cell r="G1481">
            <v>60</v>
          </cell>
          <cell r="H1481">
            <v>60</v>
          </cell>
          <cell r="I1481" t="str">
            <v>Q</v>
          </cell>
          <cell r="P1481">
            <v>60</v>
          </cell>
        </row>
        <row r="1482">
          <cell r="A1482" t="str">
            <v>Instalação interna, barramento trifásico e neutro, 380/220V</v>
          </cell>
          <cell r="F1482">
            <v>0</v>
          </cell>
          <cell r="H1482">
            <v>0</v>
          </cell>
          <cell r="P1482">
            <v>0</v>
          </cell>
        </row>
        <row r="1483">
          <cell r="F1483">
            <v>0</v>
          </cell>
          <cell r="H1483">
            <v>0</v>
          </cell>
          <cell r="P1483">
            <v>0</v>
          </cell>
        </row>
        <row r="1484">
          <cell r="A1484" t="str">
            <v>Quadro de iluminação 380/220 Vca</v>
          </cell>
          <cell r="B1484" t="str">
            <v>550-QL-03</v>
          </cell>
          <cell r="C1484" t="str">
            <v>CJ</v>
          </cell>
          <cell r="D1484">
            <v>1</v>
          </cell>
          <cell r="E1484">
            <v>60</v>
          </cell>
          <cell r="F1484">
            <v>60</v>
          </cell>
          <cell r="G1484">
            <v>60</v>
          </cell>
          <cell r="H1484">
            <v>60</v>
          </cell>
          <cell r="I1484" t="str">
            <v>Q</v>
          </cell>
          <cell r="P1484">
            <v>60</v>
          </cell>
        </row>
        <row r="1485">
          <cell r="A1485" t="str">
            <v>Instalação interna, barramento trifásico e neutro.</v>
          </cell>
          <cell r="F1485">
            <v>0</v>
          </cell>
          <cell r="H1485">
            <v>0</v>
          </cell>
          <cell r="P1485">
            <v>0</v>
          </cell>
        </row>
        <row r="1486">
          <cell r="F1486">
            <v>0</v>
          </cell>
          <cell r="H1486">
            <v>0</v>
          </cell>
          <cell r="P1486">
            <v>0</v>
          </cell>
        </row>
        <row r="1487">
          <cell r="A1487" t="str">
            <v>Quadro de iluminação de emergência, 380/220 Vca:</v>
          </cell>
          <cell r="B1487" t="str">
            <v>550-QE-02</v>
          </cell>
          <cell r="C1487" t="str">
            <v>UNID.</v>
          </cell>
          <cell r="D1487">
            <v>1</v>
          </cell>
          <cell r="E1487">
            <v>60</v>
          </cell>
          <cell r="F1487">
            <v>60</v>
          </cell>
          <cell r="G1487">
            <v>60</v>
          </cell>
          <cell r="H1487">
            <v>60</v>
          </cell>
          <cell r="I1487" t="str">
            <v>Q</v>
          </cell>
          <cell r="P1487">
            <v>60</v>
          </cell>
        </row>
        <row r="1488">
          <cell r="A1488" t="str">
            <v>Instalação interna, barramento trifásico e neutro.</v>
          </cell>
          <cell r="F1488">
            <v>0</v>
          </cell>
          <cell r="H1488">
            <v>0</v>
          </cell>
          <cell r="P1488">
            <v>0</v>
          </cell>
        </row>
        <row r="1489">
          <cell r="F1489">
            <v>0</v>
          </cell>
          <cell r="H1489">
            <v>0</v>
          </cell>
          <cell r="P1489">
            <v>0</v>
          </cell>
        </row>
        <row r="1490">
          <cell r="A1490" t="str">
            <v>Cabo de cobre nu, têmpera meia dura, formação em fios, encordoamento classe 2,</v>
          </cell>
          <cell r="F1490">
            <v>0</v>
          </cell>
          <cell r="H1490">
            <v>0</v>
          </cell>
          <cell r="P1490">
            <v>0</v>
          </cell>
        </row>
        <row r="1491">
          <cell r="A1491" t="str">
            <v>NBR 5111 e 7575:</v>
          </cell>
          <cell r="F1491">
            <v>0</v>
          </cell>
          <cell r="H1491">
            <v>0</v>
          </cell>
          <cell r="P1491">
            <v>0</v>
          </cell>
        </row>
        <row r="1492">
          <cell r="A1492" t="str">
            <v>Bitola 16 mm²</v>
          </cell>
          <cell r="B1492" t="str">
            <v>CBNU</v>
          </cell>
          <cell r="C1492" t="str">
            <v>kg</v>
          </cell>
          <cell r="D1492">
            <v>35</v>
          </cell>
          <cell r="E1492">
            <v>1</v>
          </cell>
          <cell r="F1492">
            <v>35</v>
          </cell>
          <cell r="G1492">
            <v>1</v>
          </cell>
          <cell r="H1492">
            <v>35</v>
          </cell>
          <cell r="I1492" t="str">
            <v>B</v>
          </cell>
          <cell r="P1492">
            <v>1</v>
          </cell>
        </row>
        <row r="1493">
          <cell r="A1493" t="str">
            <v>Bitola 25 mm²</v>
          </cell>
          <cell r="B1493" t="str">
            <v>CBNU</v>
          </cell>
          <cell r="C1493" t="str">
            <v>kg</v>
          </cell>
          <cell r="D1493">
            <v>50</v>
          </cell>
          <cell r="E1493">
            <v>1</v>
          </cell>
          <cell r="F1493">
            <v>50</v>
          </cell>
          <cell r="G1493">
            <v>1</v>
          </cell>
          <cell r="H1493">
            <v>50</v>
          </cell>
          <cell r="I1493" t="str">
            <v>B</v>
          </cell>
          <cell r="P1493">
            <v>1</v>
          </cell>
        </row>
        <row r="1494">
          <cell r="A1494" t="str">
            <v>Bitola 35 mm²</v>
          </cell>
          <cell r="B1494" t="str">
            <v>CBNU</v>
          </cell>
          <cell r="C1494" t="str">
            <v>kg</v>
          </cell>
          <cell r="D1494">
            <v>324</v>
          </cell>
          <cell r="E1494">
            <v>1</v>
          </cell>
          <cell r="F1494">
            <v>324</v>
          </cell>
          <cell r="G1494">
            <v>1</v>
          </cell>
          <cell r="H1494">
            <v>324</v>
          </cell>
          <cell r="I1494" t="str">
            <v>B</v>
          </cell>
          <cell r="P1494">
            <v>1</v>
          </cell>
        </row>
        <row r="1495">
          <cell r="F1495">
            <v>0</v>
          </cell>
          <cell r="H1495">
            <v>0</v>
          </cell>
          <cell r="P1495">
            <v>0</v>
          </cell>
        </row>
        <row r="1496">
          <cell r="A1496" t="str">
            <v xml:space="preserve">Cabo de cobre, têmpera mole, isolação em PVC 70'C antichama, 750V,  sem capa </v>
          </cell>
          <cell r="F1496">
            <v>0</v>
          </cell>
          <cell r="H1496">
            <v>0</v>
          </cell>
          <cell r="P1496">
            <v>0</v>
          </cell>
        </row>
        <row r="1497">
          <cell r="A1497" t="str">
            <v>protetora, encordoamento classe 2, NBR 6880:</v>
          </cell>
          <cell r="F1497">
            <v>0</v>
          </cell>
          <cell r="H1497">
            <v>0</v>
          </cell>
          <cell r="P1497">
            <v>0</v>
          </cell>
        </row>
        <row r="1498">
          <cell r="A1498" t="str">
            <v>Bitola 2,5 mm²</v>
          </cell>
          <cell r="B1498" t="str">
            <v>CB1</v>
          </cell>
          <cell r="C1498" t="str">
            <v>m</v>
          </cell>
          <cell r="D1498">
            <v>1260</v>
          </cell>
          <cell r="E1498">
            <v>5.8000000000000003E-2</v>
          </cell>
          <cell r="F1498">
            <v>73.08</v>
          </cell>
          <cell r="G1498">
            <v>0.15</v>
          </cell>
          <cell r="H1498">
            <v>189</v>
          </cell>
          <cell r="I1498" t="str">
            <v>B</v>
          </cell>
          <cell r="P1498">
            <v>0.15</v>
          </cell>
        </row>
        <row r="1499">
          <cell r="A1499" t="str">
            <v>Bitola 4 mm²</v>
          </cell>
          <cell r="B1499" t="str">
            <v>CB1</v>
          </cell>
          <cell r="C1499" t="str">
            <v>m</v>
          </cell>
          <cell r="D1499">
            <v>860</v>
          </cell>
          <cell r="E1499">
            <v>0.08</v>
          </cell>
          <cell r="F1499">
            <v>68.8</v>
          </cell>
          <cell r="G1499">
            <v>0.15</v>
          </cell>
          <cell r="H1499">
            <v>129</v>
          </cell>
          <cell r="I1499" t="str">
            <v>B</v>
          </cell>
          <cell r="P1499">
            <v>0.15</v>
          </cell>
        </row>
        <row r="1500">
          <cell r="F1500">
            <v>0</v>
          </cell>
          <cell r="H1500">
            <v>0</v>
          </cell>
          <cell r="P1500">
            <v>0</v>
          </cell>
        </row>
        <row r="1501">
          <cell r="A1501" t="str">
            <v xml:space="preserve">Tomada tetrapolar blindada de sobrepor, em alumínio fundido e miolo em material </v>
          </cell>
          <cell r="C1501" t="str">
            <v>PC</v>
          </cell>
          <cell r="D1501">
            <v>2</v>
          </cell>
          <cell r="E1501">
            <v>1</v>
          </cell>
          <cell r="F1501">
            <v>2</v>
          </cell>
          <cell r="G1501">
            <v>4</v>
          </cell>
          <cell r="H1501">
            <v>8</v>
          </cell>
          <cell r="I1501" t="str">
            <v>Q</v>
          </cell>
          <cell r="P1501">
            <v>4</v>
          </cell>
        </row>
        <row r="1502">
          <cell r="A1502" t="str">
            <v>isolante, com tampa basculante, conforme DIN 49450 e 49451 - 500V.</v>
          </cell>
          <cell r="F1502">
            <v>0</v>
          </cell>
          <cell r="H1502">
            <v>0</v>
          </cell>
          <cell r="P1502">
            <v>0</v>
          </cell>
        </row>
        <row r="1503">
          <cell r="F1503">
            <v>0</v>
          </cell>
          <cell r="H1503">
            <v>0</v>
          </cell>
          <cell r="P1503">
            <v>0</v>
          </cell>
        </row>
        <row r="1504">
          <cell r="A1504" t="str">
            <v xml:space="preserve">Tomada redonda fundida em liga de alumínio, 380V, a prova de TGVP com tampo mola, </v>
          </cell>
          <cell r="C1504" t="str">
            <v>PC</v>
          </cell>
          <cell r="D1504">
            <v>12</v>
          </cell>
          <cell r="E1504">
            <v>1</v>
          </cell>
          <cell r="F1504">
            <v>12</v>
          </cell>
          <cell r="G1504">
            <v>4</v>
          </cell>
          <cell r="H1504">
            <v>48</v>
          </cell>
          <cell r="I1504" t="str">
            <v>Q</v>
          </cell>
          <cell r="P1504">
            <v>4</v>
          </cell>
        </row>
        <row r="1505">
          <cell r="A1505" t="str">
            <v>orelhas de fixação, quatro entradas rosqueadas de 3/4" sendo 3 bujões plásticos.</v>
          </cell>
          <cell r="F1505">
            <v>0</v>
          </cell>
          <cell r="H1505">
            <v>0</v>
          </cell>
          <cell r="P1505">
            <v>0</v>
          </cell>
        </row>
        <row r="1506">
          <cell r="F1506">
            <v>0</v>
          </cell>
          <cell r="H1506">
            <v>0</v>
          </cell>
          <cell r="P1506">
            <v>0</v>
          </cell>
        </row>
        <row r="1507">
          <cell r="A1507" t="str">
            <v>Tomada universal 2P+T, montada em condulete.</v>
          </cell>
          <cell r="C1507" t="str">
            <v>PC</v>
          </cell>
          <cell r="D1507">
            <v>10</v>
          </cell>
          <cell r="E1507">
            <v>0.1</v>
          </cell>
          <cell r="F1507">
            <v>1</v>
          </cell>
          <cell r="G1507">
            <v>2</v>
          </cell>
          <cell r="H1507">
            <v>20</v>
          </cell>
          <cell r="I1507" t="str">
            <v>Q</v>
          </cell>
          <cell r="P1507">
            <v>2</v>
          </cell>
        </row>
        <row r="1508">
          <cell r="F1508">
            <v>0</v>
          </cell>
          <cell r="H1508">
            <v>0</v>
          </cell>
          <cell r="P1508">
            <v>0</v>
          </cell>
        </row>
        <row r="1509">
          <cell r="A1509" t="str">
            <v>Interruptor montado em caixa condulete.</v>
          </cell>
          <cell r="C1509" t="str">
            <v>PC</v>
          </cell>
          <cell r="D1509">
            <v>4</v>
          </cell>
          <cell r="E1509">
            <v>0.1</v>
          </cell>
          <cell r="F1509">
            <v>0.4</v>
          </cell>
          <cell r="G1509">
            <v>2</v>
          </cell>
          <cell r="H1509">
            <v>8</v>
          </cell>
          <cell r="I1509" t="str">
            <v>Q</v>
          </cell>
          <cell r="P1509">
            <v>2</v>
          </cell>
        </row>
        <row r="1510">
          <cell r="F1510">
            <v>0</v>
          </cell>
          <cell r="H1510">
            <v>0</v>
          </cell>
          <cell r="P1510">
            <v>0</v>
          </cell>
        </row>
        <row r="1511">
          <cell r="A1511" t="str">
            <v>Relé fotoelétrico montado em caixa condulete.</v>
          </cell>
          <cell r="C1511" t="str">
            <v>PC</v>
          </cell>
          <cell r="D1511">
            <v>2</v>
          </cell>
          <cell r="E1511">
            <v>0.1</v>
          </cell>
          <cell r="F1511">
            <v>0.2</v>
          </cell>
          <cell r="G1511">
            <v>2</v>
          </cell>
          <cell r="H1511">
            <v>4</v>
          </cell>
          <cell r="I1511" t="str">
            <v>Q</v>
          </cell>
          <cell r="P1511">
            <v>2</v>
          </cell>
        </row>
        <row r="1512">
          <cell r="F1512">
            <v>0</v>
          </cell>
          <cell r="H1512">
            <v>0</v>
          </cell>
          <cell r="P1512">
            <v>0</v>
          </cell>
        </row>
        <row r="1513">
          <cell r="A1513" t="str">
            <v>Eletroduto aço galvanizado a fogo c/ costura, comp. 3m, c/ uma luva e rosca nas duas</v>
          </cell>
          <cell r="F1513">
            <v>0</v>
          </cell>
          <cell r="H1513">
            <v>0</v>
          </cell>
          <cell r="P1513">
            <v>0</v>
          </cell>
        </row>
        <row r="1514">
          <cell r="A1514" t="str">
            <v xml:space="preserve">extremidades, norma DIN 2440, c/ proteção mecânica nas extremidades e rebarbas </v>
          </cell>
          <cell r="F1514">
            <v>0</v>
          </cell>
          <cell r="H1514">
            <v>0</v>
          </cell>
          <cell r="P1514">
            <v>0</v>
          </cell>
        </row>
        <row r="1515">
          <cell r="A1515" t="str">
            <v>removidas:</v>
          </cell>
          <cell r="F1515">
            <v>0</v>
          </cell>
          <cell r="H1515">
            <v>0</v>
          </cell>
          <cell r="P1515">
            <v>0</v>
          </cell>
        </row>
        <row r="1516">
          <cell r="A1516" t="str">
            <v>Diâmetro 3/4"    BSP</v>
          </cell>
          <cell r="B1516" t="str">
            <v>ELAG</v>
          </cell>
          <cell r="C1516" t="str">
            <v>m</v>
          </cell>
          <cell r="D1516">
            <v>635</v>
          </cell>
          <cell r="E1516">
            <v>1.7699999999999998</v>
          </cell>
          <cell r="F1516">
            <v>1123.95</v>
          </cell>
          <cell r="G1516">
            <v>1.25</v>
          </cell>
          <cell r="H1516">
            <v>793.75</v>
          </cell>
          <cell r="I1516" t="str">
            <v>LE</v>
          </cell>
          <cell r="P1516">
            <v>1.25</v>
          </cell>
        </row>
        <row r="1517">
          <cell r="A1517" t="str">
            <v>Diâmetro 1"       BSP</v>
          </cell>
          <cell r="B1517" t="str">
            <v>ELAG</v>
          </cell>
          <cell r="C1517" t="str">
            <v>m</v>
          </cell>
          <cell r="D1517">
            <v>126</v>
          </cell>
          <cell r="E1517">
            <v>2.63</v>
          </cell>
          <cell r="F1517">
            <v>331.38</v>
          </cell>
          <cell r="G1517">
            <v>1.25</v>
          </cell>
          <cell r="H1517">
            <v>157.5</v>
          </cell>
          <cell r="I1517" t="str">
            <v>LE</v>
          </cell>
          <cell r="P1517">
            <v>1.25</v>
          </cell>
        </row>
        <row r="1518">
          <cell r="A1518" t="str">
            <v>Diâmetro 11/2"  BSP</v>
          </cell>
          <cell r="B1518" t="str">
            <v>ELAG</v>
          </cell>
          <cell r="C1518" t="str">
            <v>m</v>
          </cell>
          <cell r="D1518">
            <v>719</v>
          </cell>
          <cell r="E1518">
            <v>4.24</v>
          </cell>
          <cell r="F1518">
            <v>3048.56</v>
          </cell>
          <cell r="G1518">
            <v>1.25</v>
          </cell>
          <cell r="H1518">
            <v>898.75</v>
          </cell>
          <cell r="I1518" t="str">
            <v>LE</v>
          </cell>
          <cell r="P1518">
            <v>1.25</v>
          </cell>
        </row>
        <row r="1519">
          <cell r="A1519" t="str">
            <v>Diâmetro 21/2"  BSP</v>
          </cell>
          <cell r="B1519" t="str">
            <v>ELAG</v>
          </cell>
          <cell r="C1519" t="str">
            <v>m</v>
          </cell>
          <cell r="D1519">
            <v>630</v>
          </cell>
          <cell r="E1519">
            <v>8.9</v>
          </cell>
          <cell r="F1519">
            <v>5607</v>
          </cell>
          <cell r="G1519">
            <v>1.5</v>
          </cell>
          <cell r="H1519">
            <v>945</v>
          </cell>
          <cell r="I1519" t="str">
            <v>LE</v>
          </cell>
          <cell r="P1519">
            <v>1.5</v>
          </cell>
        </row>
        <row r="1520">
          <cell r="A1520" t="str">
            <v>Diâmetro 3"       BSP</v>
          </cell>
          <cell r="B1520" t="str">
            <v>ELAG</v>
          </cell>
          <cell r="C1520" t="str">
            <v>m</v>
          </cell>
          <cell r="D1520">
            <v>218</v>
          </cell>
          <cell r="E1520">
            <v>11.6</v>
          </cell>
          <cell r="F1520">
            <v>2528.8000000000002</v>
          </cell>
          <cell r="G1520">
            <v>1.5</v>
          </cell>
          <cell r="H1520">
            <v>327</v>
          </cell>
          <cell r="I1520" t="str">
            <v>LE</v>
          </cell>
          <cell r="P1520">
            <v>1.5</v>
          </cell>
        </row>
        <row r="1521">
          <cell r="F1521">
            <v>0</v>
          </cell>
          <cell r="H1521">
            <v>0</v>
          </cell>
          <cell r="P1521">
            <v>0</v>
          </cell>
        </row>
        <row r="1522">
          <cell r="A1522" t="str">
            <v xml:space="preserve">Eletroduto flexível em rolo, tipo sealtubo, a prova de tempo, umidade, gases, vapores e </v>
          </cell>
          <cell r="F1522">
            <v>0</v>
          </cell>
          <cell r="H1522">
            <v>0</v>
          </cell>
          <cell r="P1522">
            <v>0</v>
          </cell>
        </row>
        <row r="1523">
          <cell r="A1523" t="str">
            <v>pó, constituído por fita de aço doce c/ revestimento externo em polivinil-clorídrico:</v>
          </cell>
          <cell r="F1523">
            <v>0</v>
          </cell>
          <cell r="H1523">
            <v>0</v>
          </cell>
          <cell r="P1523">
            <v>0</v>
          </cell>
        </row>
        <row r="1524">
          <cell r="A1524" t="str">
            <v>Diâmetro 3/4"</v>
          </cell>
          <cell r="B1524" t="str">
            <v>ELFL</v>
          </cell>
          <cell r="C1524" t="str">
            <v>m</v>
          </cell>
          <cell r="D1524">
            <v>4</v>
          </cell>
          <cell r="E1524">
            <v>0.88</v>
          </cell>
          <cell r="F1524">
            <v>3.52</v>
          </cell>
          <cell r="G1524">
            <v>1.5</v>
          </cell>
          <cell r="H1524">
            <v>6</v>
          </cell>
          <cell r="I1524" t="str">
            <v>LE</v>
          </cell>
          <cell r="P1524">
            <v>1.5</v>
          </cell>
        </row>
        <row r="1525">
          <cell r="A1525" t="str">
            <v>Diâmetro 1"</v>
          </cell>
          <cell r="B1525" t="str">
            <v>ELFL</v>
          </cell>
          <cell r="C1525" t="str">
            <v>m</v>
          </cell>
          <cell r="D1525">
            <v>7</v>
          </cell>
          <cell r="E1525">
            <v>1.32</v>
          </cell>
          <cell r="F1525">
            <v>9.24</v>
          </cell>
          <cell r="G1525">
            <v>1.5</v>
          </cell>
          <cell r="H1525">
            <v>10.5</v>
          </cell>
          <cell r="I1525" t="str">
            <v>LE</v>
          </cell>
          <cell r="P1525">
            <v>1.5</v>
          </cell>
        </row>
        <row r="1526">
          <cell r="A1526" t="str">
            <v>Diâmetro 11/2"</v>
          </cell>
          <cell r="B1526" t="str">
            <v>ELFL</v>
          </cell>
          <cell r="C1526" t="str">
            <v>m</v>
          </cell>
          <cell r="D1526">
            <v>7</v>
          </cell>
          <cell r="E1526">
            <v>2.12</v>
          </cell>
          <cell r="F1526">
            <v>14.84</v>
          </cell>
          <cell r="G1526">
            <v>1.5</v>
          </cell>
          <cell r="H1526">
            <v>10.5</v>
          </cell>
          <cell r="I1526" t="str">
            <v>LE</v>
          </cell>
          <cell r="P1526">
            <v>1.5</v>
          </cell>
        </row>
        <row r="1527">
          <cell r="A1527" t="str">
            <v>Diâmetro 21/2"</v>
          </cell>
          <cell r="B1527" t="str">
            <v>ELFL</v>
          </cell>
          <cell r="C1527" t="str">
            <v>m</v>
          </cell>
          <cell r="D1527">
            <v>1</v>
          </cell>
          <cell r="E1527">
            <v>4.45</v>
          </cell>
          <cell r="F1527">
            <v>4.45</v>
          </cell>
          <cell r="G1527">
            <v>1.8</v>
          </cell>
          <cell r="H1527">
            <v>1.8</v>
          </cell>
          <cell r="I1527" t="str">
            <v>LE</v>
          </cell>
          <cell r="P1527">
            <v>1.8</v>
          </cell>
        </row>
        <row r="1528">
          <cell r="A1528" t="str">
            <v>Diâmetro 3"</v>
          </cell>
          <cell r="B1528" t="str">
            <v>ELFL</v>
          </cell>
          <cell r="C1528" t="str">
            <v>m</v>
          </cell>
          <cell r="D1528">
            <v>8</v>
          </cell>
          <cell r="E1528">
            <v>5.8</v>
          </cell>
          <cell r="F1528">
            <v>46.4</v>
          </cell>
          <cell r="G1528">
            <v>1.8</v>
          </cell>
          <cell r="H1528">
            <v>14.4</v>
          </cell>
          <cell r="I1528" t="str">
            <v>LE</v>
          </cell>
          <cell r="P1528">
            <v>1.8</v>
          </cell>
        </row>
        <row r="1529">
          <cell r="F1529">
            <v>0</v>
          </cell>
          <cell r="H1529">
            <v>0</v>
          </cell>
          <cell r="P1529">
            <v>0</v>
          </cell>
        </row>
        <row r="1530">
          <cell r="A1530" t="str">
            <v xml:space="preserve">Luminária p/ lamp. "V. sódio" c/ reator incorporado AFP-220V-60Hz, em liga esp. alum. </v>
          </cell>
          <cell r="F1530">
            <v>0</v>
          </cell>
          <cell r="H1530">
            <v>0</v>
          </cell>
          <cell r="P1530">
            <v>0</v>
          </cell>
        </row>
        <row r="1531">
          <cell r="A1531" t="str">
            <v xml:space="preserve">fundi. globo boro-silicato, base E-27 p/ lamp. até 70W e E-40 p/ lamp. 250W, entr. </v>
          </cell>
          <cell r="F1531">
            <v>0</v>
          </cell>
          <cell r="H1531">
            <v>0</v>
          </cell>
          <cell r="P1531">
            <v>0</v>
          </cell>
        </row>
        <row r="1532">
          <cell r="A1532" t="str">
            <v>rosq. 3/4" BSP:</v>
          </cell>
          <cell r="F1532">
            <v>0</v>
          </cell>
          <cell r="H1532">
            <v>0</v>
          </cell>
          <cell r="P1532">
            <v>0</v>
          </cell>
        </row>
        <row r="1533">
          <cell r="A1533" t="str">
            <v>PEND. 70W</v>
          </cell>
          <cell r="B1533" t="str">
            <v>LUM70</v>
          </cell>
          <cell r="C1533" t="str">
            <v>PC</v>
          </cell>
          <cell r="D1533">
            <v>33</v>
          </cell>
          <cell r="E1533">
            <v>5</v>
          </cell>
          <cell r="F1533">
            <v>165</v>
          </cell>
          <cell r="G1533">
            <v>8</v>
          </cell>
          <cell r="H1533">
            <v>264</v>
          </cell>
          <cell r="I1533" t="str">
            <v>Q</v>
          </cell>
          <cell r="P1533">
            <v>8</v>
          </cell>
        </row>
        <row r="1534">
          <cell r="A1534" t="str">
            <v>ARAND. 30' 70W</v>
          </cell>
          <cell r="B1534" t="str">
            <v>LUM70</v>
          </cell>
          <cell r="C1534" t="str">
            <v>PC</v>
          </cell>
          <cell r="D1534">
            <v>3</v>
          </cell>
          <cell r="E1534">
            <v>5</v>
          </cell>
          <cell r="F1534">
            <v>15</v>
          </cell>
          <cell r="G1534">
            <v>8</v>
          </cell>
          <cell r="H1534">
            <v>24</v>
          </cell>
          <cell r="I1534" t="str">
            <v>Q</v>
          </cell>
          <cell r="P1534">
            <v>8</v>
          </cell>
        </row>
        <row r="1535">
          <cell r="A1535" t="str">
            <v>ARAND. 30' 150W</v>
          </cell>
          <cell r="B1535" t="str">
            <v>LUM150</v>
          </cell>
          <cell r="C1535" t="str">
            <v>PC</v>
          </cell>
          <cell r="D1535">
            <v>11</v>
          </cell>
          <cell r="E1535">
            <v>5</v>
          </cell>
          <cell r="F1535">
            <v>55</v>
          </cell>
          <cell r="G1535">
            <v>8</v>
          </cell>
          <cell r="H1535">
            <v>88</v>
          </cell>
          <cell r="I1535" t="str">
            <v>Q</v>
          </cell>
          <cell r="P1535">
            <v>8</v>
          </cell>
        </row>
        <row r="1536">
          <cell r="F1536">
            <v>0</v>
          </cell>
          <cell r="H1536">
            <v>0</v>
          </cell>
          <cell r="P1536">
            <v>0</v>
          </cell>
        </row>
        <row r="1537">
          <cell r="A1537" t="str">
            <v xml:space="preserve">Luminária tipo arandela, totalmente fechada para lâmpada vapor de sódio, corpo e </v>
          </cell>
          <cell r="F1537">
            <v>0</v>
          </cell>
          <cell r="H1537">
            <v>0</v>
          </cell>
          <cell r="P1537">
            <v>0</v>
          </cell>
        </row>
        <row r="1538">
          <cell r="A1538" t="str">
            <v>refletor em alumínio fundido.</v>
          </cell>
          <cell r="F1538">
            <v>0</v>
          </cell>
          <cell r="H1538">
            <v>0</v>
          </cell>
          <cell r="P1538">
            <v>0</v>
          </cell>
        </row>
        <row r="1539">
          <cell r="A1539" t="str">
            <v>VS-70W</v>
          </cell>
          <cell r="B1539" t="str">
            <v>LUM70</v>
          </cell>
          <cell r="C1539" t="str">
            <v>PC</v>
          </cell>
          <cell r="D1539">
            <v>15</v>
          </cell>
          <cell r="E1539">
            <v>5</v>
          </cell>
          <cell r="F1539">
            <v>75</v>
          </cell>
          <cell r="G1539">
            <v>8</v>
          </cell>
          <cell r="H1539">
            <v>120</v>
          </cell>
          <cell r="I1539" t="str">
            <v>Q</v>
          </cell>
          <cell r="P1539">
            <v>8</v>
          </cell>
        </row>
        <row r="1540">
          <cell r="F1540">
            <v>0</v>
          </cell>
          <cell r="H1540">
            <v>0</v>
          </cell>
          <cell r="P1540">
            <v>0</v>
          </cell>
        </row>
        <row r="1541">
          <cell r="A1541" t="str">
            <v>Luminária industr. c/ reator AFP, 220V, 60 Hz e ignitor quando necessário, incorp.</v>
          </cell>
          <cell r="F1541">
            <v>0</v>
          </cell>
          <cell r="H1541">
            <v>0</v>
          </cell>
          <cell r="P1541">
            <v>0</v>
          </cell>
        </row>
        <row r="1542">
          <cell r="A1542" t="str">
            <v>em caixa apropriada, c/ rosca 3/4", BSP corpo, suporte, caixa em liga de alum., refletor</v>
          </cell>
          <cell r="F1542">
            <v>0</v>
          </cell>
          <cell r="H1542">
            <v>0</v>
          </cell>
          <cell r="P1542">
            <v>0</v>
          </cell>
        </row>
        <row r="1543">
          <cell r="A1543" t="str">
            <v>repuxado em ch. de alum. acab. em esmalte e refletor anodiz., base E-40:</v>
          </cell>
          <cell r="F1543">
            <v>0</v>
          </cell>
          <cell r="H1543">
            <v>0</v>
          </cell>
          <cell r="P1543">
            <v>0</v>
          </cell>
        </row>
        <row r="1544">
          <cell r="A1544" t="str">
            <v>250W V.Sódio</v>
          </cell>
          <cell r="B1544" t="str">
            <v>LUM250</v>
          </cell>
          <cell r="C1544" t="str">
            <v>PC</v>
          </cell>
          <cell r="D1544">
            <v>20</v>
          </cell>
          <cell r="E1544">
            <v>10</v>
          </cell>
          <cell r="F1544">
            <v>200</v>
          </cell>
          <cell r="G1544">
            <v>8</v>
          </cell>
          <cell r="H1544">
            <v>160</v>
          </cell>
          <cell r="I1544" t="str">
            <v>Q</v>
          </cell>
          <cell r="P1544">
            <v>8</v>
          </cell>
        </row>
        <row r="1545">
          <cell r="F1545">
            <v>0</v>
          </cell>
          <cell r="H1545">
            <v>0</v>
          </cell>
          <cell r="P1545">
            <v>0</v>
          </cell>
        </row>
        <row r="1546">
          <cell r="A1546" t="str">
            <v xml:space="preserve">Luminária aberta para duas lâmpadas fluorescentes de 32W-220V-60Hz, fornecida </v>
          </cell>
          <cell r="C1546" t="str">
            <v>PC</v>
          </cell>
          <cell r="D1546">
            <v>30</v>
          </cell>
          <cell r="E1546">
            <v>10</v>
          </cell>
          <cell r="F1546">
            <v>300</v>
          </cell>
          <cell r="G1546">
            <v>8</v>
          </cell>
          <cell r="H1546">
            <v>240</v>
          </cell>
          <cell r="I1546" t="str">
            <v>Q</v>
          </cell>
          <cell r="P1546">
            <v>8</v>
          </cell>
        </row>
        <row r="1547">
          <cell r="A1547" t="str">
            <v>completa, com equipamentos auxiliares.</v>
          </cell>
          <cell r="F1547">
            <v>0</v>
          </cell>
          <cell r="H1547">
            <v>0</v>
          </cell>
          <cell r="P1547">
            <v>0</v>
          </cell>
        </row>
        <row r="1548">
          <cell r="F1548">
            <v>0</v>
          </cell>
          <cell r="H1548">
            <v>0</v>
          </cell>
          <cell r="P1548">
            <v>0</v>
          </cell>
        </row>
        <row r="1549">
          <cell r="A1549" t="str">
            <v>Unidade autônoma para iluminação de emergência, fornecida completa com todos os</v>
          </cell>
          <cell r="B1549" t="str">
            <v>LUMEM</v>
          </cell>
          <cell r="C1549" t="str">
            <v>PC</v>
          </cell>
          <cell r="D1549">
            <v>4</v>
          </cell>
          <cell r="E1549">
            <v>5</v>
          </cell>
          <cell r="F1549">
            <v>20</v>
          </cell>
          <cell r="G1549">
            <v>8</v>
          </cell>
          <cell r="H1549">
            <v>32</v>
          </cell>
          <cell r="I1549" t="str">
            <v>Q</v>
          </cell>
          <cell r="P1549">
            <v>8</v>
          </cell>
        </row>
        <row r="1550">
          <cell r="A1550" t="str">
            <v>acessórios incorporados, inclusive bateria e carregador.</v>
          </cell>
          <cell r="F1550">
            <v>0</v>
          </cell>
          <cell r="H1550">
            <v>0</v>
          </cell>
          <cell r="P1550">
            <v>0</v>
          </cell>
        </row>
        <row r="1551">
          <cell r="F1551">
            <v>0</v>
          </cell>
          <cell r="H1551">
            <v>0</v>
          </cell>
          <cell r="P1551">
            <v>0</v>
          </cell>
        </row>
        <row r="1552">
          <cell r="A1552" t="str">
            <v>Caixa de ligação quadrada em alumínio fundido, a prova de tempo, umidade, gases</v>
          </cell>
          <cell r="F1552">
            <v>0</v>
          </cell>
          <cell r="H1552">
            <v>0</v>
          </cell>
          <cell r="P1552">
            <v>0</v>
          </cell>
        </row>
        <row r="1553">
          <cell r="A1553" t="str">
            <v>vapores e pó, com junta vedação em neoprene:</v>
          </cell>
          <cell r="F1553">
            <v>0</v>
          </cell>
          <cell r="H1553">
            <v>0</v>
          </cell>
          <cell r="P1553">
            <v>0</v>
          </cell>
        </row>
        <row r="1554">
          <cell r="A1554" t="str">
            <v>Tamanho 220x220</v>
          </cell>
          <cell r="B1554" t="str">
            <v>CX</v>
          </cell>
          <cell r="C1554" t="str">
            <v>PC</v>
          </cell>
          <cell r="D1554">
            <v>3</v>
          </cell>
          <cell r="E1554">
            <v>10</v>
          </cell>
          <cell r="F1554">
            <v>30</v>
          </cell>
          <cell r="G1554">
            <v>20</v>
          </cell>
          <cell r="H1554">
            <v>60</v>
          </cell>
          <cell r="I1554" t="str">
            <v>Q</v>
          </cell>
          <cell r="P1554">
            <v>20</v>
          </cell>
        </row>
        <row r="1555">
          <cell r="F1555">
            <v>0</v>
          </cell>
          <cell r="H1555">
            <v>0</v>
          </cell>
          <cell r="P1555">
            <v>0</v>
          </cell>
        </row>
        <row r="1556">
          <cell r="A1556" t="str">
            <v>Escadas para cabo trecho reto, tipo prateleira, semi-pesado com abas voltadas para</v>
          </cell>
          <cell r="P1556">
            <v>0</v>
          </cell>
        </row>
        <row r="1557">
          <cell r="A1557" t="str">
            <v xml:space="preserve">fora , em aço galvanizado, constituído de duas longarinas de perfil "U" 4",  com </v>
          </cell>
          <cell r="F1557">
            <v>0</v>
          </cell>
          <cell r="H1557">
            <v>0</v>
          </cell>
          <cell r="P1557">
            <v>0</v>
          </cell>
        </row>
        <row r="1558">
          <cell r="A1558" t="str">
            <v>espaçamento máximo entre travessas de 250 mm, peça de 3 m.</v>
          </cell>
          <cell r="F1558">
            <v>0</v>
          </cell>
          <cell r="H1558">
            <v>0</v>
          </cell>
          <cell r="P1558">
            <v>0</v>
          </cell>
        </row>
        <row r="1559">
          <cell r="A1559" t="str">
            <v>L = 200 mm</v>
          </cell>
          <cell r="B1559" t="str">
            <v>ESC</v>
          </cell>
          <cell r="C1559" t="str">
            <v>PC</v>
          </cell>
          <cell r="D1559">
            <v>8</v>
          </cell>
          <cell r="E1559">
            <v>20.37</v>
          </cell>
          <cell r="F1559">
            <v>162.96</v>
          </cell>
          <cell r="G1559">
            <v>6</v>
          </cell>
          <cell r="H1559">
            <v>48</v>
          </cell>
          <cell r="I1559" t="str">
            <v>LE</v>
          </cell>
          <cell r="P1559">
            <v>6</v>
          </cell>
        </row>
        <row r="1560">
          <cell r="A1560" t="str">
            <v>L = 400 mm</v>
          </cell>
          <cell r="B1560" t="str">
            <v>ESC</v>
          </cell>
          <cell r="C1560" t="str">
            <v>PC</v>
          </cell>
          <cell r="D1560">
            <v>16</v>
          </cell>
          <cell r="E1560">
            <v>22.83</v>
          </cell>
          <cell r="F1560">
            <v>365.28</v>
          </cell>
          <cell r="G1560">
            <v>9</v>
          </cell>
          <cell r="H1560">
            <v>144</v>
          </cell>
          <cell r="I1560" t="str">
            <v>LE</v>
          </cell>
          <cell r="P1560">
            <v>9</v>
          </cell>
        </row>
        <row r="1561">
          <cell r="A1561" t="str">
            <v>L = 600 mm</v>
          </cell>
          <cell r="B1561" t="str">
            <v>ESC</v>
          </cell>
          <cell r="C1561" t="str">
            <v>PC</v>
          </cell>
          <cell r="D1561">
            <v>16</v>
          </cell>
          <cell r="E1561">
            <v>25.29</v>
          </cell>
          <cell r="F1561">
            <v>404.64</v>
          </cell>
          <cell r="G1561">
            <v>9</v>
          </cell>
          <cell r="H1561">
            <v>144</v>
          </cell>
          <cell r="I1561" t="str">
            <v>LE</v>
          </cell>
          <cell r="P1561">
            <v>9</v>
          </cell>
        </row>
        <row r="1562">
          <cell r="F1562">
            <v>0</v>
          </cell>
          <cell r="H1562">
            <v>0</v>
          </cell>
          <cell r="P1562">
            <v>0</v>
          </cell>
        </row>
        <row r="1563">
          <cell r="A1563" t="str">
            <v>Cabo de cobre, singelo, com isolamento em EPR p/ 8,7/15 kV, e capa em PVC:</v>
          </cell>
          <cell r="F1563">
            <v>0</v>
          </cell>
          <cell r="H1563">
            <v>0</v>
          </cell>
          <cell r="P1563">
            <v>0</v>
          </cell>
        </row>
        <row r="1564">
          <cell r="A1564" t="str">
            <v>Bitola 50 mm²</v>
          </cell>
          <cell r="B1564" t="str">
            <v>CB15</v>
          </cell>
          <cell r="C1564" t="str">
            <v>m</v>
          </cell>
          <cell r="D1564">
            <v>300</v>
          </cell>
          <cell r="E1564">
            <v>0.98299999999999998</v>
          </cell>
          <cell r="F1564">
            <v>294.89999999999998</v>
          </cell>
          <cell r="G1564">
            <v>0.5</v>
          </cell>
          <cell r="H1564">
            <v>150</v>
          </cell>
          <cell r="I1564" t="str">
            <v>B</v>
          </cell>
          <cell r="P1564">
            <v>0.5</v>
          </cell>
        </row>
        <row r="1565">
          <cell r="A1565" t="str">
            <v>Bitola 150 mm²</v>
          </cell>
          <cell r="B1565" t="str">
            <v>CB15</v>
          </cell>
          <cell r="C1565" t="str">
            <v>m</v>
          </cell>
          <cell r="D1565">
            <v>350</v>
          </cell>
          <cell r="E1565">
            <v>2.06</v>
          </cell>
          <cell r="F1565">
            <v>721</v>
          </cell>
          <cell r="G1565">
            <v>0.5</v>
          </cell>
          <cell r="H1565">
            <v>175</v>
          </cell>
          <cell r="I1565" t="str">
            <v>B</v>
          </cell>
          <cell r="P1565">
            <v>0.5</v>
          </cell>
        </row>
        <row r="1566">
          <cell r="F1566">
            <v>0</v>
          </cell>
          <cell r="H1566">
            <v>0</v>
          </cell>
          <cell r="P1566">
            <v>0</v>
          </cell>
        </row>
        <row r="1567">
          <cell r="A1567" t="str">
            <v>Cabo de cobre singelo, com isolamento em PVC p/ 0,6/1kV e capa em PVC:</v>
          </cell>
          <cell r="F1567">
            <v>0</v>
          </cell>
          <cell r="H1567">
            <v>0</v>
          </cell>
          <cell r="P1567">
            <v>0</v>
          </cell>
        </row>
        <row r="1568">
          <cell r="A1568" t="str">
            <v>Bitola 95 mm²</v>
          </cell>
          <cell r="B1568" t="str">
            <v>CB1</v>
          </cell>
          <cell r="C1568" t="str">
            <v>m</v>
          </cell>
          <cell r="D1568">
            <v>100</v>
          </cell>
          <cell r="E1568">
            <v>1.02</v>
          </cell>
          <cell r="F1568">
            <v>102</v>
          </cell>
          <cell r="G1568">
            <v>0.25</v>
          </cell>
          <cell r="H1568">
            <v>25</v>
          </cell>
          <cell r="I1568" t="str">
            <v>B</v>
          </cell>
          <cell r="P1568">
            <v>0.25</v>
          </cell>
        </row>
        <row r="1569">
          <cell r="A1569" t="str">
            <v>Bitola 120 mm²</v>
          </cell>
          <cell r="B1569" t="str">
            <v>CB1</v>
          </cell>
          <cell r="C1569" t="str">
            <v>m</v>
          </cell>
          <cell r="D1569">
            <v>100</v>
          </cell>
          <cell r="E1569">
            <v>1.25</v>
          </cell>
          <cell r="F1569">
            <v>125</v>
          </cell>
          <cell r="G1569">
            <v>0.25</v>
          </cell>
          <cell r="H1569">
            <v>25</v>
          </cell>
          <cell r="I1569" t="str">
            <v>B</v>
          </cell>
          <cell r="P1569">
            <v>0.25</v>
          </cell>
        </row>
        <row r="1570">
          <cell r="A1570" t="str">
            <v>Bitola 150 mm²</v>
          </cell>
          <cell r="B1570" t="str">
            <v>CB1</v>
          </cell>
          <cell r="C1570" t="str">
            <v>m</v>
          </cell>
          <cell r="D1570">
            <v>350</v>
          </cell>
          <cell r="E1570">
            <v>1.54</v>
          </cell>
          <cell r="F1570">
            <v>539</v>
          </cell>
          <cell r="G1570">
            <v>0.3</v>
          </cell>
          <cell r="H1570">
            <v>105</v>
          </cell>
          <cell r="I1570" t="str">
            <v>B</v>
          </cell>
          <cell r="P1570">
            <v>0.3</v>
          </cell>
        </row>
        <row r="1571">
          <cell r="F1571">
            <v>0</v>
          </cell>
          <cell r="H1571">
            <v>0</v>
          </cell>
          <cell r="P1571">
            <v>0</v>
          </cell>
        </row>
        <row r="1572">
          <cell r="A1572" t="str">
            <v>Cabo de cobre singelo, com isolamento em EPR p/ 3,6/6kV e capa em PVC:</v>
          </cell>
          <cell r="F1572">
            <v>0</v>
          </cell>
          <cell r="H1572">
            <v>0</v>
          </cell>
          <cell r="P1572">
            <v>0</v>
          </cell>
        </row>
        <row r="1573">
          <cell r="A1573" t="str">
            <v>Bitola 35 mm²</v>
          </cell>
          <cell r="B1573" t="str">
            <v>CB6</v>
          </cell>
          <cell r="C1573" t="str">
            <v>m</v>
          </cell>
          <cell r="D1573">
            <v>1050</v>
          </cell>
          <cell r="E1573">
            <v>0.69</v>
          </cell>
          <cell r="F1573">
            <v>724.5</v>
          </cell>
          <cell r="G1573">
            <v>0.5</v>
          </cell>
          <cell r="H1573">
            <v>525</v>
          </cell>
          <cell r="I1573" t="str">
            <v>B</v>
          </cell>
          <cell r="P1573">
            <v>0.5</v>
          </cell>
        </row>
        <row r="1574">
          <cell r="A1574" t="str">
            <v>Bitola 240 mm²</v>
          </cell>
          <cell r="B1574" t="str">
            <v>CB6</v>
          </cell>
          <cell r="C1574" t="str">
            <v>m</v>
          </cell>
          <cell r="D1574">
            <v>200</v>
          </cell>
          <cell r="E1574">
            <v>2.8119999999999998</v>
          </cell>
          <cell r="F1574">
            <v>562.4</v>
          </cell>
          <cell r="G1574">
            <v>0.5</v>
          </cell>
          <cell r="H1574">
            <v>100</v>
          </cell>
          <cell r="I1574" t="str">
            <v>B</v>
          </cell>
          <cell r="P1574">
            <v>0.5</v>
          </cell>
        </row>
        <row r="1575">
          <cell r="F1575">
            <v>0</v>
          </cell>
          <cell r="H1575">
            <v>0</v>
          </cell>
          <cell r="P1575">
            <v>0</v>
          </cell>
        </row>
        <row r="1576">
          <cell r="A1576" t="str">
            <v>Cabo de cobre multipolar, com isolamento em PVC p/ 0,6/1 kV e capa em PVC:</v>
          </cell>
          <cell r="F1576">
            <v>0</v>
          </cell>
          <cell r="H1576">
            <v>0</v>
          </cell>
          <cell r="P1576">
            <v>0</v>
          </cell>
        </row>
        <row r="1577">
          <cell r="A1577" t="str">
            <v>Bitola e formação: 1x4c#2,5mm²</v>
          </cell>
          <cell r="B1577" t="str">
            <v>CB1</v>
          </cell>
          <cell r="C1577" t="str">
            <v>m</v>
          </cell>
          <cell r="D1577">
            <v>300</v>
          </cell>
          <cell r="E1577">
            <v>0.23400000000000001</v>
          </cell>
          <cell r="F1577">
            <v>70.2</v>
          </cell>
          <cell r="G1577">
            <v>0.2</v>
          </cell>
          <cell r="H1577">
            <v>60</v>
          </cell>
          <cell r="I1577" t="str">
            <v>B</v>
          </cell>
          <cell r="P1577">
            <v>0.2</v>
          </cell>
        </row>
        <row r="1578">
          <cell r="A1578" t="str">
            <v>Bitola e formação: 1x4c#10mm²</v>
          </cell>
          <cell r="B1578" t="str">
            <v>CB1</v>
          </cell>
          <cell r="C1578" t="str">
            <v>m</v>
          </cell>
          <cell r="D1578">
            <v>150</v>
          </cell>
          <cell r="E1578">
            <v>0.61399999999999999</v>
          </cell>
          <cell r="F1578">
            <v>92.1</v>
          </cell>
          <cell r="G1578">
            <v>0.25</v>
          </cell>
          <cell r="H1578">
            <v>37.5</v>
          </cell>
          <cell r="I1578" t="str">
            <v>B</v>
          </cell>
          <cell r="P1578">
            <v>0.25</v>
          </cell>
        </row>
        <row r="1579">
          <cell r="A1579" t="str">
            <v>Bitola e formação: 1x4c#16mm²</v>
          </cell>
          <cell r="B1579" t="str">
            <v>CB1</v>
          </cell>
          <cell r="C1579" t="str">
            <v>m</v>
          </cell>
          <cell r="D1579">
            <v>320</v>
          </cell>
          <cell r="E1579">
            <v>0.88100000000000001</v>
          </cell>
          <cell r="F1579">
            <v>281.92</v>
          </cell>
          <cell r="G1579">
            <v>0.3</v>
          </cell>
          <cell r="H1579">
            <v>96</v>
          </cell>
          <cell r="I1579" t="str">
            <v>B</v>
          </cell>
          <cell r="P1579">
            <v>0.3</v>
          </cell>
        </row>
        <row r="1580">
          <cell r="A1580" t="str">
            <v>Bitola e formação: 1x4c#25mm²</v>
          </cell>
          <cell r="B1580" t="str">
            <v>CB1</v>
          </cell>
          <cell r="C1580" t="str">
            <v>m</v>
          </cell>
          <cell r="D1580">
            <v>50</v>
          </cell>
          <cell r="E1580">
            <v>1.375</v>
          </cell>
          <cell r="F1580">
            <v>68.75</v>
          </cell>
          <cell r="G1580">
            <v>0.3</v>
          </cell>
          <cell r="H1580">
            <v>15</v>
          </cell>
          <cell r="I1580" t="str">
            <v>B</v>
          </cell>
          <cell r="P1580">
            <v>0.3</v>
          </cell>
        </row>
        <row r="1581">
          <cell r="A1581" t="str">
            <v>Bitola e formação: 1x4c#35mm²</v>
          </cell>
          <cell r="B1581" t="str">
            <v>CB1</v>
          </cell>
          <cell r="C1581" t="str">
            <v>m</v>
          </cell>
          <cell r="D1581">
            <v>400</v>
          </cell>
          <cell r="E1581">
            <v>1.772</v>
          </cell>
          <cell r="F1581">
            <v>708.8</v>
          </cell>
          <cell r="G1581">
            <v>0.35</v>
          </cell>
          <cell r="H1581">
            <v>140</v>
          </cell>
          <cell r="I1581" t="str">
            <v>B</v>
          </cell>
          <cell r="P1581">
            <v>0.35</v>
          </cell>
        </row>
        <row r="1582">
          <cell r="A1582" t="str">
            <v>Bitola e formação: 1x4c#50mm²</v>
          </cell>
          <cell r="B1582" t="str">
            <v>CB1</v>
          </cell>
          <cell r="C1582" t="str">
            <v>m</v>
          </cell>
          <cell r="D1582">
            <v>120</v>
          </cell>
          <cell r="E1582">
            <v>2.4159999999999999</v>
          </cell>
          <cell r="F1582">
            <v>289.92</v>
          </cell>
          <cell r="G1582">
            <v>0.35</v>
          </cell>
          <cell r="H1582">
            <v>42</v>
          </cell>
          <cell r="I1582" t="str">
            <v>B</v>
          </cell>
          <cell r="P1582">
            <v>0.35</v>
          </cell>
        </row>
        <row r="1583">
          <cell r="F1583">
            <v>0</v>
          </cell>
          <cell r="H1583">
            <v>0</v>
          </cell>
          <cell r="P1583">
            <v>0</v>
          </cell>
        </row>
        <row r="1584">
          <cell r="A1584" t="str">
            <v>Caixa condulete em liga de alumínio fundido:</v>
          </cell>
          <cell r="F1584">
            <v>0</v>
          </cell>
          <cell r="H1584">
            <v>0</v>
          </cell>
          <cell r="P1584">
            <v>0</v>
          </cell>
        </row>
        <row r="1585">
          <cell r="A1585" t="str">
            <v>Diâmetro 3/4"</v>
          </cell>
          <cell r="B1585" t="str">
            <v>CX</v>
          </cell>
          <cell r="C1585" t="str">
            <v>PC</v>
          </cell>
          <cell r="D1585">
            <v>122</v>
          </cell>
          <cell r="E1585">
            <v>0.05</v>
          </cell>
          <cell r="F1585">
            <v>6.1</v>
          </cell>
          <cell r="G1585">
            <v>0.1</v>
          </cell>
          <cell r="H1585">
            <v>12.2</v>
          </cell>
          <cell r="I1585" t="str">
            <v>LE</v>
          </cell>
          <cell r="P1585">
            <v>0.1</v>
          </cell>
        </row>
        <row r="1586">
          <cell r="A1586" t="str">
            <v>Diâmetro 1"</v>
          </cell>
          <cell r="B1586" t="str">
            <v>CX</v>
          </cell>
          <cell r="C1586" t="str">
            <v>PC</v>
          </cell>
          <cell r="D1586">
            <v>18</v>
          </cell>
          <cell r="E1586">
            <v>0.05</v>
          </cell>
          <cell r="F1586">
            <v>0.9</v>
          </cell>
          <cell r="G1586">
            <v>0.1</v>
          </cell>
          <cell r="H1586">
            <v>1.8</v>
          </cell>
          <cell r="I1586" t="str">
            <v>LE</v>
          </cell>
          <cell r="P1586">
            <v>0.1</v>
          </cell>
        </row>
        <row r="1587">
          <cell r="A1587" t="str">
            <v>Diâmetro 11/2"</v>
          </cell>
          <cell r="B1587" t="str">
            <v>CX</v>
          </cell>
          <cell r="C1587" t="str">
            <v>PC</v>
          </cell>
          <cell r="D1587">
            <v>45</v>
          </cell>
          <cell r="E1587">
            <v>0.05</v>
          </cell>
          <cell r="F1587">
            <v>2.25</v>
          </cell>
          <cell r="G1587">
            <v>0.1</v>
          </cell>
          <cell r="H1587">
            <v>4.5</v>
          </cell>
          <cell r="I1587" t="str">
            <v>LE</v>
          </cell>
          <cell r="P1587">
            <v>0.1</v>
          </cell>
        </row>
        <row r="1588">
          <cell r="A1588" t="str">
            <v>Diâmetro 21/2"</v>
          </cell>
          <cell r="B1588" t="str">
            <v>CX</v>
          </cell>
          <cell r="C1588" t="str">
            <v>PC</v>
          </cell>
          <cell r="D1588">
            <v>4</v>
          </cell>
          <cell r="E1588">
            <v>0.1</v>
          </cell>
          <cell r="F1588">
            <v>0.4</v>
          </cell>
          <cell r="G1588">
            <v>0.1</v>
          </cell>
          <cell r="H1588">
            <v>0.4</v>
          </cell>
          <cell r="I1588" t="str">
            <v>LE</v>
          </cell>
          <cell r="P1588">
            <v>0.1</v>
          </cell>
        </row>
        <row r="1589">
          <cell r="F1589">
            <v>0</v>
          </cell>
          <cell r="H1589">
            <v>0</v>
          </cell>
          <cell r="P1589">
            <v>0</v>
          </cell>
        </row>
        <row r="1590">
          <cell r="A1590" t="str">
            <v>Perfis para suporte em ASTM A-36 pintado.</v>
          </cell>
          <cell r="C1590" t="str">
            <v>kg</v>
          </cell>
          <cell r="D1590">
            <v>500</v>
          </cell>
          <cell r="E1590">
            <v>1</v>
          </cell>
          <cell r="F1590">
            <v>500</v>
          </cell>
          <cell r="G1590">
            <v>0.15</v>
          </cell>
          <cell r="H1590">
            <v>75</v>
          </cell>
          <cell r="I1590" t="str">
            <v>F</v>
          </cell>
          <cell r="P1590">
            <v>0.15</v>
          </cell>
        </row>
        <row r="1591">
          <cell r="F1591">
            <v>0</v>
          </cell>
          <cell r="H1591">
            <v>0</v>
          </cell>
          <cell r="P1591">
            <v>0</v>
          </cell>
        </row>
        <row r="1592">
          <cell r="A1592" t="str">
            <v>Ferragem de aço galvanizado para suporte</v>
          </cell>
          <cell r="C1592" t="str">
            <v>kg</v>
          </cell>
          <cell r="D1592">
            <v>700</v>
          </cell>
          <cell r="E1592">
            <v>1</v>
          </cell>
          <cell r="F1592">
            <v>700</v>
          </cell>
          <cell r="G1592">
            <v>0.2</v>
          </cell>
          <cell r="H1592">
            <v>140</v>
          </cell>
          <cell r="I1592" t="str">
            <v>LE</v>
          </cell>
          <cell r="P1592">
            <v>0.2</v>
          </cell>
        </row>
        <row r="1593">
          <cell r="F1593">
            <v>0</v>
          </cell>
          <cell r="H1593">
            <v>0</v>
          </cell>
          <cell r="P1593">
            <v>0</v>
          </cell>
        </row>
        <row r="1594">
          <cell r="A1594" t="str">
            <v>Barramento blindado, 2500 A, 45 kA, 480 V.</v>
          </cell>
          <cell r="B1594" t="str">
            <v>550-BB-03</v>
          </cell>
          <cell r="C1594" t="str">
            <v>m</v>
          </cell>
          <cell r="D1594">
            <v>12</v>
          </cell>
          <cell r="E1594">
            <v>5</v>
          </cell>
          <cell r="F1594">
            <v>60</v>
          </cell>
          <cell r="G1594">
            <v>3</v>
          </cell>
          <cell r="H1594">
            <v>36</v>
          </cell>
          <cell r="I1594" t="str">
            <v>Q</v>
          </cell>
          <cell r="P1594">
            <v>3</v>
          </cell>
        </row>
        <row r="1595">
          <cell r="F1595">
            <v>0</v>
          </cell>
          <cell r="H1595">
            <v>0</v>
          </cell>
          <cell r="P1595">
            <v>0</v>
          </cell>
        </row>
        <row r="1596">
          <cell r="A1596" t="str">
            <v>ÁREA - SUBESTAÇÃO 550-SE-04 E FLOTAÇÃO</v>
          </cell>
          <cell r="F1596">
            <v>0</v>
          </cell>
          <cell r="H1596">
            <v>0</v>
          </cell>
          <cell r="P1596">
            <v>0</v>
          </cell>
        </row>
        <row r="1597">
          <cell r="A1597" t="str">
            <v>Trifásico, instalação externa, isolamento em óleo mineral: - 1,5 MVA</v>
          </cell>
          <cell r="B1597" t="str">
            <v>550-TF-05</v>
          </cell>
          <cell r="C1597" t="str">
            <v>UNID.</v>
          </cell>
          <cell r="D1597">
            <v>1</v>
          </cell>
          <cell r="E1597">
            <v>2000</v>
          </cell>
          <cell r="F1597">
            <v>2000</v>
          </cell>
          <cell r="G1597">
            <v>100</v>
          </cell>
          <cell r="H1597">
            <v>100</v>
          </cell>
          <cell r="I1597" t="str">
            <v>Q</v>
          </cell>
          <cell r="P1597">
            <v>100</v>
          </cell>
        </row>
        <row r="1598">
          <cell r="A1598" t="str">
            <v>13.800 - 0,48kV, 1,5MVA</v>
          </cell>
          <cell r="F1598">
            <v>0</v>
          </cell>
          <cell r="H1598">
            <v>0</v>
          </cell>
          <cell r="P1598">
            <v>0</v>
          </cell>
        </row>
        <row r="1599">
          <cell r="F1599">
            <v>0</v>
          </cell>
          <cell r="H1599">
            <v>0</v>
          </cell>
          <cell r="P1599">
            <v>0</v>
          </cell>
        </row>
        <row r="1600">
          <cell r="A1600" t="str">
            <v>Transformador de controle: - 20 kVA</v>
          </cell>
          <cell r="B1600" t="str">
            <v>550-TK-03</v>
          </cell>
          <cell r="C1600" t="str">
            <v>UNID.</v>
          </cell>
          <cell r="D1600">
            <v>1</v>
          </cell>
          <cell r="E1600">
            <v>100</v>
          </cell>
          <cell r="F1600">
            <v>100</v>
          </cell>
          <cell r="G1600">
            <v>20</v>
          </cell>
          <cell r="H1600">
            <v>20</v>
          </cell>
          <cell r="I1600" t="str">
            <v>Q</v>
          </cell>
          <cell r="P1600">
            <v>20</v>
          </cell>
        </row>
        <row r="1601">
          <cell r="A1601" t="str">
            <v>Monofásico, instalação externa, isolamento em óleo mineral.</v>
          </cell>
          <cell r="F1601">
            <v>0</v>
          </cell>
          <cell r="H1601">
            <v>0</v>
          </cell>
          <cell r="P1601">
            <v>0</v>
          </cell>
        </row>
        <row r="1602">
          <cell r="A1602" t="str">
            <v>13.800 - 120V, 20 kVA, com blindagem eletrostática entre enrolamentos</v>
          </cell>
          <cell r="F1602">
            <v>0</v>
          </cell>
          <cell r="H1602">
            <v>0</v>
          </cell>
          <cell r="P1602">
            <v>0</v>
          </cell>
        </row>
        <row r="1603">
          <cell r="F1603">
            <v>0</v>
          </cell>
          <cell r="H1603">
            <v>0</v>
          </cell>
          <cell r="P1603">
            <v>0</v>
          </cell>
        </row>
        <row r="1604">
          <cell r="A1604" t="str">
            <v>Transformador de iluminação: - 75 kVA</v>
          </cell>
          <cell r="B1604" t="str">
            <v>550-TL-03</v>
          </cell>
          <cell r="C1604" t="str">
            <v>UNID.</v>
          </cell>
          <cell r="D1604">
            <v>1</v>
          </cell>
          <cell r="E1604">
            <v>100</v>
          </cell>
          <cell r="F1604">
            <v>100</v>
          </cell>
          <cell r="G1604">
            <v>20</v>
          </cell>
          <cell r="H1604">
            <v>20</v>
          </cell>
          <cell r="I1604" t="str">
            <v>Q</v>
          </cell>
          <cell r="P1604">
            <v>20</v>
          </cell>
        </row>
        <row r="1605">
          <cell r="A1605" t="str">
            <v>Trifásico, instalação externa, isolamento em óleo mineral.</v>
          </cell>
          <cell r="F1605">
            <v>0</v>
          </cell>
          <cell r="H1605">
            <v>0</v>
          </cell>
          <cell r="P1605">
            <v>0</v>
          </cell>
        </row>
        <row r="1606">
          <cell r="A1606" t="str">
            <v>13.800 - 380/220V, 75 kVA</v>
          </cell>
          <cell r="F1606">
            <v>0</v>
          </cell>
          <cell r="H1606">
            <v>0</v>
          </cell>
          <cell r="P1606">
            <v>0</v>
          </cell>
        </row>
        <row r="1607">
          <cell r="F1607">
            <v>0</v>
          </cell>
          <cell r="H1607">
            <v>0</v>
          </cell>
          <cell r="P1607">
            <v>0</v>
          </cell>
        </row>
        <row r="1608">
          <cell r="A1608" t="str">
            <v xml:space="preserve">Resistor de aterramento 277 V: </v>
          </cell>
          <cell r="B1608" t="str">
            <v>550-RA-05</v>
          </cell>
          <cell r="C1608" t="str">
            <v>CJ.</v>
          </cell>
          <cell r="D1608">
            <v>1</v>
          </cell>
          <cell r="E1608">
            <v>100</v>
          </cell>
          <cell r="F1608">
            <v>100</v>
          </cell>
          <cell r="G1608">
            <v>40</v>
          </cell>
          <cell r="H1608">
            <v>40</v>
          </cell>
          <cell r="I1608" t="str">
            <v>Q</v>
          </cell>
          <cell r="P1608">
            <v>40</v>
          </cell>
        </row>
        <row r="1609">
          <cell r="A1609" t="str">
            <v>Composto das seguintes unidades:</v>
          </cell>
          <cell r="F1609">
            <v>0</v>
          </cell>
          <cell r="H1609">
            <v>0</v>
          </cell>
          <cell r="P1609">
            <v>0</v>
          </cell>
        </row>
        <row r="1610">
          <cell r="A1610" t="str">
            <v>- Resistor de  aterramento, instalação externa, 277V, 5A.</v>
          </cell>
          <cell r="F1610">
            <v>0</v>
          </cell>
          <cell r="H1610">
            <v>0</v>
          </cell>
          <cell r="P1610">
            <v>0</v>
          </cell>
        </row>
        <row r="1611">
          <cell r="A1611" t="str">
            <v xml:space="preserve">- Painel de supervisão e alarme, instalação interna. </v>
          </cell>
          <cell r="F1611">
            <v>0</v>
          </cell>
          <cell r="H1611">
            <v>0</v>
          </cell>
          <cell r="P1611">
            <v>0</v>
          </cell>
        </row>
        <row r="1612">
          <cell r="F1612">
            <v>0</v>
          </cell>
          <cell r="H1612">
            <v>0</v>
          </cell>
          <cell r="P1612">
            <v>0</v>
          </cell>
        </row>
        <row r="1613">
          <cell r="A1613" t="str">
            <v>Quadro  de distribuição de 13,8 kV - 4COL</v>
          </cell>
          <cell r="B1613" t="str">
            <v>550-QD-03</v>
          </cell>
          <cell r="C1613" t="str">
            <v>CJ.</v>
          </cell>
          <cell r="D1613">
            <v>1</v>
          </cell>
          <cell r="E1613">
            <v>4000</v>
          </cell>
          <cell r="F1613">
            <v>4000</v>
          </cell>
          <cell r="G1613">
            <v>800</v>
          </cell>
          <cell r="H1613">
            <v>800</v>
          </cell>
          <cell r="I1613" t="str">
            <v>Q</v>
          </cell>
          <cell r="P1613">
            <v>800</v>
          </cell>
        </row>
        <row r="1614">
          <cell r="A1614" t="str">
            <v xml:space="preserve">Instalação abrigada, tipo Metal Clad, 600A, 15kA, com uma coluna de entrada e três </v>
          </cell>
          <cell r="F1614">
            <v>0</v>
          </cell>
          <cell r="H1614">
            <v>0</v>
          </cell>
          <cell r="P1614">
            <v>0</v>
          </cell>
        </row>
        <row r="1615">
          <cell r="A1615" t="str">
            <v>colunas de saídas.</v>
          </cell>
          <cell r="F1615">
            <v>0</v>
          </cell>
          <cell r="H1615">
            <v>0</v>
          </cell>
          <cell r="P1615">
            <v>0</v>
          </cell>
        </row>
        <row r="1616">
          <cell r="F1616">
            <v>0</v>
          </cell>
          <cell r="H1616">
            <v>0</v>
          </cell>
          <cell r="P1616">
            <v>0</v>
          </cell>
        </row>
        <row r="1617">
          <cell r="A1617" t="str">
            <v>Centro controle motores 480V - 9COL</v>
          </cell>
          <cell r="B1617" t="str">
            <v>550-CM-05</v>
          </cell>
          <cell r="C1617" t="str">
            <v>CJ.</v>
          </cell>
          <cell r="D1617">
            <v>1</v>
          </cell>
          <cell r="E1617">
            <v>5400</v>
          </cell>
          <cell r="F1617">
            <v>5400</v>
          </cell>
          <cell r="G1617">
            <v>1350</v>
          </cell>
          <cell r="H1617">
            <v>1350</v>
          </cell>
          <cell r="I1617" t="str">
            <v>Q</v>
          </cell>
          <cell r="P1617">
            <v>1350</v>
          </cell>
        </row>
        <row r="1618">
          <cell r="A1618" t="str">
            <v xml:space="preserve">Instalação interna, barramento 3000A, 45 kA, gavetas extraíveis, entrada </v>
          </cell>
          <cell r="F1618">
            <v>0</v>
          </cell>
          <cell r="H1618">
            <v>0</v>
          </cell>
          <cell r="P1618">
            <v>0</v>
          </cell>
        </row>
        <row r="1619">
          <cell r="A1619" t="str">
            <v>com disjuntor Power 2500A, com uma coluna de entrada e oito colunas de saídas.</v>
          </cell>
          <cell r="F1619">
            <v>0</v>
          </cell>
          <cell r="H1619">
            <v>0</v>
          </cell>
          <cell r="P1619">
            <v>0</v>
          </cell>
        </row>
        <row r="1620">
          <cell r="F1620">
            <v>0</v>
          </cell>
          <cell r="H1620">
            <v>0</v>
          </cell>
          <cell r="P1620">
            <v>0</v>
          </cell>
        </row>
        <row r="1621">
          <cell r="A1621" t="str">
            <v>Painel de conversores de freqüência, com os conversores 510-SZ-600/602/630, para - 10 CV</v>
          </cell>
          <cell r="B1621" t="str">
            <v>510-PV-20</v>
          </cell>
          <cell r="C1621" t="str">
            <v>UNID.</v>
          </cell>
          <cell r="D1621">
            <v>1</v>
          </cell>
          <cell r="E1621">
            <v>600</v>
          </cell>
          <cell r="F1621">
            <v>600</v>
          </cell>
          <cell r="G1621">
            <v>30</v>
          </cell>
          <cell r="H1621">
            <v>30</v>
          </cell>
          <cell r="I1621" t="str">
            <v>Q</v>
          </cell>
          <cell r="P1621">
            <v>30</v>
          </cell>
        </row>
        <row r="1622">
          <cell r="A1622" t="str">
            <v>motores de 1cv, 10 cv e 2 cv  respectivamente.</v>
          </cell>
          <cell r="F1622">
            <v>0</v>
          </cell>
          <cell r="H1622">
            <v>0</v>
          </cell>
          <cell r="P1622">
            <v>0</v>
          </cell>
        </row>
        <row r="1623">
          <cell r="F1623">
            <v>0</v>
          </cell>
          <cell r="H1623">
            <v>0</v>
          </cell>
          <cell r="P1623">
            <v>0</v>
          </cell>
        </row>
        <row r="1624">
          <cell r="A1624" t="str">
            <v>Painel de conversores de freqüência, com os conversores 510-SZ-453/615/617, para - 5 CV</v>
          </cell>
          <cell r="B1624" t="str">
            <v>510-PV-21</v>
          </cell>
          <cell r="C1624" t="str">
            <v>UNID.</v>
          </cell>
          <cell r="D1624">
            <v>1</v>
          </cell>
          <cell r="E1624">
            <v>600</v>
          </cell>
          <cell r="F1624">
            <v>600</v>
          </cell>
          <cell r="G1624">
            <v>30</v>
          </cell>
          <cell r="H1624">
            <v>30</v>
          </cell>
          <cell r="I1624" t="str">
            <v>Q</v>
          </cell>
          <cell r="P1624">
            <v>30</v>
          </cell>
        </row>
        <row r="1625">
          <cell r="A1625" t="str">
            <v>motores de 1cv, 5 cv e 5 cv  respectivamente.</v>
          </cell>
          <cell r="F1625">
            <v>0</v>
          </cell>
          <cell r="H1625">
            <v>0</v>
          </cell>
          <cell r="P1625">
            <v>0</v>
          </cell>
        </row>
        <row r="1626">
          <cell r="F1626">
            <v>0</v>
          </cell>
          <cell r="H1626">
            <v>0</v>
          </cell>
          <cell r="P1626">
            <v>0</v>
          </cell>
        </row>
        <row r="1627">
          <cell r="A1627" t="str">
            <v>Painel de conversores de freqüência, com os conversores 510-SZ-454/503/616, para - 5 CV</v>
          </cell>
          <cell r="B1627" t="str">
            <v>510-PV-22</v>
          </cell>
          <cell r="C1627" t="str">
            <v>UNID.</v>
          </cell>
          <cell r="D1627">
            <v>1</v>
          </cell>
          <cell r="E1627">
            <v>600</v>
          </cell>
          <cell r="F1627">
            <v>600</v>
          </cell>
          <cell r="G1627">
            <v>30</v>
          </cell>
          <cell r="H1627">
            <v>30</v>
          </cell>
          <cell r="I1627" t="str">
            <v>Q</v>
          </cell>
          <cell r="P1627">
            <v>30</v>
          </cell>
        </row>
        <row r="1628">
          <cell r="A1628" t="str">
            <v>motores de 1cv, 3 cv e 5 cv  respectivamente.</v>
          </cell>
          <cell r="F1628">
            <v>0</v>
          </cell>
          <cell r="H1628">
            <v>0</v>
          </cell>
          <cell r="P1628">
            <v>0</v>
          </cell>
        </row>
        <row r="1629">
          <cell r="F1629">
            <v>0</v>
          </cell>
          <cell r="H1629">
            <v>0</v>
          </cell>
          <cell r="P1629">
            <v>0</v>
          </cell>
        </row>
        <row r="1630">
          <cell r="A1630" t="str">
            <v>Painel de conversores de freqüência, com os conversores 510-SZ-502/504/602.1, para - 7,5 CV</v>
          </cell>
          <cell r="B1630" t="str">
            <v>510-PV-23</v>
          </cell>
          <cell r="C1630" t="str">
            <v>UNID.</v>
          </cell>
          <cell r="D1630">
            <v>1</v>
          </cell>
          <cell r="E1630">
            <v>600</v>
          </cell>
          <cell r="F1630">
            <v>600</v>
          </cell>
          <cell r="G1630">
            <v>30</v>
          </cell>
          <cell r="H1630">
            <v>30</v>
          </cell>
          <cell r="I1630" t="str">
            <v>Q</v>
          </cell>
          <cell r="P1630">
            <v>30</v>
          </cell>
        </row>
        <row r="1631">
          <cell r="A1631" t="str">
            <v>motores de 3 cv, 3 cv e 7,5 cv  respectivamente.</v>
          </cell>
          <cell r="F1631">
            <v>0</v>
          </cell>
          <cell r="H1631">
            <v>0</v>
          </cell>
          <cell r="P1631">
            <v>0</v>
          </cell>
        </row>
        <row r="1632">
          <cell r="F1632">
            <v>0</v>
          </cell>
          <cell r="H1632">
            <v>0</v>
          </cell>
          <cell r="P1632">
            <v>0</v>
          </cell>
        </row>
        <row r="1633">
          <cell r="A1633" t="str">
            <v>Painel de conversores de freqüência, com os conversores 510-SZ-555.2/560, para - 15 CV</v>
          </cell>
          <cell r="B1633" t="str">
            <v>510-PV-24</v>
          </cell>
          <cell r="C1633" t="str">
            <v>UNID.</v>
          </cell>
          <cell r="D1633">
            <v>1</v>
          </cell>
          <cell r="E1633">
            <v>600</v>
          </cell>
          <cell r="F1633">
            <v>600</v>
          </cell>
          <cell r="G1633">
            <v>30</v>
          </cell>
          <cell r="H1633">
            <v>30</v>
          </cell>
          <cell r="I1633" t="str">
            <v>Q</v>
          </cell>
          <cell r="P1633">
            <v>30</v>
          </cell>
        </row>
        <row r="1634">
          <cell r="A1634" t="str">
            <v>motores de 12,5cv e 15 cv respectivamente.</v>
          </cell>
          <cell r="F1634">
            <v>0</v>
          </cell>
          <cell r="H1634">
            <v>0</v>
          </cell>
          <cell r="P1634">
            <v>0</v>
          </cell>
        </row>
        <row r="1635">
          <cell r="F1635">
            <v>0</v>
          </cell>
          <cell r="H1635">
            <v>0</v>
          </cell>
          <cell r="P1635">
            <v>0</v>
          </cell>
        </row>
        <row r="1636">
          <cell r="A1636" t="str">
            <v>Painel de conversores de freqüência, com os conversores 510-SZ-559/561, para - 12,5 CV</v>
          </cell>
          <cell r="B1636" t="str">
            <v>510-PV-25</v>
          </cell>
          <cell r="C1636" t="str">
            <v>UNID.</v>
          </cell>
          <cell r="D1636">
            <v>1</v>
          </cell>
          <cell r="E1636">
            <v>600</v>
          </cell>
          <cell r="F1636">
            <v>600</v>
          </cell>
          <cell r="G1636">
            <v>30</v>
          </cell>
          <cell r="H1636">
            <v>30</v>
          </cell>
          <cell r="I1636" t="str">
            <v>Q</v>
          </cell>
          <cell r="P1636">
            <v>30</v>
          </cell>
        </row>
        <row r="1637">
          <cell r="A1637" t="str">
            <v>motores de 12,5 cv.</v>
          </cell>
          <cell r="F1637">
            <v>0</v>
          </cell>
          <cell r="H1637">
            <v>0</v>
          </cell>
          <cell r="P1637">
            <v>0</v>
          </cell>
        </row>
        <row r="1638">
          <cell r="F1638">
            <v>0</v>
          </cell>
          <cell r="H1638">
            <v>0</v>
          </cell>
          <cell r="P1638">
            <v>0</v>
          </cell>
        </row>
        <row r="1639">
          <cell r="A1639" t="str">
            <v>Painel de conversores de freqüência, com os conversores 510-SZ-555.1/602.2, para - 15 CV</v>
          </cell>
          <cell r="B1639" t="str">
            <v>510-PV-26</v>
          </cell>
          <cell r="C1639" t="str">
            <v>UNID.</v>
          </cell>
          <cell r="D1639">
            <v>1</v>
          </cell>
          <cell r="E1639">
            <v>600</v>
          </cell>
          <cell r="F1639">
            <v>600</v>
          </cell>
          <cell r="G1639">
            <v>30</v>
          </cell>
          <cell r="H1639">
            <v>30</v>
          </cell>
          <cell r="I1639" t="str">
            <v>Q</v>
          </cell>
          <cell r="P1639">
            <v>30</v>
          </cell>
        </row>
        <row r="1640">
          <cell r="A1640" t="str">
            <v>motores de 7,5 cv e 15 cv respectivamente.</v>
          </cell>
          <cell r="F1640">
            <v>0</v>
          </cell>
          <cell r="H1640">
            <v>0</v>
          </cell>
          <cell r="P1640">
            <v>0</v>
          </cell>
        </row>
        <row r="1641">
          <cell r="F1641">
            <v>0</v>
          </cell>
          <cell r="H1641">
            <v>0</v>
          </cell>
          <cell r="P1641">
            <v>0</v>
          </cell>
        </row>
        <row r="1642">
          <cell r="A1642" t="str">
            <v>Painel de conversor de freqüência, com o conversor 510-SZ-150, para - 150 CV</v>
          </cell>
          <cell r="B1642" t="str">
            <v>510-PV-27</v>
          </cell>
          <cell r="C1642" t="str">
            <v>UNID.</v>
          </cell>
          <cell r="D1642">
            <v>1</v>
          </cell>
          <cell r="E1642">
            <v>600</v>
          </cell>
          <cell r="F1642">
            <v>600</v>
          </cell>
          <cell r="G1642">
            <v>50</v>
          </cell>
          <cell r="H1642">
            <v>50</v>
          </cell>
          <cell r="I1642" t="str">
            <v>Q</v>
          </cell>
          <cell r="P1642">
            <v>50</v>
          </cell>
        </row>
        <row r="1643">
          <cell r="A1643" t="str">
            <v>motor de 150 cv.</v>
          </cell>
          <cell r="F1643">
            <v>0</v>
          </cell>
          <cell r="H1643">
            <v>0</v>
          </cell>
          <cell r="P1643">
            <v>0</v>
          </cell>
        </row>
        <row r="1644">
          <cell r="F1644">
            <v>0</v>
          </cell>
          <cell r="H1644">
            <v>0</v>
          </cell>
          <cell r="P1644">
            <v>0</v>
          </cell>
        </row>
        <row r="1645">
          <cell r="A1645" t="str">
            <v>Painel de conversor de freqüência, com o conversor 510-SZ-151, para - 150 CV</v>
          </cell>
          <cell r="B1645" t="str">
            <v>510-PV-28</v>
          </cell>
          <cell r="C1645" t="str">
            <v>UNID.</v>
          </cell>
          <cell r="D1645">
            <v>1</v>
          </cell>
          <cell r="E1645">
            <v>600</v>
          </cell>
          <cell r="F1645">
            <v>600</v>
          </cell>
          <cell r="G1645">
            <v>50</v>
          </cell>
          <cell r="H1645">
            <v>50</v>
          </cell>
          <cell r="I1645" t="str">
            <v>Q</v>
          </cell>
          <cell r="P1645">
            <v>50</v>
          </cell>
        </row>
        <row r="1646">
          <cell r="A1646" t="str">
            <v>motor de 150 cv.</v>
          </cell>
          <cell r="F1646">
            <v>0</v>
          </cell>
          <cell r="H1646">
            <v>0</v>
          </cell>
          <cell r="P1646">
            <v>0</v>
          </cell>
        </row>
        <row r="1647">
          <cell r="F1647">
            <v>0</v>
          </cell>
          <cell r="H1647">
            <v>0</v>
          </cell>
          <cell r="P1647">
            <v>0</v>
          </cell>
        </row>
        <row r="1648">
          <cell r="A1648" t="str">
            <v>Painel de conversor de freqüência, com o conversor 510-SZ-110, para - 75 CV</v>
          </cell>
          <cell r="B1648" t="str">
            <v>510-PV-29</v>
          </cell>
          <cell r="C1648" t="str">
            <v>UNID.</v>
          </cell>
          <cell r="D1648">
            <v>1</v>
          </cell>
          <cell r="E1648">
            <v>600</v>
          </cell>
          <cell r="F1648">
            <v>600</v>
          </cell>
          <cell r="G1648">
            <v>50</v>
          </cell>
          <cell r="H1648">
            <v>50</v>
          </cell>
          <cell r="I1648" t="str">
            <v>Q</v>
          </cell>
          <cell r="P1648">
            <v>50</v>
          </cell>
        </row>
        <row r="1649">
          <cell r="A1649" t="str">
            <v>motor de 75 cv.</v>
          </cell>
          <cell r="F1649">
            <v>0</v>
          </cell>
          <cell r="H1649">
            <v>0</v>
          </cell>
          <cell r="P1649">
            <v>0</v>
          </cell>
        </row>
        <row r="1650">
          <cell r="F1650">
            <v>0</v>
          </cell>
          <cell r="H1650">
            <v>0</v>
          </cell>
          <cell r="P1650">
            <v>0</v>
          </cell>
        </row>
        <row r="1651">
          <cell r="A1651" t="str">
            <v>Painel de conversor de freqüência, com o conversor 510-SZ-111, para - 75 CV</v>
          </cell>
          <cell r="B1651" t="str">
            <v>510-PV-30</v>
          </cell>
          <cell r="C1651" t="str">
            <v>UNID.</v>
          </cell>
          <cell r="D1651">
            <v>1</v>
          </cell>
          <cell r="E1651">
            <v>600</v>
          </cell>
          <cell r="F1651">
            <v>600</v>
          </cell>
          <cell r="G1651">
            <v>50</v>
          </cell>
          <cell r="H1651">
            <v>50</v>
          </cell>
          <cell r="I1651" t="str">
            <v>Q</v>
          </cell>
          <cell r="P1651">
            <v>50</v>
          </cell>
        </row>
        <row r="1652">
          <cell r="A1652" t="str">
            <v>motor de 75 cv.</v>
          </cell>
          <cell r="F1652">
            <v>0</v>
          </cell>
          <cell r="H1652">
            <v>0</v>
          </cell>
          <cell r="P1652">
            <v>0</v>
          </cell>
        </row>
        <row r="1653">
          <cell r="F1653">
            <v>0</v>
          </cell>
          <cell r="H1653">
            <v>0</v>
          </cell>
          <cell r="P1653">
            <v>0</v>
          </cell>
        </row>
        <row r="1654">
          <cell r="A1654" t="str">
            <v>Banco de capacitores 480 V: - 2 x 100 kVAr</v>
          </cell>
          <cell r="B1654" t="str">
            <v>550-BC-04</v>
          </cell>
          <cell r="C1654" t="str">
            <v>UNID.</v>
          </cell>
          <cell r="D1654">
            <v>1</v>
          </cell>
          <cell r="E1654">
            <v>200</v>
          </cell>
          <cell r="F1654">
            <v>200</v>
          </cell>
          <cell r="G1654">
            <v>40</v>
          </cell>
          <cell r="H1654">
            <v>40</v>
          </cell>
          <cell r="I1654" t="str">
            <v>Q</v>
          </cell>
          <cell r="P1654">
            <v>40</v>
          </cell>
        </row>
        <row r="1655">
          <cell r="A1655" t="str">
            <v>Instalação interna, 2x100 kVAr, automático.</v>
          </cell>
          <cell r="F1655">
            <v>0</v>
          </cell>
          <cell r="H1655">
            <v>0</v>
          </cell>
          <cell r="P1655">
            <v>0</v>
          </cell>
        </row>
        <row r="1656">
          <cell r="F1656">
            <v>0</v>
          </cell>
          <cell r="H1656">
            <v>0</v>
          </cell>
          <cell r="P1656">
            <v>0</v>
          </cell>
        </row>
        <row r="1657">
          <cell r="A1657" t="str">
            <v>Painel de iluminação 380/220 Vca:</v>
          </cell>
          <cell r="B1657" t="str">
            <v>550-PL-03</v>
          </cell>
          <cell r="C1657" t="str">
            <v>UNID.</v>
          </cell>
          <cell r="D1657">
            <v>1</v>
          </cell>
          <cell r="E1657">
            <v>600</v>
          </cell>
          <cell r="F1657">
            <v>600</v>
          </cell>
          <cell r="G1657">
            <v>100</v>
          </cell>
          <cell r="H1657">
            <v>100</v>
          </cell>
          <cell r="I1657" t="str">
            <v>Q</v>
          </cell>
          <cell r="P1657">
            <v>100</v>
          </cell>
        </row>
        <row r="1658">
          <cell r="A1658" t="str">
            <v xml:space="preserve">Instalação interna, barramento trifásico e neutro, para alimentação de painéis </v>
          </cell>
          <cell r="F1658">
            <v>0</v>
          </cell>
          <cell r="H1658">
            <v>0</v>
          </cell>
          <cell r="P1658">
            <v>0</v>
          </cell>
        </row>
        <row r="1659">
          <cell r="A1659" t="str">
            <v>e circuitos de iluminação.</v>
          </cell>
          <cell r="F1659">
            <v>0</v>
          </cell>
          <cell r="H1659">
            <v>0</v>
          </cell>
          <cell r="P1659">
            <v>0</v>
          </cell>
        </row>
        <row r="1660">
          <cell r="F1660">
            <v>0</v>
          </cell>
          <cell r="H1660">
            <v>0</v>
          </cell>
          <cell r="P1660">
            <v>0</v>
          </cell>
        </row>
        <row r="1661">
          <cell r="A1661" t="str">
            <v>Quadro de iluminação 380/220 Vca:</v>
          </cell>
          <cell r="B1661" t="str">
            <v>550-QL-11</v>
          </cell>
          <cell r="C1661" t="str">
            <v>UNID.</v>
          </cell>
          <cell r="D1661">
            <v>1</v>
          </cell>
          <cell r="E1661">
            <v>60</v>
          </cell>
          <cell r="F1661">
            <v>60</v>
          </cell>
          <cell r="G1661">
            <v>60</v>
          </cell>
          <cell r="H1661">
            <v>60</v>
          </cell>
          <cell r="I1661" t="str">
            <v>Q</v>
          </cell>
          <cell r="P1661">
            <v>60</v>
          </cell>
        </row>
        <row r="1662">
          <cell r="A1662" t="str">
            <v>Instalação externa, barramento trifásico e neutro.</v>
          </cell>
          <cell r="F1662">
            <v>0</v>
          </cell>
          <cell r="H1662">
            <v>0</v>
          </cell>
          <cell r="P1662">
            <v>0</v>
          </cell>
        </row>
        <row r="1663">
          <cell r="F1663">
            <v>0</v>
          </cell>
          <cell r="H1663">
            <v>0</v>
          </cell>
          <cell r="P1663">
            <v>0</v>
          </cell>
        </row>
        <row r="1664">
          <cell r="A1664" t="str">
            <v>Quadro de iluminação de emergência, 380/220 Vca:</v>
          </cell>
          <cell r="B1664" t="str">
            <v>550-QE-03</v>
          </cell>
          <cell r="C1664" t="str">
            <v>UNID.</v>
          </cell>
          <cell r="D1664">
            <v>1</v>
          </cell>
          <cell r="E1664">
            <v>60</v>
          </cell>
          <cell r="F1664">
            <v>60</v>
          </cell>
          <cell r="G1664">
            <v>60</v>
          </cell>
          <cell r="H1664">
            <v>60</v>
          </cell>
          <cell r="I1664" t="str">
            <v>Q</v>
          </cell>
          <cell r="P1664">
            <v>60</v>
          </cell>
        </row>
        <row r="1665">
          <cell r="A1665" t="str">
            <v>Instalação interna, barramento trifásico e neutro.</v>
          </cell>
          <cell r="F1665">
            <v>0</v>
          </cell>
          <cell r="H1665">
            <v>0</v>
          </cell>
          <cell r="P1665">
            <v>0</v>
          </cell>
        </row>
        <row r="1666">
          <cell r="F1666">
            <v>0</v>
          </cell>
          <cell r="H1666">
            <v>0</v>
          </cell>
          <cell r="P1666">
            <v>0</v>
          </cell>
        </row>
        <row r="1667">
          <cell r="A1667" t="str">
            <v>Cabo de cobre nu, têmpera meia dura, formação em fios, encordoamento classe 2,</v>
          </cell>
          <cell r="F1667">
            <v>0</v>
          </cell>
          <cell r="H1667">
            <v>0</v>
          </cell>
          <cell r="P1667">
            <v>0</v>
          </cell>
        </row>
        <row r="1668">
          <cell r="A1668" t="str">
            <v>NBR 5111 e 7575:</v>
          </cell>
          <cell r="F1668">
            <v>0</v>
          </cell>
          <cell r="H1668">
            <v>0</v>
          </cell>
          <cell r="P1668">
            <v>0</v>
          </cell>
        </row>
        <row r="1669">
          <cell r="A1669" t="str">
            <v>Bitola 16 mm²</v>
          </cell>
          <cell r="B1669" t="str">
            <v>CBNU</v>
          </cell>
          <cell r="C1669" t="str">
            <v>kg</v>
          </cell>
          <cell r="D1669">
            <v>2</v>
          </cell>
          <cell r="E1669">
            <v>1</v>
          </cell>
          <cell r="F1669">
            <v>2</v>
          </cell>
          <cell r="G1669">
            <v>1</v>
          </cell>
          <cell r="H1669">
            <v>2</v>
          </cell>
          <cell r="I1669" t="str">
            <v>B</v>
          </cell>
          <cell r="P1669">
            <v>1</v>
          </cell>
        </row>
        <row r="1670">
          <cell r="A1670" t="str">
            <v>Bitola 25 mm²</v>
          </cell>
          <cell r="B1670" t="str">
            <v>CBNU</v>
          </cell>
          <cell r="C1670" t="str">
            <v>kg</v>
          </cell>
          <cell r="D1670">
            <v>18</v>
          </cell>
          <cell r="E1670">
            <v>1</v>
          </cell>
          <cell r="F1670">
            <v>18</v>
          </cell>
          <cell r="G1670">
            <v>1</v>
          </cell>
          <cell r="H1670">
            <v>18</v>
          </cell>
          <cell r="I1670" t="str">
            <v>B</v>
          </cell>
          <cell r="P1670">
            <v>1</v>
          </cell>
        </row>
        <row r="1671">
          <cell r="A1671" t="str">
            <v>Bitola 35 mm²</v>
          </cell>
          <cell r="B1671" t="str">
            <v>CBNU</v>
          </cell>
          <cell r="C1671" t="str">
            <v>kg</v>
          </cell>
          <cell r="D1671">
            <v>125</v>
          </cell>
          <cell r="E1671">
            <v>1</v>
          </cell>
          <cell r="F1671">
            <v>125</v>
          </cell>
          <cell r="G1671">
            <v>1</v>
          </cell>
          <cell r="H1671">
            <v>125</v>
          </cell>
          <cell r="I1671" t="str">
            <v>B</v>
          </cell>
          <cell r="P1671">
            <v>1</v>
          </cell>
        </row>
        <row r="1672">
          <cell r="F1672">
            <v>0</v>
          </cell>
          <cell r="H1672">
            <v>0</v>
          </cell>
          <cell r="P1672">
            <v>0</v>
          </cell>
        </row>
        <row r="1673">
          <cell r="A1673" t="str">
            <v xml:space="preserve">Cabo de cobre, têmpera mole, isolação em PVC 70'C antichama, 750V,  sem capa </v>
          </cell>
          <cell r="F1673">
            <v>0</v>
          </cell>
          <cell r="H1673">
            <v>0</v>
          </cell>
          <cell r="P1673">
            <v>0</v>
          </cell>
        </row>
        <row r="1674">
          <cell r="A1674" t="str">
            <v>protetora, encordoamento classe 2, NBR 6880:</v>
          </cell>
          <cell r="F1674">
            <v>0</v>
          </cell>
          <cell r="H1674">
            <v>0</v>
          </cell>
          <cell r="P1674">
            <v>0</v>
          </cell>
        </row>
        <row r="1675">
          <cell r="A1675" t="str">
            <v>Bitola 2,5 mm²</v>
          </cell>
          <cell r="B1675" t="str">
            <v>CB1</v>
          </cell>
          <cell r="C1675" t="str">
            <v>m</v>
          </cell>
          <cell r="D1675">
            <v>3300</v>
          </cell>
          <cell r="E1675">
            <v>5.8000000000000003E-2</v>
          </cell>
          <cell r="F1675">
            <v>191.4</v>
          </cell>
          <cell r="G1675">
            <v>0.15</v>
          </cell>
          <cell r="H1675">
            <v>495</v>
          </cell>
          <cell r="I1675" t="str">
            <v>B</v>
          </cell>
          <cell r="P1675">
            <v>0.15</v>
          </cell>
        </row>
        <row r="1676">
          <cell r="A1676" t="str">
            <v>Bitola 4 mm²</v>
          </cell>
          <cell r="B1676" t="str">
            <v>CB1</v>
          </cell>
          <cell r="C1676" t="str">
            <v>m</v>
          </cell>
          <cell r="D1676">
            <v>900</v>
          </cell>
          <cell r="E1676">
            <v>0.08</v>
          </cell>
          <cell r="F1676">
            <v>72</v>
          </cell>
          <cell r="G1676">
            <v>0.15</v>
          </cell>
          <cell r="H1676">
            <v>135</v>
          </cell>
          <cell r="I1676" t="str">
            <v>B</v>
          </cell>
          <cell r="P1676">
            <v>0.15</v>
          </cell>
        </row>
        <row r="1677">
          <cell r="F1677">
            <v>0</v>
          </cell>
          <cell r="H1677">
            <v>0</v>
          </cell>
          <cell r="P1677">
            <v>0</v>
          </cell>
        </row>
        <row r="1678">
          <cell r="A1678" t="str">
            <v>Cabo de potência tripolar, composto de fios de cobre nu, têmpera mole, isolação EPR</v>
          </cell>
          <cell r="F1678">
            <v>0</v>
          </cell>
          <cell r="H1678">
            <v>0</v>
          </cell>
          <cell r="P1678">
            <v>0</v>
          </cell>
        </row>
        <row r="1679">
          <cell r="A1679" t="str">
            <v>classe de tensão 0,6/1kV, com cobertura de PVC, de acordo com NBR 7286:</v>
          </cell>
          <cell r="F1679">
            <v>0</v>
          </cell>
          <cell r="H1679">
            <v>0</v>
          </cell>
          <cell r="P1679">
            <v>0</v>
          </cell>
        </row>
        <row r="1680">
          <cell r="A1680" t="str">
            <v>Bitola 3x2,5 mm²</v>
          </cell>
          <cell r="B1680" t="str">
            <v>CB1</v>
          </cell>
          <cell r="C1680" t="str">
            <v>m</v>
          </cell>
          <cell r="D1680">
            <v>4</v>
          </cell>
          <cell r="E1680">
            <v>0.193</v>
          </cell>
          <cell r="F1680">
            <v>0.77</v>
          </cell>
          <cell r="G1680">
            <v>0.2</v>
          </cell>
          <cell r="H1680">
            <v>0.8</v>
          </cell>
          <cell r="I1680" t="str">
            <v>B</v>
          </cell>
          <cell r="P1680">
            <v>0.2</v>
          </cell>
        </row>
        <row r="1681">
          <cell r="A1681" t="str">
            <v>Bitola 35 mm²</v>
          </cell>
          <cell r="B1681" t="str">
            <v>CB1</v>
          </cell>
          <cell r="C1681" t="str">
            <v>m</v>
          </cell>
          <cell r="D1681">
            <v>100</v>
          </cell>
          <cell r="E1681">
            <v>0.40300000000000002</v>
          </cell>
          <cell r="F1681">
            <v>40.299999999999997</v>
          </cell>
          <cell r="G1681">
            <v>0.2</v>
          </cell>
          <cell r="H1681">
            <v>20</v>
          </cell>
          <cell r="I1681" t="str">
            <v>B</v>
          </cell>
          <cell r="P1681">
            <v>0.2</v>
          </cell>
        </row>
        <row r="1682">
          <cell r="F1682">
            <v>0</v>
          </cell>
          <cell r="H1682">
            <v>0</v>
          </cell>
          <cell r="P1682">
            <v>0</v>
          </cell>
        </row>
        <row r="1683">
          <cell r="A1683" t="str">
            <v>Cabo singelo em fios de cobre nu, têmpera mole, capa interna e cobertura em PVC 70'C</v>
          </cell>
          <cell r="F1683">
            <v>0</v>
          </cell>
          <cell r="H1683">
            <v>0</v>
          </cell>
          <cell r="P1683">
            <v>0</v>
          </cell>
        </row>
        <row r="1684">
          <cell r="A1684" t="str">
            <v>isolação 0,6/1kV:</v>
          </cell>
          <cell r="F1684">
            <v>0</v>
          </cell>
          <cell r="H1684">
            <v>0</v>
          </cell>
          <cell r="P1684">
            <v>0</v>
          </cell>
        </row>
        <row r="1685">
          <cell r="A1685" t="str">
            <v>Bitola 70 mm²</v>
          </cell>
          <cell r="B1685" t="str">
            <v>CB1</v>
          </cell>
          <cell r="C1685" t="str">
            <v>m</v>
          </cell>
          <cell r="D1685">
            <v>500</v>
          </cell>
          <cell r="E1685">
            <v>0.78200000000000003</v>
          </cell>
          <cell r="F1685">
            <v>391</v>
          </cell>
          <cell r="G1685">
            <v>0.25</v>
          </cell>
          <cell r="H1685">
            <v>125</v>
          </cell>
          <cell r="I1685" t="str">
            <v>B</v>
          </cell>
          <cell r="P1685">
            <v>0.25</v>
          </cell>
        </row>
        <row r="1686">
          <cell r="A1686" t="str">
            <v>Bitola 95 mm²</v>
          </cell>
          <cell r="B1686" t="str">
            <v>CB1</v>
          </cell>
          <cell r="C1686" t="str">
            <v>m</v>
          </cell>
          <cell r="D1686">
            <v>300</v>
          </cell>
          <cell r="E1686">
            <v>1.0149999999999999</v>
          </cell>
          <cell r="F1686">
            <v>304.5</v>
          </cell>
          <cell r="G1686">
            <v>0.25</v>
          </cell>
          <cell r="H1686">
            <v>75</v>
          </cell>
          <cell r="I1686" t="str">
            <v>B</v>
          </cell>
          <cell r="P1686">
            <v>0.25</v>
          </cell>
        </row>
        <row r="1687">
          <cell r="A1687" t="str">
            <v>Bitola 120 mm²</v>
          </cell>
          <cell r="B1687" t="str">
            <v>CB1</v>
          </cell>
          <cell r="C1687" t="str">
            <v>m</v>
          </cell>
          <cell r="D1687">
            <v>60</v>
          </cell>
          <cell r="E1687">
            <v>1.248</v>
          </cell>
          <cell r="F1687">
            <v>74.88</v>
          </cell>
          <cell r="G1687">
            <v>0.25</v>
          </cell>
          <cell r="H1687">
            <v>15</v>
          </cell>
          <cell r="I1687" t="str">
            <v>B</v>
          </cell>
          <cell r="P1687">
            <v>0.25</v>
          </cell>
        </row>
        <row r="1688">
          <cell r="A1688" t="str">
            <v>Bitola 150 mm²</v>
          </cell>
          <cell r="B1688" t="str">
            <v>CB1</v>
          </cell>
          <cell r="C1688" t="str">
            <v>m</v>
          </cell>
          <cell r="D1688">
            <v>340</v>
          </cell>
          <cell r="E1688">
            <v>1.5369999999999999</v>
          </cell>
          <cell r="F1688">
            <v>522.58000000000004</v>
          </cell>
          <cell r="G1688">
            <v>0.3</v>
          </cell>
          <cell r="H1688">
            <v>102</v>
          </cell>
          <cell r="I1688" t="str">
            <v>B</v>
          </cell>
          <cell r="P1688">
            <v>0.3</v>
          </cell>
        </row>
        <row r="1689">
          <cell r="F1689">
            <v>0</v>
          </cell>
          <cell r="H1689">
            <v>0</v>
          </cell>
          <cell r="P1689">
            <v>0</v>
          </cell>
        </row>
        <row r="1690">
          <cell r="A1690" t="str">
            <v>Cabo de potência , singelo, isolamento 8,7/15kV, com capa de PVC:</v>
          </cell>
          <cell r="F1690">
            <v>0</v>
          </cell>
          <cell r="H1690">
            <v>0</v>
          </cell>
          <cell r="P1690">
            <v>0</v>
          </cell>
        </row>
        <row r="1691">
          <cell r="A1691" t="str">
            <v>Bitola 50 mm²</v>
          </cell>
          <cell r="B1691" t="str">
            <v>CB15</v>
          </cell>
          <cell r="C1691" t="str">
            <v>m</v>
          </cell>
          <cell r="D1691">
            <v>160</v>
          </cell>
          <cell r="E1691">
            <v>0.98299999999999998</v>
          </cell>
          <cell r="F1691">
            <v>157.28</v>
          </cell>
          <cell r="G1691">
            <v>0.5</v>
          </cell>
          <cell r="H1691">
            <v>80</v>
          </cell>
          <cell r="I1691" t="str">
            <v>B</v>
          </cell>
          <cell r="P1691">
            <v>0.5</v>
          </cell>
        </row>
        <row r="1692">
          <cell r="A1692" t="str">
            <v>Bitola 70 mm²</v>
          </cell>
          <cell r="B1692" t="str">
            <v>CB15</v>
          </cell>
          <cell r="C1692" t="str">
            <v>m</v>
          </cell>
          <cell r="D1692">
            <v>350</v>
          </cell>
          <cell r="E1692">
            <v>1.234</v>
          </cell>
          <cell r="F1692">
            <v>431.9</v>
          </cell>
          <cell r="G1692">
            <v>0.5</v>
          </cell>
          <cell r="H1692">
            <v>175</v>
          </cell>
          <cell r="I1692" t="str">
            <v>B</v>
          </cell>
          <cell r="P1692">
            <v>0.5</v>
          </cell>
        </row>
        <row r="1693">
          <cell r="F1693">
            <v>0</v>
          </cell>
          <cell r="H1693">
            <v>0</v>
          </cell>
          <cell r="P1693">
            <v>0</v>
          </cell>
        </row>
        <row r="1694">
          <cell r="A1694" t="str">
            <v xml:space="preserve">Tomada tetrapolar blindada de sobrepor, em alumínio fundido e miolo em material </v>
          </cell>
          <cell r="C1694" t="str">
            <v>PC</v>
          </cell>
          <cell r="D1694">
            <v>8</v>
          </cell>
          <cell r="E1694">
            <v>1</v>
          </cell>
          <cell r="F1694">
            <v>8</v>
          </cell>
          <cell r="G1694">
            <v>4</v>
          </cell>
          <cell r="H1694">
            <v>32</v>
          </cell>
          <cell r="I1694" t="str">
            <v>Q</v>
          </cell>
          <cell r="P1694">
            <v>4</v>
          </cell>
        </row>
        <row r="1695">
          <cell r="A1695" t="str">
            <v>isolante, com tampa basculante, conforme DIN 49450 e 49451 - 500V.</v>
          </cell>
          <cell r="F1695">
            <v>0</v>
          </cell>
          <cell r="H1695">
            <v>0</v>
          </cell>
          <cell r="P1695">
            <v>0</v>
          </cell>
        </row>
        <row r="1696">
          <cell r="F1696">
            <v>0</v>
          </cell>
          <cell r="H1696">
            <v>0</v>
          </cell>
          <cell r="P1696">
            <v>0</v>
          </cell>
        </row>
        <row r="1697">
          <cell r="A1697" t="str">
            <v xml:space="preserve">Tomada redonda fundida em liga de alumínio, 380V, a prova de TGVP com tampo mola, </v>
          </cell>
          <cell r="C1697" t="str">
            <v>PC</v>
          </cell>
          <cell r="D1697">
            <v>9</v>
          </cell>
          <cell r="E1697">
            <v>1</v>
          </cell>
          <cell r="F1697">
            <v>9</v>
          </cell>
          <cell r="G1697">
            <v>4</v>
          </cell>
          <cell r="H1697">
            <v>36</v>
          </cell>
          <cell r="I1697" t="str">
            <v>Q</v>
          </cell>
          <cell r="P1697">
            <v>4</v>
          </cell>
        </row>
        <row r="1698">
          <cell r="A1698" t="str">
            <v>orelhas de fixação, quatro entradas rosqueadas de 3/4" sendo 3 bujões plásticos.</v>
          </cell>
          <cell r="F1698">
            <v>0</v>
          </cell>
          <cell r="H1698">
            <v>0</v>
          </cell>
          <cell r="P1698">
            <v>0</v>
          </cell>
        </row>
        <row r="1699">
          <cell r="F1699">
            <v>0</v>
          </cell>
          <cell r="H1699">
            <v>0</v>
          </cell>
          <cell r="P1699">
            <v>0</v>
          </cell>
        </row>
        <row r="1700">
          <cell r="A1700" t="str">
            <v>Tomada universal 2P+T montada em condulete.</v>
          </cell>
          <cell r="C1700" t="str">
            <v>PC</v>
          </cell>
          <cell r="D1700">
            <v>10</v>
          </cell>
          <cell r="E1700">
            <v>0.1</v>
          </cell>
          <cell r="F1700">
            <v>1</v>
          </cell>
          <cell r="G1700">
            <v>2</v>
          </cell>
          <cell r="H1700">
            <v>20</v>
          </cell>
          <cell r="I1700" t="str">
            <v>Q</v>
          </cell>
          <cell r="P1700">
            <v>2</v>
          </cell>
        </row>
        <row r="1701">
          <cell r="F1701">
            <v>0</v>
          </cell>
          <cell r="H1701">
            <v>0</v>
          </cell>
          <cell r="P1701">
            <v>0</v>
          </cell>
        </row>
        <row r="1702">
          <cell r="A1702" t="str">
            <v>Intrruptor montado em caixa condulete</v>
          </cell>
          <cell r="C1702" t="str">
            <v>PC</v>
          </cell>
          <cell r="D1702">
            <v>4</v>
          </cell>
          <cell r="E1702">
            <v>0.1</v>
          </cell>
          <cell r="F1702">
            <v>0.4</v>
          </cell>
          <cell r="G1702">
            <v>2</v>
          </cell>
          <cell r="H1702">
            <v>8</v>
          </cell>
          <cell r="I1702" t="str">
            <v>Q</v>
          </cell>
          <cell r="P1702">
            <v>2</v>
          </cell>
        </row>
        <row r="1703">
          <cell r="F1703">
            <v>0</v>
          </cell>
          <cell r="H1703">
            <v>0</v>
          </cell>
          <cell r="P1703">
            <v>0</v>
          </cell>
        </row>
        <row r="1704">
          <cell r="A1704" t="str">
            <v>Relé fotoelétrico montado em caixa condulete</v>
          </cell>
          <cell r="C1704" t="str">
            <v>PC</v>
          </cell>
          <cell r="D1704">
            <v>2</v>
          </cell>
          <cell r="E1704">
            <v>0.1</v>
          </cell>
          <cell r="F1704">
            <v>0.2</v>
          </cell>
          <cell r="G1704">
            <v>2</v>
          </cell>
          <cell r="H1704">
            <v>4</v>
          </cell>
          <cell r="I1704" t="str">
            <v>Q</v>
          </cell>
          <cell r="P1704">
            <v>2</v>
          </cell>
        </row>
        <row r="1705">
          <cell r="F1705">
            <v>0</v>
          </cell>
          <cell r="H1705">
            <v>0</v>
          </cell>
          <cell r="P1705">
            <v>0</v>
          </cell>
        </row>
        <row r="1706">
          <cell r="A1706" t="str">
            <v>Eletroduto aço galvanizado a fogo c/ costura, comp. 3m, c/ uma luva e rosca nas duas</v>
          </cell>
          <cell r="F1706">
            <v>0</v>
          </cell>
          <cell r="H1706">
            <v>0</v>
          </cell>
          <cell r="P1706">
            <v>0</v>
          </cell>
        </row>
        <row r="1707">
          <cell r="A1707" t="str">
            <v xml:space="preserve">extremidades, norma DIN 2440, c/ proteção mecânica nas extremidades e rebarbas </v>
          </cell>
          <cell r="F1707">
            <v>0</v>
          </cell>
          <cell r="H1707">
            <v>0</v>
          </cell>
          <cell r="P1707">
            <v>0</v>
          </cell>
        </row>
        <row r="1708">
          <cell r="A1708" t="str">
            <v>removidas:</v>
          </cell>
          <cell r="F1708">
            <v>0</v>
          </cell>
          <cell r="H1708">
            <v>0</v>
          </cell>
          <cell r="P1708">
            <v>0</v>
          </cell>
        </row>
        <row r="1709">
          <cell r="A1709" t="str">
            <v>Diâmetro 3/4"   BSP</v>
          </cell>
          <cell r="B1709" t="str">
            <v>ELAG</v>
          </cell>
          <cell r="C1709" t="str">
            <v>m</v>
          </cell>
          <cell r="D1709">
            <v>280</v>
          </cell>
          <cell r="E1709">
            <v>1.7699999999999998</v>
          </cell>
          <cell r="F1709">
            <v>495.6</v>
          </cell>
          <cell r="G1709">
            <v>1.25</v>
          </cell>
          <cell r="H1709">
            <v>350</v>
          </cell>
          <cell r="I1709" t="str">
            <v>LE</v>
          </cell>
          <cell r="P1709">
            <v>1.25</v>
          </cell>
        </row>
        <row r="1710">
          <cell r="A1710" t="str">
            <v>Diâmetro 1"      BSP</v>
          </cell>
          <cell r="B1710" t="str">
            <v>ELAG</v>
          </cell>
          <cell r="C1710" t="str">
            <v>m</v>
          </cell>
          <cell r="D1710">
            <v>213</v>
          </cell>
          <cell r="E1710">
            <v>2.63</v>
          </cell>
          <cell r="F1710">
            <v>560.19000000000005</v>
          </cell>
          <cell r="G1710">
            <v>1.25</v>
          </cell>
          <cell r="H1710">
            <v>266.25</v>
          </cell>
          <cell r="I1710" t="str">
            <v>LE</v>
          </cell>
          <cell r="P1710">
            <v>1.25</v>
          </cell>
        </row>
        <row r="1711">
          <cell r="A1711" t="str">
            <v>Diâmetro 11/2" BSP</v>
          </cell>
          <cell r="B1711" t="str">
            <v>ELAG</v>
          </cell>
          <cell r="C1711" t="str">
            <v>m</v>
          </cell>
          <cell r="D1711">
            <v>45</v>
          </cell>
          <cell r="E1711">
            <v>4.24</v>
          </cell>
          <cell r="F1711">
            <v>190.8</v>
          </cell>
          <cell r="G1711">
            <v>1.25</v>
          </cell>
          <cell r="H1711">
            <v>56.25</v>
          </cell>
          <cell r="I1711" t="str">
            <v>LE</v>
          </cell>
          <cell r="P1711">
            <v>1.25</v>
          </cell>
        </row>
        <row r="1712">
          <cell r="A1712" t="str">
            <v>Diâmetro 2"      BSP</v>
          </cell>
          <cell r="B1712" t="str">
            <v>ELAG</v>
          </cell>
          <cell r="C1712" t="str">
            <v>m</v>
          </cell>
          <cell r="D1712">
            <v>51</v>
          </cell>
          <cell r="E1712">
            <v>5.66</v>
          </cell>
          <cell r="F1712">
            <v>288.66000000000003</v>
          </cell>
          <cell r="G1712">
            <v>1.5</v>
          </cell>
          <cell r="H1712">
            <v>76.5</v>
          </cell>
          <cell r="I1712" t="str">
            <v>LE</v>
          </cell>
          <cell r="P1712">
            <v>1.5</v>
          </cell>
        </row>
        <row r="1713">
          <cell r="A1713" t="str">
            <v>Diâmetro 3"      BSP</v>
          </cell>
          <cell r="B1713" t="str">
            <v>ELAG</v>
          </cell>
          <cell r="C1713" t="str">
            <v>m</v>
          </cell>
          <cell r="D1713">
            <v>240</v>
          </cell>
          <cell r="E1713">
            <v>11.6</v>
          </cell>
          <cell r="F1713">
            <v>2784</v>
          </cell>
          <cell r="G1713">
            <v>1.5</v>
          </cell>
          <cell r="H1713">
            <v>360</v>
          </cell>
          <cell r="I1713" t="str">
            <v>LE</v>
          </cell>
          <cell r="P1713">
            <v>1.5</v>
          </cell>
        </row>
        <row r="1714">
          <cell r="A1714" t="str">
            <v>Diâmetro 4"      BSP</v>
          </cell>
          <cell r="B1714" t="str">
            <v>ELAG</v>
          </cell>
          <cell r="C1714" t="str">
            <v>m</v>
          </cell>
          <cell r="D1714">
            <v>10</v>
          </cell>
          <cell r="E1714">
            <v>16.48</v>
          </cell>
          <cell r="F1714">
            <v>164.8</v>
          </cell>
          <cell r="G1714">
            <v>2</v>
          </cell>
          <cell r="H1714">
            <v>20</v>
          </cell>
          <cell r="I1714" t="str">
            <v>LE</v>
          </cell>
          <cell r="P1714">
            <v>2</v>
          </cell>
        </row>
        <row r="1715">
          <cell r="F1715">
            <v>0</v>
          </cell>
          <cell r="H1715">
            <v>0</v>
          </cell>
          <cell r="P1715">
            <v>0</v>
          </cell>
        </row>
        <row r="1716">
          <cell r="A1716" t="str">
            <v xml:space="preserve">Eletroduto flexível em rolo, tipo sealtubo, a prova de tempo, umidade, gases, vapores e </v>
          </cell>
          <cell r="F1716">
            <v>0</v>
          </cell>
          <cell r="H1716">
            <v>0</v>
          </cell>
          <cell r="P1716">
            <v>0</v>
          </cell>
        </row>
        <row r="1717">
          <cell r="A1717" t="str">
            <v>pó, constituído por fita de aço doce c/ revestimento externo em polivinil-clorídrico:</v>
          </cell>
          <cell r="F1717">
            <v>0</v>
          </cell>
          <cell r="H1717">
            <v>0</v>
          </cell>
          <cell r="P1717">
            <v>0</v>
          </cell>
        </row>
        <row r="1718">
          <cell r="A1718" t="str">
            <v>Diâmetro 2"</v>
          </cell>
          <cell r="B1718" t="str">
            <v>ELFL</v>
          </cell>
          <cell r="C1718" t="str">
            <v>m</v>
          </cell>
          <cell r="D1718">
            <v>5</v>
          </cell>
          <cell r="E1718">
            <v>2.83</v>
          </cell>
          <cell r="F1718">
            <v>14.15</v>
          </cell>
          <cell r="G1718">
            <v>1.8</v>
          </cell>
          <cell r="H1718">
            <v>9</v>
          </cell>
          <cell r="I1718" t="str">
            <v>LE</v>
          </cell>
          <cell r="P1718">
            <v>1.8</v>
          </cell>
        </row>
        <row r="1719">
          <cell r="A1719" t="str">
            <v>Diâmetro 3"</v>
          </cell>
          <cell r="B1719" t="str">
            <v>ELFL</v>
          </cell>
          <cell r="C1719" t="str">
            <v>m</v>
          </cell>
          <cell r="D1719">
            <v>2</v>
          </cell>
          <cell r="E1719">
            <v>5.8</v>
          </cell>
          <cell r="F1719">
            <v>11.6</v>
          </cell>
          <cell r="G1719">
            <v>1.8</v>
          </cell>
          <cell r="H1719">
            <v>3.6</v>
          </cell>
          <cell r="I1719" t="str">
            <v>LE</v>
          </cell>
          <cell r="P1719">
            <v>1.8</v>
          </cell>
        </row>
        <row r="1720">
          <cell r="A1720" t="str">
            <v>Diâmetro 4"</v>
          </cell>
          <cell r="B1720" t="str">
            <v>ELFL</v>
          </cell>
          <cell r="C1720" t="str">
            <v>m</v>
          </cell>
          <cell r="D1720">
            <v>4</v>
          </cell>
          <cell r="E1720">
            <v>8.24</v>
          </cell>
          <cell r="F1720">
            <v>32.96</v>
          </cell>
          <cell r="G1720">
            <v>2.5</v>
          </cell>
          <cell r="H1720">
            <v>10</v>
          </cell>
          <cell r="I1720" t="str">
            <v>LE</v>
          </cell>
          <cell r="P1720">
            <v>2.5</v>
          </cell>
        </row>
        <row r="1721">
          <cell r="F1721">
            <v>0</v>
          </cell>
          <cell r="H1721">
            <v>0</v>
          </cell>
          <cell r="P1721">
            <v>0</v>
          </cell>
        </row>
        <row r="1722">
          <cell r="A1722" t="str">
            <v xml:space="preserve">Luminária p/ lamp. "V. sódio" c/ reator incorporado AFP-220V-60Hz, em liga esp. alum. </v>
          </cell>
          <cell r="F1722">
            <v>0</v>
          </cell>
          <cell r="H1722">
            <v>0</v>
          </cell>
          <cell r="P1722">
            <v>0</v>
          </cell>
        </row>
        <row r="1723">
          <cell r="A1723" t="str">
            <v xml:space="preserve">fundi. globo boro-silicato, base E-27 p/ lamp. até 70W e E-40 p/ lamp. 250W, entr. </v>
          </cell>
          <cell r="F1723">
            <v>0</v>
          </cell>
          <cell r="H1723">
            <v>0</v>
          </cell>
          <cell r="P1723">
            <v>0</v>
          </cell>
        </row>
        <row r="1724">
          <cell r="A1724" t="str">
            <v>rosq. 3/4" BSP:</v>
          </cell>
          <cell r="F1724">
            <v>0</v>
          </cell>
          <cell r="H1724">
            <v>0</v>
          </cell>
          <cell r="P1724">
            <v>0</v>
          </cell>
        </row>
        <row r="1725">
          <cell r="A1725" t="str">
            <v>PEND. 70W</v>
          </cell>
          <cell r="B1725" t="str">
            <v>LUM70</v>
          </cell>
          <cell r="C1725" t="str">
            <v>PC</v>
          </cell>
          <cell r="D1725">
            <v>79</v>
          </cell>
          <cell r="E1725">
            <v>5</v>
          </cell>
          <cell r="F1725">
            <v>395</v>
          </cell>
          <cell r="G1725">
            <v>8</v>
          </cell>
          <cell r="H1725">
            <v>632</v>
          </cell>
          <cell r="I1725" t="str">
            <v>Q</v>
          </cell>
          <cell r="P1725">
            <v>8</v>
          </cell>
        </row>
        <row r="1726">
          <cell r="A1726" t="str">
            <v>ARAND. 30' 70W</v>
          </cell>
          <cell r="B1726" t="str">
            <v>LUM70</v>
          </cell>
          <cell r="C1726" t="str">
            <v>PC</v>
          </cell>
          <cell r="D1726">
            <v>15</v>
          </cell>
          <cell r="E1726">
            <v>5</v>
          </cell>
          <cell r="F1726">
            <v>75</v>
          </cell>
          <cell r="G1726">
            <v>8</v>
          </cell>
          <cell r="H1726">
            <v>120</v>
          </cell>
          <cell r="I1726" t="str">
            <v>Q</v>
          </cell>
          <cell r="P1726">
            <v>8</v>
          </cell>
        </row>
        <row r="1727">
          <cell r="F1727">
            <v>0</v>
          </cell>
          <cell r="H1727">
            <v>0</v>
          </cell>
          <cell r="P1727">
            <v>0</v>
          </cell>
        </row>
        <row r="1728">
          <cell r="A1728" t="str">
            <v xml:space="preserve">Luminária p/ ilum. publ. totalmente fechada, p/ lamp. v. merc. e/ou sódio, corpo e refl. </v>
          </cell>
          <cell r="F1728">
            <v>0</v>
          </cell>
          <cell r="H1728">
            <v>0</v>
          </cell>
          <cell r="P1728">
            <v>0</v>
          </cell>
        </row>
        <row r="1729">
          <cell r="A1729" t="str">
            <v xml:space="preserve">estamp. em ch. alum., pescoço em liga de alum. fundido c/ entr. p/ tubo de 60,3 mm </v>
          </cell>
          <cell r="F1729">
            <v>0</v>
          </cell>
          <cell r="H1729">
            <v>0</v>
          </cell>
          <cell r="P1729">
            <v>0</v>
          </cell>
        </row>
        <row r="1730">
          <cell r="A1730" t="str">
            <v>refrator prismático em vidro temper., fecho de aço inox, soq. de porc c/ rosca E-40:</v>
          </cell>
          <cell r="F1730">
            <v>0</v>
          </cell>
          <cell r="H1730">
            <v>0</v>
          </cell>
          <cell r="P1730">
            <v>0</v>
          </cell>
        </row>
        <row r="1731">
          <cell r="A1731" t="str">
            <v>250W - V. Sódio</v>
          </cell>
          <cell r="B1731" t="str">
            <v>LUM250</v>
          </cell>
          <cell r="C1731" t="str">
            <v>PC</v>
          </cell>
          <cell r="D1731">
            <v>1</v>
          </cell>
          <cell r="E1731">
            <v>10</v>
          </cell>
          <cell r="F1731">
            <v>10</v>
          </cell>
          <cell r="G1731">
            <v>8</v>
          </cell>
          <cell r="H1731">
            <v>8</v>
          </cell>
          <cell r="I1731" t="str">
            <v>Q</v>
          </cell>
          <cell r="P1731">
            <v>8</v>
          </cell>
        </row>
        <row r="1732">
          <cell r="F1732">
            <v>0</v>
          </cell>
          <cell r="H1732">
            <v>0</v>
          </cell>
          <cell r="P1732">
            <v>0</v>
          </cell>
        </row>
        <row r="1733">
          <cell r="A1733" t="str">
            <v>Luminária aberta para duas lâmpadas fluorescente 32W-220V-60Hz, fornecida completa</v>
          </cell>
          <cell r="B1733" t="str">
            <v>LUM32</v>
          </cell>
          <cell r="C1733" t="str">
            <v>PC</v>
          </cell>
          <cell r="D1733">
            <v>26</v>
          </cell>
          <cell r="E1733">
            <v>10</v>
          </cell>
          <cell r="F1733">
            <v>260</v>
          </cell>
          <cell r="G1733">
            <v>8</v>
          </cell>
          <cell r="H1733">
            <v>208</v>
          </cell>
          <cell r="I1733" t="str">
            <v>Q</v>
          </cell>
          <cell r="P1733">
            <v>8</v>
          </cell>
        </row>
        <row r="1734">
          <cell r="A1734" t="str">
            <v>com equipamentos auxiliares.</v>
          </cell>
          <cell r="F1734">
            <v>0</v>
          </cell>
          <cell r="H1734">
            <v>0</v>
          </cell>
          <cell r="P1734">
            <v>0</v>
          </cell>
        </row>
        <row r="1735">
          <cell r="F1735">
            <v>0</v>
          </cell>
          <cell r="H1735">
            <v>0</v>
          </cell>
          <cell r="P1735">
            <v>0</v>
          </cell>
        </row>
        <row r="1736">
          <cell r="A1736" t="str">
            <v xml:space="preserve">Luminária tipo arandela, totalmente fechada para lâmpada vapor de sódio, corpo e </v>
          </cell>
          <cell r="F1736">
            <v>0</v>
          </cell>
          <cell r="H1736">
            <v>0</v>
          </cell>
          <cell r="P1736">
            <v>0</v>
          </cell>
        </row>
        <row r="1737">
          <cell r="A1737" t="str">
            <v>refletor em alumínio fundido.</v>
          </cell>
          <cell r="F1737">
            <v>0</v>
          </cell>
          <cell r="H1737">
            <v>0</v>
          </cell>
          <cell r="P1737">
            <v>0</v>
          </cell>
        </row>
        <row r="1738">
          <cell r="A1738" t="str">
            <v>VS-70W</v>
          </cell>
          <cell r="B1738" t="str">
            <v>LUM70</v>
          </cell>
          <cell r="C1738" t="str">
            <v>PC</v>
          </cell>
          <cell r="D1738">
            <v>14</v>
          </cell>
          <cell r="E1738">
            <v>5</v>
          </cell>
          <cell r="F1738">
            <v>70</v>
          </cell>
          <cell r="G1738">
            <v>8</v>
          </cell>
          <cell r="H1738">
            <v>112</v>
          </cell>
          <cell r="I1738" t="str">
            <v>Q</v>
          </cell>
          <cell r="P1738">
            <v>8</v>
          </cell>
        </row>
        <row r="1739">
          <cell r="F1739">
            <v>0</v>
          </cell>
          <cell r="H1739">
            <v>0</v>
          </cell>
          <cell r="P1739">
            <v>0</v>
          </cell>
        </row>
        <row r="1740">
          <cell r="A1740" t="str">
            <v>Unidade autônoma para iluminação de emergência, fornecida completa com todos os</v>
          </cell>
          <cell r="B1740" t="str">
            <v>LUMEM</v>
          </cell>
          <cell r="C1740" t="str">
            <v>PC</v>
          </cell>
          <cell r="D1740">
            <v>4</v>
          </cell>
          <cell r="E1740">
            <v>5</v>
          </cell>
          <cell r="F1740">
            <v>20</v>
          </cell>
          <cell r="G1740">
            <v>8</v>
          </cell>
          <cell r="H1740">
            <v>32</v>
          </cell>
          <cell r="I1740" t="str">
            <v>Q</v>
          </cell>
          <cell r="P1740">
            <v>8</v>
          </cell>
        </row>
        <row r="1741">
          <cell r="A1741" t="str">
            <v>acessórios incorporados, inclusive bateria e carregador.</v>
          </cell>
          <cell r="F1741">
            <v>0</v>
          </cell>
          <cell r="H1741">
            <v>0</v>
          </cell>
          <cell r="P1741">
            <v>0</v>
          </cell>
        </row>
        <row r="1742">
          <cell r="F1742">
            <v>0</v>
          </cell>
          <cell r="H1742">
            <v>0</v>
          </cell>
          <cell r="P1742">
            <v>0</v>
          </cell>
        </row>
        <row r="1743">
          <cell r="A1743" t="str">
            <v>Escadas para cabo trecho reto, tipo prateleira, semi-pesado com abas voltadas para</v>
          </cell>
          <cell r="F1743">
            <v>0</v>
          </cell>
          <cell r="H1743">
            <v>0</v>
          </cell>
          <cell r="P1743">
            <v>0</v>
          </cell>
        </row>
        <row r="1744">
          <cell r="A1744" t="str">
            <v xml:space="preserve">fora , em aço galvanizado, constituído de duas longarinas de perfil "U" 4",  com </v>
          </cell>
          <cell r="F1744">
            <v>0</v>
          </cell>
          <cell r="H1744">
            <v>0</v>
          </cell>
          <cell r="P1744">
            <v>0</v>
          </cell>
        </row>
        <row r="1745">
          <cell r="A1745" t="str">
            <v>espaçamento máximo entre travessas de 250 mm, peça de 3 m.</v>
          </cell>
          <cell r="F1745">
            <v>0</v>
          </cell>
          <cell r="H1745">
            <v>0</v>
          </cell>
          <cell r="P1745">
            <v>0</v>
          </cell>
        </row>
        <row r="1746">
          <cell r="A1746" t="str">
            <v>L=200</v>
          </cell>
          <cell r="B1746" t="str">
            <v>ESC</v>
          </cell>
          <cell r="C1746" t="str">
            <v>PC</v>
          </cell>
          <cell r="D1746">
            <v>5</v>
          </cell>
          <cell r="E1746">
            <v>20.37</v>
          </cell>
          <cell r="F1746">
            <v>101.85</v>
          </cell>
          <cell r="G1746">
            <v>6</v>
          </cell>
          <cell r="H1746">
            <v>30</v>
          </cell>
          <cell r="I1746" t="str">
            <v>LE</v>
          </cell>
          <cell r="P1746">
            <v>6</v>
          </cell>
        </row>
        <row r="1747">
          <cell r="A1747" t="str">
            <v>L=400</v>
          </cell>
          <cell r="B1747" t="str">
            <v>ESC</v>
          </cell>
          <cell r="C1747" t="str">
            <v>PC</v>
          </cell>
          <cell r="D1747">
            <v>15</v>
          </cell>
          <cell r="E1747">
            <v>22.83</v>
          </cell>
          <cell r="F1747">
            <v>342.45</v>
          </cell>
          <cell r="G1747">
            <v>9</v>
          </cell>
          <cell r="H1747">
            <v>135</v>
          </cell>
          <cell r="I1747" t="str">
            <v>LE</v>
          </cell>
          <cell r="P1747">
            <v>9</v>
          </cell>
        </row>
        <row r="1748">
          <cell r="A1748" t="str">
            <v>L=600</v>
          </cell>
          <cell r="B1748" t="str">
            <v>ESC</v>
          </cell>
          <cell r="C1748" t="str">
            <v>PC</v>
          </cell>
          <cell r="D1748">
            <v>15</v>
          </cell>
          <cell r="E1748">
            <v>25.29</v>
          </cell>
          <cell r="F1748">
            <v>379.35</v>
          </cell>
          <cell r="G1748">
            <v>9</v>
          </cell>
          <cell r="H1748">
            <v>135</v>
          </cell>
          <cell r="I1748" t="str">
            <v>LE</v>
          </cell>
          <cell r="P1748">
            <v>9</v>
          </cell>
        </row>
        <row r="1749">
          <cell r="F1749">
            <v>0</v>
          </cell>
          <cell r="H1749">
            <v>0</v>
          </cell>
          <cell r="P1749">
            <v>0</v>
          </cell>
        </row>
        <row r="1750">
          <cell r="A1750" t="str">
            <v>Caixa de ligação quadrada, em alumínio fundido, a prova de tempo, umidade, gases,</v>
          </cell>
          <cell r="F1750">
            <v>0</v>
          </cell>
          <cell r="H1750">
            <v>0</v>
          </cell>
          <cell r="P1750">
            <v>0</v>
          </cell>
        </row>
        <row r="1751">
          <cell r="A1751" t="str">
            <v>vapores e pó, com junta de vedação em neoprene:</v>
          </cell>
          <cell r="F1751">
            <v>0</v>
          </cell>
          <cell r="H1751">
            <v>0</v>
          </cell>
          <cell r="P1751">
            <v>0</v>
          </cell>
        </row>
        <row r="1752">
          <cell r="A1752" t="str">
            <v>Tamanho 342x275</v>
          </cell>
          <cell r="B1752" t="str">
            <v>CX</v>
          </cell>
          <cell r="C1752" t="str">
            <v>PC</v>
          </cell>
          <cell r="D1752">
            <v>2</v>
          </cell>
          <cell r="E1752">
            <v>15</v>
          </cell>
          <cell r="F1752">
            <v>30</v>
          </cell>
          <cell r="G1752">
            <v>30</v>
          </cell>
          <cell r="H1752">
            <v>60</v>
          </cell>
          <cell r="I1752" t="str">
            <v>Q</v>
          </cell>
          <cell r="P1752">
            <v>30</v>
          </cell>
        </row>
        <row r="1753">
          <cell r="A1753" t="str">
            <v>Tamanho 685x350</v>
          </cell>
          <cell r="B1753" t="str">
            <v>CX</v>
          </cell>
          <cell r="C1753" t="str">
            <v>PC</v>
          </cell>
          <cell r="D1753">
            <v>1</v>
          </cell>
          <cell r="E1753">
            <v>30</v>
          </cell>
          <cell r="F1753">
            <v>30</v>
          </cell>
          <cell r="G1753">
            <v>60</v>
          </cell>
          <cell r="H1753">
            <v>60</v>
          </cell>
          <cell r="I1753" t="str">
            <v>Q</v>
          </cell>
          <cell r="P1753">
            <v>60</v>
          </cell>
        </row>
        <row r="1754">
          <cell r="F1754">
            <v>0</v>
          </cell>
          <cell r="H1754">
            <v>0</v>
          </cell>
          <cell r="P1754">
            <v>0</v>
          </cell>
        </row>
        <row r="1755">
          <cell r="A1755" t="str">
            <v>Caixa condulete em liga de alumínio fundido:</v>
          </cell>
          <cell r="F1755">
            <v>0</v>
          </cell>
          <cell r="H1755">
            <v>0</v>
          </cell>
          <cell r="P1755">
            <v>0</v>
          </cell>
        </row>
        <row r="1756">
          <cell r="A1756" t="str">
            <v>Diâmetro 3/4"</v>
          </cell>
          <cell r="B1756" t="str">
            <v>CX</v>
          </cell>
          <cell r="C1756" t="str">
            <v>PC</v>
          </cell>
          <cell r="D1756">
            <v>113</v>
          </cell>
          <cell r="E1756">
            <v>0.05</v>
          </cell>
          <cell r="F1756">
            <v>5.65</v>
          </cell>
          <cell r="G1756">
            <v>0.1</v>
          </cell>
          <cell r="H1756">
            <v>11.3</v>
          </cell>
          <cell r="I1756" t="str">
            <v>LE</v>
          </cell>
          <cell r="P1756">
            <v>0.1</v>
          </cell>
        </row>
        <row r="1757">
          <cell r="A1757" t="str">
            <v>Diâmetro 1"</v>
          </cell>
          <cell r="B1757" t="str">
            <v>CX</v>
          </cell>
          <cell r="C1757" t="str">
            <v>PC</v>
          </cell>
          <cell r="D1757">
            <v>14</v>
          </cell>
          <cell r="E1757">
            <v>0.05</v>
          </cell>
          <cell r="F1757">
            <v>0.7</v>
          </cell>
          <cell r="G1757">
            <v>0.1</v>
          </cell>
          <cell r="H1757">
            <v>1.4</v>
          </cell>
          <cell r="I1757" t="str">
            <v>LE</v>
          </cell>
          <cell r="P1757">
            <v>0.1</v>
          </cell>
        </row>
        <row r="1758">
          <cell r="A1758" t="str">
            <v>Diâmetro 11/2"</v>
          </cell>
          <cell r="B1758" t="str">
            <v>CX</v>
          </cell>
          <cell r="C1758" t="str">
            <v>PC</v>
          </cell>
          <cell r="D1758">
            <v>47</v>
          </cell>
          <cell r="E1758">
            <v>0.05</v>
          </cell>
          <cell r="F1758">
            <v>2.35</v>
          </cell>
          <cell r="G1758">
            <v>0.1</v>
          </cell>
          <cell r="H1758">
            <v>4.7</v>
          </cell>
          <cell r="I1758" t="str">
            <v>LE</v>
          </cell>
          <cell r="P1758">
            <v>0.1</v>
          </cell>
        </row>
        <row r="1759">
          <cell r="A1759" t="str">
            <v>Diâmetro 2"</v>
          </cell>
          <cell r="B1759" t="str">
            <v>CX</v>
          </cell>
          <cell r="C1759" t="str">
            <v>PC</v>
          </cell>
          <cell r="D1759">
            <v>6</v>
          </cell>
          <cell r="E1759">
            <v>0.1</v>
          </cell>
          <cell r="F1759">
            <v>0.6</v>
          </cell>
          <cell r="G1759">
            <v>0.1</v>
          </cell>
          <cell r="H1759">
            <v>0.6</v>
          </cell>
          <cell r="I1759" t="str">
            <v>LE</v>
          </cell>
          <cell r="P1759">
            <v>0.1</v>
          </cell>
        </row>
        <row r="1760">
          <cell r="A1760" t="str">
            <v>Diâmetro 3"</v>
          </cell>
          <cell r="B1760" t="str">
            <v>CX</v>
          </cell>
          <cell r="C1760" t="str">
            <v>PC</v>
          </cell>
          <cell r="D1760">
            <v>3</v>
          </cell>
          <cell r="E1760">
            <v>0.1</v>
          </cell>
          <cell r="F1760">
            <v>0.3</v>
          </cell>
          <cell r="G1760">
            <v>0.1</v>
          </cell>
          <cell r="H1760">
            <v>0.3</v>
          </cell>
          <cell r="I1760" t="str">
            <v>LE</v>
          </cell>
          <cell r="P1760">
            <v>0.1</v>
          </cell>
        </row>
        <row r="1761">
          <cell r="A1761" t="str">
            <v>Diâmetro 4"</v>
          </cell>
          <cell r="B1761" t="str">
            <v>CX</v>
          </cell>
          <cell r="C1761" t="str">
            <v>PC</v>
          </cell>
          <cell r="D1761">
            <v>5</v>
          </cell>
          <cell r="E1761">
            <v>0.1</v>
          </cell>
          <cell r="F1761">
            <v>0.5</v>
          </cell>
          <cell r="G1761">
            <v>0.1</v>
          </cell>
          <cell r="H1761">
            <v>0.5</v>
          </cell>
          <cell r="I1761" t="str">
            <v>LE</v>
          </cell>
          <cell r="P1761">
            <v>0.1</v>
          </cell>
        </row>
        <row r="1762">
          <cell r="F1762">
            <v>0</v>
          </cell>
          <cell r="H1762">
            <v>0</v>
          </cell>
          <cell r="P1762">
            <v>0</v>
          </cell>
        </row>
        <row r="1763">
          <cell r="A1763" t="str">
            <v>Perfis para suportes em ASTM A-36 pintado.</v>
          </cell>
          <cell r="C1763" t="str">
            <v>kg</v>
          </cell>
          <cell r="D1763">
            <v>350</v>
          </cell>
          <cell r="E1763">
            <v>1</v>
          </cell>
          <cell r="F1763">
            <v>350</v>
          </cell>
          <cell r="G1763">
            <v>0.15</v>
          </cell>
          <cell r="H1763">
            <v>52.5</v>
          </cell>
          <cell r="I1763" t="str">
            <v>F</v>
          </cell>
          <cell r="P1763">
            <v>0.15</v>
          </cell>
        </row>
        <row r="1764">
          <cell r="F1764">
            <v>0</v>
          </cell>
          <cell r="H1764">
            <v>0</v>
          </cell>
          <cell r="P1764">
            <v>0</v>
          </cell>
        </row>
        <row r="1765">
          <cell r="A1765" t="str">
            <v>Ferragem de aço galvanizado para suporte</v>
          </cell>
          <cell r="C1765" t="str">
            <v>kg</v>
          </cell>
          <cell r="D1765">
            <v>470</v>
          </cell>
          <cell r="E1765">
            <v>1</v>
          </cell>
          <cell r="F1765">
            <v>470</v>
          </cell>
          <cell r="G1765">
            <v>0.2</v>
          </cell>
          <cell r="H1765">
            <v>94</v>
          </cell>
          <cell r="I1765" t="str">
            <v>LE</v>
          </cell>
          <cell r="P1765">
            <v>0.2</v>
          </cell>
        </row>
        <row r="1766">
          <cell r="F1766">
            <v>0</v>
          </cell>
          <cell r="H1766">
            <v>0</v>
          </cell>
          <cell r="P1766">
            <v>0</v>
          </cell>
        </row>
        <row r="1767">
          <cell r="A1767" t="str">
            <v>Barramento blindado, 2500 A, 45 kA, 480 V.</v>
          </cell>
          <cell r="B1767" t="str">
            <v>550-BB-04</v>
          </cell>
          <cell r="C1767" t="str">
            <v>m</v>
          </cell>
          <cell r="D1767">
            <v>8</v>
          </cell>
          <cell r="E1767">
            <v>5</v>
          </cell>
          <cell r="F1767">
            <v>40</v>
          </cell>
          <cell r="G1767">
            <v>3</v>
          </cell>
          <cell r="H1767">
            <v>24</v>
          </cell>
          <cell r="I1767" t="str">
            <v>Q</v>
          </cell>
          <cell r="P1767">
            <v>3</v>
          </cell>
        </row>
        <row r="1768">
          <cell r="F1768">
            <v>0</v>
          </cell>
          <cell r="H1768">
            <v>0</v>
          </cell>
          <cell r="P1768">
            <v>0</v>
          </cell>
        </row>
        <row r="1769">
          <cell r="A1769" t="str">
            <v>ÁREA - SUBESTAÇÃO 540-SE-07 E CAPTAÇÃO DE VGR (PENDENTE)</v>
          </cell>
          <cell r="F1769">
            <v>0</v>
          </cell>
          <cell r="H1769">
            <v>0</v>
          </cell>
          <cell r="P1769">
            <v>0</v>
          </cell>
        </row>
        <row r="1770">
          <cell r="A1770" t="str">
            <v>Transformador de potência: - 1,5 MVA</v>
          </cell>
          <cell r="B1770" t="str">
            <v>540-TF-01</v>
          </cell>
          <cell r="C1770" t="str">
            <v>UNID.</v>
          </cell>
          <cell r="D1770">
            <v>1</v>
          </cell>
          <cell r="E1770">
            <v>2000</v>
          </cell>
          <cell r="F1770">
            <v>2000</v>
          </cell>
          <cell r="G1770">
            <v>100</v>
          </cell>
          <cell r="H1770">
            <v>100</v>
          </cell>
          <cell r="I1770" t="str">
            <v>Q</v>
          </cell>
          <cell r="P1770">
            <v>100</v>
          </cell>
        </row>
        <row r="1771">
          <cell r="A1771" t="str">
            <v>Trifásico, instalação externa, isolamento em óleo mineral.</v>
          </cell>
          <cell r="F1771">
            <v>0</v>
          </cell>
          <cell r="H1771">
            <v>0</v>
          </cell>
          <cell r="P1771">
            <v>0</v>
          </cell>
        </row>
        <row r="1772">
          <cell r="A1772" t="str">
            <v>13,8 - 4,16kV, 1,5 MVA</v>
          </cell>
          <cell r="F1772">
            <v>0</v>
          </cell>
          <cell r="H1772">
            <v>0</v>
          </cell>
          <cell r="P1772">
            <v>0</v>
          </cell>
        </row>
        <row r="1773">
          <cell r="F1773">
            <v>0</v>
          </cell>
          <cell r="H1773">
            <v>0</v>
          </cell>
          <cell r="P1773">
            <v>0</v>
          </cell>
        </row>
        <row r="1774">
          <cell r="A1774" t="str">
            <v>Resistor de aterramento:</v>
          </cell>
          <cell r="B1774" t="str">
            <v>540-RA-01</v>
          </cell>
          <cell r="C1774" t="str">
            <v>UNID.</v>
          </cell>
          <cell r="D1774">
            <v>1</v>
          </cell>
          <cell r="E1774">
            <v>100</v>
          </cell>
          <cell r="F1774">
            <v>100</v>
          </cell>
          <cell r="G1774">
            <v>20</v>
          </cell>
          <cell r="H1774">
            <v>20</v>
          </cell>
          <cell r="I1774" t="str">
            <v>Q</v>
          </cell>
          <cell r="P1774">
            <v>20</v>
          </cell>
        </row>
        <row r="1775">
          <cell r="A1775" t="str">
            <v>Instalação externa, 2400V, 400A, 10s.</v>
          </cell>
          <cell r="F1775">
            <v>0</v>
          </cell>
          <cell r="H1775">
            <v>0</v>
          </cell>
          <cell r="P1775">
            <v>0</v>
          </cell>
        </row>
        <row r="1776">
          <cell r="F1776">
            <v>0</v>
          </cell>
          <cell r="H1776">
            <v>0</v>
          </cell>
          <cell r="P1776">
            <v>0</v>
          </cell>
        </row>
        <row r="1777">
          <cell r="A1777" t="str">
            <v>Subestação  móvel</v>
          </cell>
          <cell r="B1777" t="str">
            <v>540-SE-07</v>
          </cell>
          <cell r="C1777" t="str">
            <v>CJ</v>
          </cell>
          <cell r="D1777">
            <v>1</v>
          </cell>
          <cell r="E1777">
            <v>2500</v>
          </cell>
          <cell r="H1777">
            <v>0</v>
          </cell>
          <cell r="P1777">
            <v>0</v>
          </cell>
        </row>
        <row r="1778">
          <cell r="A1778" t="str">
            <v>Instalação externa, montada sobre base de arraste</v>
          </cell>
          <cell r="F1778">
            <v>0</v>
          </cell>
          <cell r="H1778">
            <v>0</v>
          </cell>
          <cell r="P1778">
            <v>0</v>
          </cell>
        </row>
        <row r="1779">
          <cell r="A1779" t="str">
            <v>(SKID), contendo os seguintes equipamentos:</v>
          </cell>
          <cell r="F1779">
            <v>0</v>
          </cell>
          <cell r="H1779">
            <v>0</v>
          </cell>
          <cell r="P1779">
            <v>0</v>
          </cell>
        </row>
        <row r="1780">
          <cell r="F1780">
            <v>0</v>
          </cell>
          <cell r="H1780">
            <v>0</v>
          </cell>
          <cell r="P1780">
            <v>0</v>
          </cell>
        </row>
        <row r="1781">
          <cell r="A1781" t="str">
            <v>Quadro de distribuição de 13,8 kV, instalação externa, tipo metal-clad, 600 A, 15 kA.</v>
          </cell>
          <cell r="B1781" t="str">
            <v>540-QD-01</v>
          </cell>
          <cell r="C1781" t="str">
            <v>CJ</v>
          </cell>
          <cell r="D1781">
            <v>1</v>
          </cell>
          <cell r="F1781">
            <v>0</v>
          </cell>
          <cell r="G1781">
            <v>150</v>
          </cell>
          <cell r="H1781">
            <v>150</v>
          </cell>
          <cell r="I1781" t="str">
            <v>Q</v>
          </cell>
          <cell r="P1781">
            <v>150</v>
          </cell>
        </row>
        <row r="1782">
          <cell r="F1782">
            <v>0</v>
          </cell>
          <cell r="G1782">
            <v>0</v>
          </cell>
          <cell r="H1782">
            <v>0</v>
          </cell>
          <cell r="P1782">
            <v>0</v>
          </cell>
        </row>
        <row r="1783">
          <cell r="A1783" t="str">
            <v>Centro de controle de motores de 4160V, instalação externa,  barramento de 1200A</v>
          </cell>
          <cell r="B1783" t="str">
            <v>540-CM-01</v>
          </cell>
          <cell r="C1783" t="str">
            <v>CJ</v>
          </cell>
          <cell r="D1783">
            <v>1</v>
          </cell>
          <cell r="F1783">
            <v>0</v>
          </cell>
          <cell r="G1783">
            <v>100</v>
          </cell>
          <cell r="H1783">
            <v>100</v>
          </cell>
          <cell r="I1783" t="str">
            <v>Q</v>
          </cell>
          <cell r="P1783">
            <v>100</v>
          </cell>
        </row>
        <row r="1784">
          <cell r="A1784" t="str">
            <v xml:space="preserve"> 31,5 kA, entrada com disjuntor a vácuo e saídas com contatores a vácuo.</v>
          </cell>
          <cell r="F1784">
            <v>0</v>
          </cell>
          <cell r="G1784">
            <v>0</v>
          </cell>
          <cell r="H1784">
            <v>0</v>
          </cell>
          <cell r="P1784">
            <v>0</v>
          </cell>
        </row>
        <row r="1785">
          <cell r="F1785">
            <v>0</v>
          </cell>
          <cell r="G1785">
            <v>0</v>
          </cell>
          <cell r="H1785">
            <v>0</v>
          </cell>
          <cell r="P1785">
            <v>0</v>
          </cell>
        </row>
        <row r="1786">
          <cell r="A1786" t="str">
            <v xml:space="preserve">Transformador de controle, monofásico, instalação interna, isolamento seco, com </v>
          </cell>
          <cell r="B1786" t="str">
            <v>540-TK-01</v>
          </cell>
          <cell r="C1786" t="str">
            <v>UNID.</v>
          </cell>
          <cell r="D1786">
            <v>1</v>
          </cell>
          <cell r="F1786">
            <v>0</v>
          </cell>
          <cell r="G1786">
            <v>10</v>
          </cell>
          <cell r="H1786">
            <v>10</v>
          </cell>
          <cell r="I1786" t="str">
            <v>Q</v>
          </cell>
          <cell r="P1786">
            <v>10</v>
          </cell>
        </row>
        <row r="1787">
          <cell r="A1787" t="str">
            <v>blindagem eletrostática entre  enrolamentos,5KVA 13800 -120V.</v>
          </cell>
          <cell r="F1787">
            <v>0</v>
          </cell>
          <cell r="G1787">
            <v>0</v>
          </cell>
          <cell r="H1787">
            <v>0</v>
          </cell>
          <cell r="P1787">
            <v>0</v>
          </cell>
        </row>
        <row r="1788">
          <cell r="F1788">
            <v>0</v>
          </cell>
          <cell r="G1788">
            <v>0</v>
          </cell>
          <cell r="H1788">
            <v>0</v>
          </cell>
          <cell r="P1788">
            <v>0</v>
          </cell>
        </row>
        <row r="1789">
          <cell r="A1789" t="str">
            <v xml:space="preserve">Transformadores de iluminação, trifásico, instalação interna, isolamento seco                 </v>
          </cell>
          <cell r="B1789" t="str">
            <v>540-TL-01</v>
          </cell>
          <cell r="C1789" t="str">
            <v>UNID.</v>
          </cell>
          <cell r="D1789">
            <v>1</v>
          </cell>
          <cell r="F1789">
            <v>0</v>
          </cell>
          <cell r="G1789">
            <v>30</v>
          </cell>
          <cell r="H1789">
            <v>30</v>
          </cell>
          <cell r="I1789" t="str">
            <v>Q</v>
          </cell>
          <cell r="P1789">
            <v>30</v>
          </cell>
        </row>
        <row r="1790">
          <cell r="A1790" t="str">
            <v xml:space="preserve"> 15kva, 13800 -220V.</v>
          </cell>
          <cell r="F1790">
            <v>0</v>
          </cell>
          <cell r="G1790">
            <v>0</v>
          </cell>
          <cell r="H1790">
            <v>0</v>
          </cell>
          <cell r="P1790">
            <v>0</v>
          </cell>
        </row>
        <row r="1791">
          <cell r="F1791">
            <v>0</v>
          </cell>
          <cell r="G1791">
            <v>0</v>
          </cell>
          <cell r="H1791">
            <v>0</v>
          </cell>
          <cell r="P1791">
            <v>0</v>
          </cell>
        </row>
        <row r="1792">
          <cell r="A1792" t="str">
            <v>Quadro de distribuição de tensão de controle, 120 Vca, instalação interna</v>
          </cell>
          <cell r="B1792" t="str">
            <v>540-QC-01</v>
          </cell>
          <cell r="C1792" t="str">
            <v>UNID.</v>
          </cell>
          <cell r="D1792">
            <v>1</v>
          </cell>
          <cell r="F1792">
            <v>0</v>
          </cell>
          <cell r="G1792">
            <v>50</v>
          </cell>
          <cell r="H1792">
            <v>50</v>
          </cell>
          <cell r="I1792" t="str">
            <v>Q</v>
          </cell>
          <cell r="P1792">
            <v>50</v>
          </cell>
        </row>
        <row r="1793">
          <cell r="A1793" t="str">
            <v>barramento monofásico (F+ N).</v>
          </cell>
          <cell r="F1793">
            <v>0</v>
          </cell>
          <cell r="G1793">
            <v>0</v>
          </cell>
          <cell r="H1793">
            <v>0</v>
          </cell>
          <cell r="P1793">
            <v>0</v>
          </cell>
        </row>
        <row r="1794">
          <cell r="F1794">
            <v>0</v>
          </cell>
          <cell r="G1794">
            <v>0</v>
          </cell>
          <cell r="H1794">
            <v>0</v>
          </cell>
          <cell r="P1794">
            <v>0</v>
          </cell>
        </row>
        <row r="1795">
          <cell r="A1795" t="str">
            <v>Painel de iluminação, instalação interna, 380/220 Vca, barramento trifásico .</v>
          </cell>
          <cell r="B1795" t="str">
            <v>540-PL-01</v>
          </cell>
          <cell r="C1795" t="str">
            <v>UNID.</v>
          </cell>
          <cell r="D1795">
            <v>1</v>
          </cell>
          <cell r="F1795">
            <v>0</v>
          </cell>
          <cell r="G1795">
            <v>50</v>
          </cell>
          <cell r="H1795">
            <v>50</v>
          </cell>
          <cell r="I1795" t="str">
            <v>Q</v>
          </cell>
          <cell r="P1795">
            <v>50</v>
          </cell>
        </row>
        <row r="1796">
          <cell r="F1796">
            <v>0</v>
          </cell>
          <cell r="G1796">
            <v>0</v>
          </cell>
          <cell r="H1796">
            <v>0</v>
          </cell>
          <cell r="P1796">
            <v>0</v>
          </cell>
        </row>
        <row r="1797">
          <cell r="A1797" t="str">
            <v>Transformador de potência trifásico, instalação externa, isolamento seco</v>
          </cell>
          <cell r="B1797" t="str">
            <v>540-TF-04</v>
          </cell>
          <cell r="C1797" t="str">
            <v>UNID.</v>
          </cell>
          <cell r="D1797">
            <v>1</v>
          </cell>
          <cell r="F1797">
            <v>0</v>
          </cell>
          <cell r="G1797">
            <v>50</v>
          </cell>
          <cell r="H1797">
            <v>50</v>
          </cell>
          <cell r="I1797" t="str">
            <v>Q</v>
          </cell>
          <cell r="P1797">
            <v>50</v>
          </cell>
        </row>
        <row r="1798">
          <cell r="A1798" t="str">
            <v xml:space="preserve"> 13800 - 380/220V 112,5kVA.</v>
          </cell>
          <cell r="F1798">
            <v>0</v>
          </cell>
          <cell r="G1798">
            <v>0</v>
          </cell>
          <cell r="H1798">
            <v>0</v>
          </cell>
          <cell r="P1798">
            <v>0</v>
          </cell>
        </row>
        <row r="1799">
          <cell r="F1799">
            <v>0</v>
          </cell>
          <cell r="G1799">
            <v>0</v>
          </cell>
          <cell r="H1799">
            <v>0</v>
          </cell>
          <cell r="P1799">
            <v>0</v>
          </cell>
        </row>
        <row r="1800">
          <cell r="A1800" t="str">
            <v>Centro controle de motores de 480V instalação externa, barramento de  300A, 45kA</v>
          </cell>
          <cell r="B1800" t="str">
            <v>540-CM-04</v>
          </cell>
          <cell r="C1800" t="str">
            <v>CJ</v>
          </cell>
          <cell r="D1800">
            <v>1</v>
          </cell>
          <cell r="F1800">
            <v>0</v>
          </cell>
          <cell r="G1800">
            <v>60</v>
          </cell>
          <cell r="H1800">
            <v>60</v>
          </cell>
          <cell r="I1800" t="str">
            <v>Q</v>
          </cell>
          <cell r="P1800">
            <v>60</v>
          </cell>
        </row>
        <row r="1801">
          <cell r="A1801" t="str">
            <v xml:space="preserve"> entrada com disjuntor tipo caixa moldada de 250A</v>
          </cell>
          <cell r="F1801">
            <v>0</v>
          </cell>
          <cell r="H1801">
            <v>0</v>
          </cell>
          <cell r="P1801">
            <v>0</v>
          </cell>
        </row>
        <row r="1802">
          <cell r="F1802">
            <v>0</v>
          </cell>
          <cell r="H1802">
            <v>0</v>
          </cell>
          <cell r="P1802">
            <v>0</v>
          </cell>
        </row>
        <row r="1803">
          <cell r="A1803" t="str">
            <v>Resistor de aterramento 277V, Composto das seguintes unidades:</v>
          </cell>
          <cell r="B1803" t="str">
            <v>540-RA-03</v>
          </cell>
          <cell r="C1803" t="str">
            <v>CJ</v>
          </cell>
          <cell r="D1803">
            <v>1</v>
          </cell>
          <cell r="E1803">
            <v>100</v>
          </cell>
          <cell r="F1803">
            <v>100</v>
          </cell>
          <cell r="G1803">
            <v>40</v>
          </cell>
          <cell r="H1803">
            <v>40</v>
          </cell>
          <cell r="I1803" t="str">
            <v>Q</v>
          </cell>
          <cell r="P1803">
            <v>40</v>
          </cell>
        </row>
        <row r="1804">
          <cell r="A1804" t="str">
            <v>- Resistor de  aterramento, instalação externa, 277V, 5A.</v>
          </cell>
          <cell r="F1804">
            <v>0</v>
          </cell>
          <cell r="H1804">
            <v>0</v>
          </cell>
          <cell r="P1804">
            <v>0</v>
          </cell>
        </row>
        <row r="1805">
          <cell r="A1805" t="str">
            <v>- Painel de supervisão e alarme, instalação interna</v>
          </cell>
          <cell r="F1805">
            <v>0</v>
          </cell>
          <cell r="H1805">
            <v>0</v>
          </cell>
          <cell r="P1805">
            <v>0</v>
          </cell>
        </row>
        <row r="1806">
          <cell r="F1806">
            <v>0</v>
          </cell>
          <cell r="H1806">
            <v>0</v>
          </cell>
          <cell r="P1806">
            <v>0</v>
          </cell>
        </row>
        <row r="1807">
          <cell r="A1807" t="str">
            <v>Escadas para cabo trecho reto, tipo prateleira, semi-pesado com abas voltadas para</v>
          </cell>
          <cell r="P1807">
            <v>0</v>
          </cell>
        </row>
        <row r="1808">
          <cell r="A1808" t="str">
            <v xml:space="preserve">fora , em aço galvanizado, constituído de duas longarinas de perfil "U" 4",  com </v>
          </cell>
          <cell r="F1808">
            <v>0</v>
          </cell>
          <cell r="H1808">
            <v>0</v>
          </cell>
          <cell r="P1808">
            <v>0</v>
          </cell>
        </row>
        <row r="1809">
          <cell r="A1809" t="str">
            <v>espaçamento máximo entre travessas de 250 mm, peça de 3 m.</v>
          </cell>
          <cell r="F1809">
            <v>0</v>
          </cell>
          <cell r="H1809">
            <v>0</v>
          </cell>
          <cell r="P1809">
            <v>0</v>
          </cell>
        </row>
        <row r="1810">
          <cell r="A1810" t="str">
            <v>L = 200 mm</v>
          </cell>
          <cell r="B1810" t="str">
            <v>ESC</v>
          </cell>
          <cell r="C1810" t="str">
            <v>PC</v>
          </cell>
          <cell r="D1810">
            <v>3</v>
          </cell>
          <cell r="E1810">
            <v>20.37</v>
          </cell>
          <cell r="F1810">
            <v>61.11</v>
          </cell>
          <cell r="G1810">
            <v>6</v>
          </cell>
          <cell r="H1810">
            <v>18</v>
          </cell>
          <cell r="I1810" t="str">
            <v>LE</v>
          </cell>
          <cell r="P1810">
            <v>6</v>
          </cell>
        </row>
        <row r="1811">
          <cell r="A1811" t="str">
            <v>L = 400 mm</v>
          </cell>
          <cell r="B1811" t="str">
            <v>ESC</v>
          </cell>
          <cell r="C1811" t="str">
            <v>PC</v>
          </cell>
          <cell r="D1811">
            <v>2</v>
          </cell>
          <cell r="E1811">
            <v>22.83</v>
          </cell>
          <cell r="F1811">
            <v>45.66</v>
          </cell>
          <cell r="G1811">
            <v>9</v>
          </cell>
          <cell r="H1811">
            <v>18</v>
          </cell>
          <cell r="I1811" t="str">
            <v>LE</v>
          </cell>
          <cell r="P1811">
            <v>9</v>
          </cell>
        </row>
        <row r="1812">
          <cell r="A1812" t="str">
            <v>L = 600 mm</v>
          </cell>
          <cell r="B1812" t="str">
            <v>ESC</v>
          </cell>
          <cell r="C1812" t="str">
            <v>PC</v>
          </cell>
          <cell r="D1812">
            <v>2</v>
          </cell>
          <cell r="E1812">
            <v>25.29</v>
          </cell>
          <cell r="F1812">
            <v>50.58</v>
          </cell>
          <cell r="G1812">
            <v>9</v>
          </cell>
          <cell r="H1812">
            <v>18</v>
          </cell>
          <cell r="I1812" t="str">
            <v>LE</v>
          </cell>
          <cell r="P1812">
            <v>9</v>
          </cell>
        </row>
        <row r="1813">
          <cell r="F1813">
            <v>0</v>
          </cell>
          <cell r="H1813">
            <v>0</v>
          </cell>
          <cell r="P1813">
            <v>0</v>
          </cell>
        </row>
        <row r="1814">
          <cell r="A1814" t="str">
            <v>Ferragem de aço galvanizado para suporte</v>
          </cell>
          <cell r="C1814" t="str">
            <v>kg</v>
          </cell>
          <cell r="D1814">
            <v>200</v>
          </cell>
          <cell r="E1814">
            <v>1</v>
          </cell>
          <cell r="F1814">
            <v>200</v>
          </cell>
          <cell r="G1814">
            <v>0.2</v>
          </cell>
          <cell r="H1814">
            <v>40</v>
          </cell>
          <cell r="I1814" t="str">
            <v>LE</v>
          </cell>
          <cell r="P1814">
            <v>0.2</v>
          </cell>
        </row>
        <row r="1815">
          <cell r="F1815">
            <v>0</v>
          </cell>
          <cell r="H1815">
            <v>0</v>
          </cell>
          <cell r="P1815">
            <v>0</v>
          </cell>
        </row>
        <row r="1816">
          <cell r="A1816" t="str">
            <v>Cabo de cobre multipolar com isolamento para 0,6/1 kV e capa em PVC:</v>
          </cell>
          <cell r="F1816">
            <v>0</v>
          </cell>
          <cell r="H1816">
            <v>0</v>
          </cell>
          <cell r="P1816">
            <v>0</v>
          </cell>
        </row>
        <row r="1817">
          <cell r="A1817" t="str">
            <v>Bitola e formação: 1x4c#35mm²</v>
          </cell>
          <cell r="B1817" t="str">
            <v>CB1</v>
          </cell>
          <cell r="C1817" t="str">
            <v>m</v>
          </cell>
          <cell r="D1817">
            <v>20</v>
          </cell>
          <cell r="E1817">
            <v>1.772</v>
          </cell>
          <cell r="F1817">
            <v>35.44</v>
          </cell>
          <cell r="G1817">
            <v>0.35</v>
          </cell>
          <cell r="H1817">
            <v>7</v>
          </cell>
          <cell r="I1817" t="str">
            <v>B</v>
          </cell>
          <cell r="P1817">
            <v>0.35</v>
          </cell>
        </row>
        <row r="1818">
          <cell r="F1818">
            <v>0</v>
          </cell>
          <cell r="H1818">
            <v>0</v>
          </cell>
          <cell r="P1818">
            <v>0</v>
          </cell>
        </row>
        <row r="1819">
          <cell r="A1819" t="str">
            <v>Cabo de cobre singelo com isolamento em PVC para 0,6/1 kV e capa em PVC:</v>
          </cell>
          <cell r="F1819">
            <v>0</v>
          </cell>
          <cell r="H1819">
            <v>0</v>
          </cell>
          <cell r="P1819">
            <v>0</v>
          </cell>
        </row>
        <row r="1820">
          <cell r="A1820" t="str">
            <v>Bitola 240 mm²</v>
          </cell>
          <cell r="B1820" t="str">
            <v>CB1</v>
          </cell>
          <cell r="C1820" t="str">
            <v>m</v>
          </cell>
          <cell r="D1820">
            <v>80</v>
          </cell>
          <cell r="E1820">
            <v>2.4929999999999999</v>
          </cell>
          <cell r="F1820">
            <v>199.44</v>
          </cell>
          <cell r="G1820">
            <v>0.35</v>
          </cell>
          <cell r="H1820">
            <v>28</v>
          </cell>
          <cell r="I1820" t="str">
            <v>B</v>
          </cell>
          <cell r="P1820">
            <v>0.35</v>
          </cell>
        </row>
        <row r="1821">
          <cell r="F1821">
            <v>0</v>
          </cell>
          <cell r="H1821">
            <v>0</v>
          </cell>
          <cell r="P1821">
            <v>0</v>
          </cell>
        </row>
        <row r="1822">
          <cell r="A1822" t="str">
            <v>Cabo de cobre singelo com isolamento em EPR para 3,6/6 kV e capa em PVC:</v>
          </cell>
          <cell r="F1822">
            <v>0</v>
          </cell>
          <cell r="H1822">
            <v>0</v>
          </cell>
          <cell r="P1822">
            <v>0</v>
          </cell>
        </row>
        <row r="1823">
          <cell r="A1823" t="str">
            <v>Bitola 35 mm²</v>
          </cell>
          <cell r="B1823" t="str">
            <v>CB6</v>
          </cell>
          <cell r="C1823" t="str">
            <v>m</v>
          </cell>
          <cell r="D1823">
            <v>300</v>
          </cell>
          <cell r="E1823">
            <v>0.69</v>
          </cell>
          <cell r="F1823">
            <v>207</v>
          </cell>
          <cell r="G1823">
            <v>0.5</v>
          </cell>
          <cell r="H1823">
            <v>150</v>
          </cell>
          <cell r="I1823" t="str">
            <v>B</v>
          </cell>
          <cell r="P1823">
            <v>0.5</v>
          </cell>
        </row>
        <row r="1824">
          <cell r="F1824">
            <v>0</v>
          </cell>
          <cell r="H1824">
            <v>0</v>
          </cell>
          <cell r="P1824">
            <v>0</v>
          </cell>
        </row>
        <row r="1825">
          <cell r="A1825" t="str">
            <v xml:space="preserve">Cabo de cobre, têmpera mole, isolação em PVC 70'C antichama, 750V,  sem capa </v>
          </cell>
          <cell r="F1825">
            <v>0</v>
          </cell>
          <cell r="H1825">
            <v>0</v>
          </cell>
          <cell r="P1825">
            <v>0</v>
          </cell>
        </row>
        <row r="1826">
          <cell r="A1826" t="str">
            <v>protetora, encordoamento classe 2, NBR 6880:</v>
          </cell>
          <cell r="F1826">
            <v>0</v>
          </cell>
          <cell r="H1826">
            <v>0</v>
          </cell>
          <cell r="P1826">
            <v>0</v>
          </cell>
        </row>
        <row r="1827">
          <cell r="A1827" t="str">
            <v>Bitola 2,5 mm²</v>
          </cell>
          <cell r="B1827" t="str">
            <v>CB1</v>
          </cell>
          <cell r="C1827" t="str">
            <v>m</v>
          </cell>
          <cell r="D1827">
            <v>500</v>
          </cell>
          <cell r="E1827">
            <v>5.8000000000000003E-2</v>
          </cell>
          <cell r="F1827">
            <v>29</v>
          </cell>
          <cell r="G1827">
            <v>0.15</v>
          </cell>
          <cell r="H1827">
            <v>75</v>
          </cell>
          <cell r="I1827" t="str">
            <v>B</v>
          </cell>
          <cell r="P1827">
            <v>0.15</v>
          </cell>
        </row>
        <row r="1828">
          <cell r="A1828" t="str">
            <v>Bitola 6 mm²</v>
          </cell>
          <cell r="B1828" t="str">
            <v>CB1</v>
          </cell>
          <cell r="C1828" t="str">
            <v>m</v>
          </cell>
          <cell r="D1828">
            <v>1</v>
          </cell>
          <cell r="E1828">
            <v>0.10199999999999999</v>
          </cell>
          <cell r="F1828">
            <v>0.1</v>
          </cell>
          <cell r="G1828">
            <v>0.15</v>
          </cell>
          <cell r="H1828">
            <v>0.15</v>
          </cell>
          <cell r="I1828" t="str">
            <v>B</v>
          </cell>
          <cell r="P1828">
            <v>0.15</v>
          </cell>
        </row>
        <row r="1829">
          <cell r="F1829">
            <v>0</v>
          </cell>
          <cell r="H1829">
            <v>0</v>
          </cell>
          <cell r="P1829">
            <v>0</v>
          </cell>
        </row>
        <row r="1830">
          <cell r="A1830" t="str">
            <v>Cabo de cobre nu, têmpera meia dura, formação em fios, encordoamento classe 2,</v>
          </cell>
          <cell r="F1830">
            <v>0</v>
          </cell>
          <cell r="H1830">
            <v>0</v>
          </cell>
          <cell r="P1830">
            <v>0</v>
          </cell>
        </row>
        <row r="1831">
          <cell r="A1831" t="str">
            <v>NBR 5111 e 7575:</v>
          </cell>
          <cell r="F1831">
            <v>0</v>
          </cell>
          <cell r="H1831">
            <v>0</v>
          </cell>
          <cell r="P1831">
            <v>0</v>
          </cell>
        </row>
        <row r="1832">
          <cell r="A1832" t="str">
            <v>Bitola 16 mm²</v>
          </cell>
          <cell r="B1832" t="str">
            <v>CBNU</v>
          </cell>
          <cell r="C1832" t="str">
            <v>kg</v>
          </cell>
          <cell r="D1832">
            <v>1</v>
          </cell>
          <cell r="E1832">
            <v>1</v>
          </cell>
          <cell r="F1832">
            <v>1</v>
          </cell>
          <cell r="G1832">
            <v>1</v>
          </cell>
          <cell r="H1832">
            <v>1</v>
          </cell>
          <cell r="I1832" t="str">
            <v>B</v>
          </cell>
          <cell r="P1832">
            <v>1</v>
          </cell>
        </row>
        <row r="1833">
          <cell r="A1833" t="str">
            <v>Bitola 25 mm²</v>
          </cell>
          <cell r="B1833" t="str">
            <v>CBNU</v>
          </cell>
          <cell r="C1833" t="str">
            <v>kg</v>
          </cell>
          <cell r="D1833">
            <v>5</v>
          </cell>
          <cell r="E1833">
            <v>1</v>
          </cell>
          <cell r="F1833">
            <v>5</v>
          </cell>
          <cell r="G1833">
            <v>1</v>
          </cell>
          <cell r="H1833">
            <v>5</v>
          </cell>
          <cell r="I1833" t="str">
            <v>B</v>
          </cell>
          <cell r="P1833">
            <v>1</v>
          </cell>
        </row>
        <row r="1834">
          <cell r="A1834" t="str">
            <v>Bitola 35 mm²</v>
          </cell>
          <cell r="B1834" t="str">
            <v>CBNU</v>
          </cell>
          <cell r="C1834" t="str">
            <v>kg</v>
          </cell>
          <cell r="D1834">
            <v>60</v>
          </cell>
          <cell r="E1834">
            <v>1</v>
          </cell>
          <cell r="F1834">
            <v>60</v>
          </cell>
          <cell r="G1834">
            <v>1</v>
          </cell>
          <cell r="H1834">
            <v>60</v>
          </cell>
          <cell r="I1834" t="str">
            <v>B</v>
          </cell>
          <cell r="P1834">
            <v>1</v>
          </cell>
        </row>
        <row r="1835">
          <cell r="F1835">
            <v>0</v>
          </cell>
          <cell r="H1835">
            <v>0</v>
          </cell>
          <cell r="P1835">
            <v>0</v>
          </cell>
        </row>
        <row r="1836">
          <cell r="A1836" t="str">
            <v>Cabo de potência, singelo, isolamento 8,7/15 kV, com capa de PVC:</v>
          </cell>
          <cell r="F1836">
            <v>0</v>
          </cell>
          <cell r="H1836">
            <v>0</v>
          </cell>
          <cell r="P1836">
            <v>0</v>
          </cell>
        </row>
        <row r="1837">
          <cell r="A1837" t="str">
            <v>Bitola 50 mm²</v>
          </cell>
          <cell r="B1837" t="str">
            <v>CB15</v>
          </cell>
          <cell r="C1837" t="str">
            <v>m</v>
          </cell>
          <cell r="D1837">
            <v>400</v>
          </cell>
          <cell r="E1837">
            <v>0.98299999999999998</v>
          </cell>
          <cell r="F1837">
            <v>393.2</v>
          </cell>
          <cell r="G1837">
            <v>0.5</v>
          </cell>
          <cell r="H1837">
            <v>200</v>
          </cell>
          <cell r="I1837" t="str">
            <v>B</v>
          </cell>
          <cell r="P1837">
            <v>0.5</v>
          </cell>
        </row>
        <row r="1838">
          <cell r="F1838">
            <v>0</v>
          </cell>
          <cell r="H1838">
            <v>0</v>
          </cell>
          <cell r="P1838">
            <v>0</v>
          </cell>
        </row>
        <row r="1839">
          <cell r="A1839" t="str">
            <v xml:space="preserve">Luminária aberta para duas lâmpadas fluorescente de 32W-220V-60Hz fornecida </v>
          </cell>
          <cell r="C1839" t="str">
            <v>PC</v>
          </cell>
          <cell r="D1839">
            <v>9</v>
          </cell>
          <cell r="E1839">
            <v>10</v>
          </cell>
          <cell r="F1839">
            <v>90</v>
          </cell>
          <cell r="G1839">
            <v>8</v>
          </cell>
          <cell r="H1839">
            <v>72</v>
          </cell>
          <cell r="I1839" t="str">
            <v>Q</v>
          </cell>
          <cell r="P1839">
            <v>8</v>
          </cell>
        </row>
        <row r="1840">
          <cell r="A1840" t="str">
            <v>completa, com equipamentos auxiliares.</v>
          </cell>
          <cell r="F1840">
            <v>0</v>
          </cell>
          <cell r="H1840">
            <v>0</v>
          </cell>
          <cell r="P1840">
            <v>0</v>
          </cell>
        </row>
        <row r="1841">
          <cell r="F1841">
            <v>0</v>
          </cell>
          <cell r="H1841">
            <v>0</v>
          </cell>
          <cell r="P1841">
            <v>0</v>
          </cell>
        </row>
        <row r="1842">
          <cell r="A1842" t="str">
            <v>Aparelho para iluminação:</v>
          </cell>
          <cell r="F1842">
            <v>0</v>
          </cell>
          <cell r="H1842">
            <v>0</v>
          </cell>
          <cell r="P1842">
            <v>0</v>
          </cell>
        </row>
        <row r="1843">
          <cell r="A1843" t="str">
            <v>VS-70W - Arandela 30º</v>
          </cell>
          <cell r="B1843" t="str">
            <v>LUM70</v>
          </cell>
          <cell r="C1843" t="str">
            <v>PC</v>
          </cell>
          <cell r="D1843">
            <v>8</v>
          </cell>
          <cell r="E1843">
            <v>5</v>
          </cell>
          <cell r="F1843">
            <v>40</v>
          </cell>
          <cell r="G1843">
            <v>8</v>
          </cell>
          <cell r="H1843">
            <v>64</v>
          </cell>
          <cell r="I1843" t="str">
            <v>Q</v>
          </cell>
          <cell r="P1843">
            <v>8</v>
          </cell>
        </row>
        <row r="1844">
          <cell r="A1844" t="str">
            <v>VS-150W - Pendente</v>
          </cell>
          <cell r="B1844" t="str">
            <v>LUM150</v>
          </cell>
          <cell r="C1844" t="str">
            <v>PC</v>
          </cell>
          <cell r="D1844">
            <v>6</v>
          </cell>
          <cell r="E1844">
            <v>5</v>
          </cell>
          <cell r="F1844">
            <v>30</v>
          </cell>
          <cell r="G1844">
            <v>8</v>
          </cell>
          <cell r="H1844">
            <v>48</v>
          </cell>
          <cell r="I1844" t="str">
            <v>Q</v>
          </cell>
          <cell r="P1844">
            <v>8</v>
          </cell>
        </row>
        <row r="1845">
          <cell r="F1845">
            <v>0</v>
          </cell>
          <cell r="H1845">
            <v>0</v>
          </cell>
          <cell r="P1845">
            <v>0</v>
          </cell>
        </row>
        <row r="1846">
          <cell r="A1846" t="str">
            <v>Unidade autônoma para iluminação de emergência, fornecida completa com todos os</v>
          </cell>
          <cell r="B1846" t="str">
            <v>LUMEM</v>
          </cell>
          <cell r="C1846" t="str">
            <v>PC</v>
          </cell>
          <cell r="D1846">
            <v>3</v>
          </cell>
          <cell r="E1846">
            <v>5</v>
          </cell>
          <cell r="F1846">
            <v>15</v>
          </cell>
          <cell r="G1846">
            <v>8</v>
          </cell>
          <cell r="H1846">
            <v>24</v>
          </cell>
          <cell r="I1846" t="str">
            <v>Q</v>
          </cell>
          <cell r="P1846">
            <v>8</v>
          </cell>
        </row>
        <row r="1847">
          <cell r="A1847" t="str">
            <v>acessórios incorporados, inclusive bateria e carregador.</v>
          </cell>
          <cell r="F1847">
            <v>0</v>
          </cell>
          <cell r="H1847">
            <v>0</v>
          </cell>
          <cell r="P1847">
            <v>0</v>
          </cell>
        </row>
        <row r="1848">
          <cell r="F1848">
            <v>0</v>
          </cell>
          <cell r="H1848">
            <v>0</v>
          </cell>
          <cell r="P1848">
            <v>0</v>
          </cell>
        </row>
        <row r="1849">
          <cell r="A1849" t="str">
            <v xml:space="preserve">Tomada redonda fundida em liga de alumínio, 380V, a prova de TGVP com tampo mola, </v>
          </cell>
          <cell r="C1849" t="str">
            <v>PC</v>
          </cell>
          <cell r="D1849">
            <v>2</v>
          </cell>
          <cell r="E1849">
            <v>1</v>
          </cell>
          <cell r="F1849">
            <v>2</v>
          </cell>
          <cell r="G1849">
            <v>4</v>
          </cell>
          <cell r="H1849">
            <v>8</v>
          </cell>
          <cell r="I1849" t="str">
            <v>Q</v>
          </cell>
          <cell r="P1849">
            <v>4</v>
          </cell>
        </row>
        <row r="1850">
          <cell r="A1850" t="str">
            <v>orelhas de fixação, quatro entradas rosqueadas de 3/4" sendo 3 bujões plásticos.</v>
          </cell>
          <cell r="F1850">
            <v>0</v>
          </cell>
          <cell r="H1850">
            <v>0</v>
          </cell>
          <cell r="P1850">
            <v>0</v>
          </cell>
        </row>
        <row r="1851">
          <cell r="F1851">
            <v>0</v>
          </cell>
          <cell r="H1851">
            <v>0</v>
          </cell>
          <cell r="P1851">
            <v>0</v>
          </cell>
        </row>
        <row r="1852">
          <cell r="A1852" t="str">
            <v>Tomada universal 2P+T montada em condulete</v>
          </cell>
          <cell r="C1852" t="str">
            <v>PC</v>
          </cell>
          <cell r="D1852">
            <v>5</v>
          </cell>
          <cell r="E1852">
            <v>0.1</v>
          </cell>
          <cell r="F1852">
            <v>0.5</v>
          </cell>
          <cell r="G1852">
            <v>2</v>
          </cell>
          <cell r="H1852">
            <v>10</v>
          </cell>
          <cell r="I1852" t="str">
            <v>Q</v>
          </cell>
          <cell r="P1852">
            <v>2</v>
          </cell>
        </row>
        <row r="1853">
          <cell r="F1853">
            <v>0</v>
          </cell>
          <cell r="H1853">
            <v>0</v>
          </cell>
          <cell r="P1853">
            <v>0</v>
          </cell>
        </row>
        <row r="1854">
          <cell r="A1854" t="str">
            <v>Interruptor montado em caixa condulete</v>
          </cell>
          <cell r="C1854" t="str">
            <v>PC</v>
          </cell>
          <cell r="D1854">
            <v>2</v>
          </cell>
          <cell r="E1854">
            <v>0.1</v>
          </cell>
          <cell r="F1854">
            <v>0.2</v>
          </cell>
          <cell r="G1854">
            <v>2</v>
          </cell>
          <cell r="H1854">
            <v>4</v>
          </cell>
          <cell r="I1854" t="str">
            <v>Q</v>
          </cell>
          <cell r="P1854">
            <v>2</v>
          </cell>
        </row>
        <row r="1855">
          <cell r="F1855">
            <v>0</v>
          </cell>
          <cell r="H1855">
            <v>0</v>
          </cell>
          <cell r="P1855">
            <v>0</v>
          </cell>
        </row>
        <row r="1856">
          <cell r="A1856" t="str">
            <v>Relé fotoelétrico montado em caixa condulete.</v>
          </cell>
          <cell r="C1856" t="str">
            <v>PC</v>
          </cell>
          <cell r="D1856">
            <v>1</v>
          </cell>
          <cell r="E1856">
            <v>0.1</v>
          </cell>
          <cell r="F1856">
            <v>0.1</v>
          </cell>
          <cell r="G1856">
            <v>2</v>
          </cell>
          <cell r="H1856">
            <v>2</v>
          </cell>
          <cell r="I1856" t="str">
            <v>Q</v>
          </cell>
          <cell r="P1856">
            <v>2</v>
          </cell>
        </row>
        <row r="1857">
          <cell r="F1857">
            <v>0</v>
          </cell>
          <cell r="H1857">
            <v>0</v>
          </cell>
          <cell r="P1857">
            <v>0</v>
          </cell>
        </row>
        <row r="1858">
          <cell r="A1858" t="str">
            <v>Eletroduto aço galvanizado a fogo c/ costura, comp. 3m, c/ uma luva e rosca nas duas</v>
          </cell>
          <cell r="F1858">
            <v>0</v>
          </cell>
          <cell r="H1858">
            <v>0</v>
          </cell>
          <cell r="P1858">
            <v>0</v>
          </cell>
        </row>
        <row r="1859">
          <cell r="A1859" t="str">
            <v xml:space="preserve">extremidades, norma DIN 2440, c/ proteção mecânica nas extremidades e rebarbas </v>
          </cell>
          <cell r="F1859">
            <v>0</v>
          </cell>
          <cell r="H1859">
            <v>0</v>
          </cell>
          <cell r="P1859">
            <v>0</v>
          </cell>
        </row>
        <row r="1860">
          <cell r="A1860" t="str">
            <v>removidas:</v>
          </cell>
          <cell r="F1860">
            <v>0</v>
          </cell>
          <cell r="H1860">
            <v>0</v>
          </cell>
          <cell r="P1860">
            <v>0</v>
          </cell>
        </row>
        <row r="1861">
          <cell r="A1861" t="str">
            <v>Diâmetro 3/4"    BSP</v>
          </cell>
          <cell r="B1861" t="str">
            <v>ELAG</v>
          </cell>
          <cell r="C1861" t="str">
            <v>m</v>
          </cell>
          <cell r="D1861">
            <v>187</v>
          </cell>
          <cell r="E1861">
            <v>1.7699999999999998</v>
          </cell>
          <cell r="F1861">
            <v>330.99</v>
          </cell>
          <cell r="G1861">
            <v>1.25</v>
          </cell>
          <cell r="H1861">
            <v>233.75</v>
          </cell>
          <cell r="I1861" t="str">
            <v>LE</v>
          </cell>
          <cell r="P1861">
            <v>1.25</v>
          </cell>
        </row>
        <row r="1862">
          <cell r="A1862" t="str">
            <v>Diâmetro 1"       BSP</v>
          </cell>
          <cell r="B1862" t="str">
            <v>ELAG</v>
          </cell>
          <cell r="C1862" t="str">
            <v>m</v>
          </cell>
          <cell r="D1862">
            <v>16</v>
          </cell>
          <cell r="E1862">
            <v>2.63</v>
          </cell>
          <cell r="F1862">
            <v>42.08</v>
          </cell>
          <cell r="G1862">
            <v>1.25</v>
          </cell>
          <cell r="H1862">
            <v>20</v>
          </cell>
          <cell r="I1862" t="str">
            <v>LE</v>
          </cell>
          <cell r="P1862">
            <v>1.25</v>
          </cell>
        </row>
        <row r="1863">
          <cell r="A1863" t="str">
            <v>Diâmetro 11/2"  BSP</v>
          </cell>
          <cell r="B1863" t="str">
            <v>ELAG</v>
          </cell>
          <cell r="C1863" t="str">
            <v>m</v>
          </cell>
          <cell r="D1863">
            <v>9</v>
          </cell>
          <cell r="E1863">
            <v>4.24</v>
          </cell>
          <cell r="F1863">
            <v>38.159999999999997</v>
          </cell>
          <cell r="G1863">
            <v>1.25</v>
          </cell>
          <cell r="H1863">
            <v>11.25</v>
          </cell>
          <cell r="I1863" t="str">
            <v>LE</v>
          </cell>
          <cell r="P1863">
            <v>1.25</v>
          </cell>
        </row>
        <row r="1864">
          <cell r="A1864" t="str">
            <v>Diâmetro 2"       BSP</v>
          </cell>
          <cell r="B1864" t="str">
            <v>ELAG</v>
          </cell>
          <cell r="C1864" t="str">
            <v>m</v>
          </cell>
          <cell r="D1864">
            <v>8</v>
          </cell>
          <cell r="E1864">
            <v>5.66</v>
          </cell>
          <cell r="F1864">
            <v>45.28</v>
          </cell>
          <cell r="G1864">
            <v>1.5</v>
          </cell>
          <cell r="H1864">
            <v>12</v>
          </cell>
          <cell r="I1864" t="str">
            <v>LE</v>
          </cell>
          <cell r="P1864">
            <v>1.5</v>
          </cell>
        </row>
        <row r="1865">
          <cell r="A1865" t="str">
            <v>Diâmetro 3"       BSP</v>
          </cell>
          <cell r="B1865" t="str">
            <v>ELAG</v>
          </cell>
          <cell r="C1865" t="str">
            <v>m</v>
          </cell>
          <cell r="D1865">
            <v>87</v>
          </cell>
          <cell r="E1865">
            <v>11.6</v>
          </cell>
          <cell r="F1865">
            <v>1009.2</v>
          </cell>
          <cell r="G1865">
            <v>1.5</v>
          </cell>
          <cell r="H1865">
            <v>130.5</v>
          </cell>
          <cell r="I1865" t="str">
            <v>LE</v>
          </cell>
          <cell r="P1865">
            <v>1.5</v>
          </cell>
        </row>
        <row r="1866">
          <cell r="A1866" t="str">
            <v>Diâmetro 4"       BSP</v>
          </cell>
          <cell r="B1866" t="str">
            <v>ELAG</v>
          </cell>
          <cell r="C1866" t="str">
            <v>m</v>
          </cell>
          <cell r="D1866">
            <v>3</v>
          </cell>
          <cell r="E1866">
            <v>16.48</v>
          </cell>
          <cell r="F1866">
            <v>49.44</v>
          </cell>
          <cell r="G1866">
            <v>2</v>
          </cell>
          <cell r="H1866">
            <v>6</v>
          </cell>
          <cell r="I1866" t="str">
            <v>LE</v>
          </cell>
          <cell r="P1866">
            <v>2</v>
          </cell>
        </row>
        <row r="1867">
          <cell r="F1867">
            <v>0</v>
          </cell>
          <cell r="H1867">
            <v>0</v>
          </cell>
          <cell r="P1867">
            <v>0</v>
          </cell>
        </row>
        <row r="1868">
          <cell r="A1868" t="str">
            <v xml:space="preserve">Eletroduto flexível em rolo, tipo sealtubo, a prova de tempo, umidade, gases, vapores e </v>
          </cell>
          <cell r="F1868">
            <v>0</v>
          </cell>
          <cell r="H1868">
            <v>0</v>
          </cell>
          <cell r="P1868">
            <v>0</v>
          </cell>
        </row>
        <row r="1869">
          <cell r="A1869" t="str">
            <v>pó, constituído por fita de aço doce c/ revestimento externo em polivinil-clorídrico:</v>
          </cell>
          <cell r="F1869">
            <v>0</v>
          </cell>
          <cell r="H1869">
            <v>0</v>
          </cell>
          <cell r="P1869">
            <v>0</v>
          </cell>
        </row>
        <row r="1870">
          <cell r="A1870" t="str">
            <v>Diâmetro 3"</v>
          </cell>
          <cell r="B1870" t="str">
            <v>ELFL</v>
          </cell>
          <cell r="C1870" t="str">
            <v>m</v>
          </cell>
          <cell r="D1870">
            <v>4</v>
          </cell>
          <cell r="E1870">
            <v>5.8</v>
          </cell>
          <cell r="F1870">
            <v>23.2</v>
          </cell>
          <cell r="G1870">
            <v>1.8</v>
          </cell>
          <cell r="H1870">
            <v>7.2</v>
          </cell>
          <cell r="I1870" t="str">
            <v>LE</v>
          </cell>
          <cell r="P1870">
            <v>1.8</v>
          </cell>
        </row>
        <row r="1871">
          <cell r="F1871">
            <v>0</v>
          </cell>
          <cell r="H1871">
            <v>0</v>
          </cell>
          <cell r="P1871">
            <v>0</v>
          </cell>
        </row>
        <row r="1872">
          <cell r="A1872" t="str">
            <v xml:space="preserve">Luminária p/ lamp. "V. sódio" c/ reator incorporado AFP-220V-60Hz, em liga esp. alum. </v>
          </cell>
          <cell r="F1872">
            <v>0</v>
          </cell>
          <cell r="H1872">
            <v>0</v>
          </cell>
          <cell r="P1872">
            <v>0</v>
          </cell>
        </row>
        <row r="1873">
          <cell r="A1873" t="str">
            <v xml:space="preserve">fundi. globo boro-silicato, base E-27 p/ lamp. até 70W e E-40 p/ lamp. 250W, entr. </v>
          </cell>
          <cell r="F1873">
            <v>0</v>
          </cell>
          <cell r="H1873">
            <v>0</v>
          </cell>
          <cell r="P1873">
            <v>0</v>
          </cell>
        </row>
        <row r="1874">
          <cell r="A1874" t="str">
            <v>rosq. 3/4" BSP:</v>
          </cell>
          <cell r="F1874">
            <v>0</v>
          </cell>
          <cell r="H1874">
            <v>0</v>
          </cell>
          <cell r="P1874">
            <v>0</v>
          </cell>
        </row>
        <row r="1875">
          <cell r="A1875" t="str">
            <v>ARRAND. 30' 70W</v>
          </cell>
          <cell r="B1875" t="str">
            <v>LUM70</v>
          </cell>
          <cell r="C1875" t="str">
            <v>PC</v>
          </cell>
          <cell r="D1875">
            <v>8</v>
          </cell>
          <cell r="E1875">
            <v>5</v>
          </cell>
          <cell r="F1875">
            <v>40</v>
          </cell>
          <cell r="G1875">
            <v>8</v>
          </cell>
          <cell r="H1875">
            <v>64</v>
          </cell>
          <cell r="I1875" t="str">
            <v>Q</v>
          </cell>
          <cell r="P1875">
            <v>8</v>
          </cell>
        </row>
        <row r="1876">
          <cell r="F1876">
            <v>0</v>
          </cell>
          <cell r="H1876">
            <v>0</v>
          </cell>
          <cell r="P1876">
            <v>0</v>
          </cell>
        </row>
        <row r="1877">
          <cell r="A1877" t="str">
            <v>Painel de proteção contra surtos de tensão</v>
          </cell>
          <cell r="B1877" t="str">
            <v>550-PS-01/02/03</v>
          </cell>
          <cell r="C1877" t="str">
            <v>UNID.</v>
          </cell>
          <cell r="D1877">
            <v>3</v>
          </cell>
          <cell r="E1877">
            <v>600</v>
          </cell>
          <cell r="F1877">
            <v>1800</v>
          </cell>
          <cell r="G1877">
            <v>50</v>
          </cell>
          <cell r="H1877">
            <v>150</v>
          </cell>
          <cell r="I1877" t="str">
            <v>Q</v>
          </cell>
          <cell r="P1877">
            <v>50</v>
          </cell>
        </row>
        <row r="1878">
          <cell r="F1878">
            <v>0</v>
          </cell>
          <cell r="H1878">
            <v>0</v>
          </cell>
          <cell r="P1878">
            <v>0</v>
          </cell>
        </row>
        <row r="1879">
          <cell r="A1879" t="str">
            <v>ÁREA - SUBESTAÇÃO 540-SE-08 E CAPTAÇÃO DE TROVÕES</v>
          </cell>
          <cell r="F1879">
            <v>0</v>
          </cell>
          <cell r="H1879">
            <v>0</v>
          </cell>
          <cell r="P1879">
            <v>0</v>
          </cell>
        </row>
        <row r="1880">
          <cell r="A1880" t="str">
            <v>Transformador de potência: - 1,5 MVA</v>
          </cell>
          <cell r="B1880" t="str">
            <v>540-TF-02</v>
          </cell>
          <cell r="C1880" t="str">
            <v>UNID.</v>
          </cell>
          <cell r="D1880">
            <v>1</v>
          </cell>
          <cell r="E1880">
            <v>2000</v>
          </cell>
          <cell r="F1880">
            <v>2000</v>
          </cell>
          <cell r="G1880">
            <v>100</v>
          </cell>
          <cell r="H1880">
            <v>100</v>
          </cell>
          <cell r="I1880" t="str">
            <v>Q</v>
          </cell>
          <cell r="P1880">
            <v>100</v>
          </cell>
        </row>
        <row r="1881">
          <cell r="A1881" t="str">
            <v>Trifásico, instalação externa, isolamento em óleo mineral.</v>
          </cell>
          <cell r="F1881">
            <v>0</v>
          </cell>
          <cell r="H1881">
            <v>0</v>
          </cell>
          <cell r="P1881">
            <v>0</v>
          </cell>
        </row>
        <row r="1882">
          <cell r="A1882" t="str">
            <v>13,8 - 4,16kV, 1,5 MVA</v>
          </cell>
          <cell r="F1882">
            <v>0</v>
          </cell>
          <cell r="H1882">
            <v>0</v>
          </cell>
          <cell r="P1882">
            <v>0</v>
          </cell>
        </row>
        <row r="1883">
          <cell r="F1883">
            <v>0</v>
          </cell>
          <cell r="H1883">
            <v>0</v>
          </cell>
          <cell r="P1883">
            <v>0</v>
          </cell>
        </row>
        <row r="1884">
          <cell r="A1884" t="str">
            <v>Transformador de potência: - 112,5 KVA</v>
          </cell>
          <cell r="B1884" t="str">
            <v>540-TF-03</v>
          </cell>
          <cell r="C1884" t="str">
            <v>UNID.</v>
          </cell>
          <cell r="D1884">
            <v>1</v>
          </cell>
          <cell r="E1884">
            <v>200</v>
          </cell>
          <cell r="F1884">
            <v>200</v>
          </cell>
          <cell r="G1884">
            <v>20</v>
          </cell>
          <cell r="H1884">
            <v>20</v>
          </cell>
          <cell r="I1884" t="str">
            <v>Q</v>
          </cell>
          <cell r="P1884">
            <v>20</v>
          </cell>
        </row>
        <row r="1885">
          <cell r="A1885" t="str">
            <v>Trifásico, instalação externa, isolamento em óleo mineral.</v>
          </cell>
          <cell r="F1885">
            <v>0</v>
          </cell>
          <cell r="H1885">
            <v>0</v>
          </cell>
          <cell r="P1885">
            <v>0</v>
          </cell>
        </row>
        <row r="1886">
          <cell r="A1886" t="str">
            <v>13.800 - 480V, 112,5 kVA</v>
          </cell>
          <cell r="F1886">
            <v>0</v>
          </cell>
          <cell r="H1886">
            <v>0</v>
          </cell>
          <cell r="P1886">
            <v>0</v>
          </cell>
        </row>
        <row r="1887">
          <cell r="F1887">
            <v>0</v>
          </cell>
          <cell r="H1887">
            <v>0</v>
          </cell>
          <cell r="P1887">
            <v>0</v>
          </cell>
        </row>
        <row r="1888">
          <cell r="A1888" t="str">
            <v>Transformador de controle: - 5 kVA</v>
          </cell>
          <cell r="B1888" t="str">
            <v>540-TK-02</v>
          </cell>
          <cell r="C1888" t="str">
            <v>UNID.</v>
          </cell>
          <cell r="D1888">
            <v>1</v>
          </cell>
          <cell r="E1888">
            <v>100</v>
          </cell>
          <cell r="F1888">
            <v>100</v>
          </cell>
          <cell r="G1888">
            <v>20</v>
          </cell>
          <cell r="H1888">
            <v>20</v>
          </cell>
          <cell r="I1888" t="str">
            <v>Q</v>
          </cell>
          <cell r="P1888">
            <v>20</v>
          </cell>
        </row>
        <row r="1889">
          <cell r="A1889" t="str">
            <v>Monofásico, instalação externa, isolamento em óleo mineral.</v>
          </cell>
          <cell r="F1889">
            <v>0</v>
          </cell>
          <cell r="H1889">
            <v>0</v>
          </cell>
          <cell r="P1889">
            <v>0</v>
          </cell>
        </row>
        <row r="1890">
          <cell r="A1890" t="str">
            <v>13.800 - 120V, 5 kVA, com blindagem eletrostática entre enrolamentos</v>
          </cell>
          <cell r="F1890">
            <v>0</v>
          </cell>
          <cell r="H1890">
            <v>0</v>
          </cell>
          <cell r="P1890">
            <v>0</v>
          </cell>
        </row>
        <row r="1891">
          <cell r="F1891">
            <v>0</v>
          </cell>
          <cell r="H1891">
            <v>0</v>
          </cell>
          <cell r="P1891">
            <v>0</v>
          </cell>
        </row>
        <row r="1892">
          <cell r="A1892" t="str">
            <v>Transformador de iluminação: - 15 kVA</v>
          </cell>
          <cell r="B1892" t="str">
            <v>540-TL-02</v>
          </cell>
          <cell r="C1892" t="str">
            <v>UNID.</v>
          </cell>
          <cell r="D1892">
            <v>1</v>
          </cell>
          <cell r="E1892">
            <v>100</v>
          </cell>
          <cell r="F1892">
            <v>100</v>
          </cell>
          <cell r="G1892">
            <v>20</v>
          </cell>
          <cell r="H1892">
            <v>20</v>
          </cell>
          <cell r="I1892" t="str">
            <v>Q</v>
          </cell>
          <cell r="P1892">
            <v>20</v>
          </cell>
        </row>
        <row r="1893">
          <cell r="A1893" t="str">
            <v>Trifásico, instalação externa, isolamento em óleo mineral.</v>
          </cell>
          <cell r="F1893">
            <v>0</v>
          </cell>
          <cell r="H1893">
            <v>0</v>
          </cell>
          <cell r="P1893">
            <v>0</v>
          </cell>
        </row>
        <row r="1894">
          <cell r="A1894" t="str">
            <v>13.800 - 380/220V, 15 kVA</v>
          </cell>
          <cell r="F1894">
            <v>0</v>
          </cell>
          <cell r="H1894">
            <v>0</v>
          </cell>
          <cell r="P1894">
            <v>0</v>
          </cell>
        </row>
        <row r="1895">
          <cell r="F1895">
            <v>0</v>
          </cell>
          <cell r="H1895">
            <v>0</v>
          </cell>
          <cell r="P1895">
            <v>0</v>
          </cell>
        </row>
        <row r="1896">
          <cell r="A1896" t="str">
            <v>Resistor de aterramento:</v>
          </cell>
          <cell r="B1896" t="str">
            <v>540-RA-02</v>
          </cell>
          <cell r="C1896" t="str">
            <v>UNID.</v>
          </cell>
          <cell r="D1896">
            <v>1</v>
          </cell>
          <cell r="E1896">
            <v>100</v>
          </cell>
          <cell r="F1896">
            <v>100</v>
          </cell>
          <cell r="G1896">
            <v>20</v>
          </cell>
          <cell r="H1896">
            <v>20</v>
          </cell>
          <cell r="I1896" t="str">
            <v>Q</v>
          </cell>
          <cell r="P1896">
            <v>20</v>
          </cell>
        </row>
        <row r="1897">
          <cell r="A1897" t="str">
            <v>Instalação externa, 2400V, 400A, 10s</v>
          </cell>
          <cell r="F1897">
            <v>0</v>
          </cell>
          <cell r="H1897">
            <v>0</v>
          </cell>
          <cell r="P1897">
            <v>0</v>
          </cell>
        </row>
        <row r="1898">
          <cell r="F1898">
            <v>0</v>
          </cell>
          <cell r="H1898">
            <v>0</v>
          </cell>
          <cell r="P1898">
            <v>0</v>
          </cell>
        </row>
        <row r="1899">
          <cell r="A1899" t="str">
            <v>Resistor de aterramento 277V:</v>
          </cell>
          <cell r="B1899" t="str">
            <v>540-RA-03</v>
          </cell>
          <cell r="C1899" t="str">
            <v>CJ</v>
          </cell>
          <cell r="D1899">
            <v>1</v>
          </cell>
          <cell r="E1899">
            <v>100</v>
          </cell>
          <cell r="F1899">
            <v>100</v>
          </cell>
          <cell r="G1899">
            <v>40</v>
          </cell>
          <cell r="H1899">
            <v>40</v>
          </cell>
          <cell r="I1899" t="str">
            <v>Q</v>
          </cell>
          <cell r="P1899">
            <v>40</v>
          </cell>
        </row>
        <row r="1900">
          <cell r="A1900" t="str">
            <v>Composto das seguintes unidades:</v>
          </cell>
          <cell r="F1900">
            <v>0</v>
          </cell>
          <cell r="H1900">
            <v>0</v>
          </cell>
          <cell r="P1900">
            <v>0</v>
          </cell>
        </row>
        <row r="1901">
          <cell r="A1901" t="str">
            <v>- Resistor de  aterramento, instalação externa, 277V, 5A.</v>
          </cell>
          <cell r="F1901">
            <v>0</v>
          </cell>
          <cell r="H1901">
            <v>0</v>
          </cell>
          <cell r="P1901">
            <v>0</v>
          </cell>
        </row>
        <row r="1902">
          <cell r="A1902" t="str">
            <v xml:space="preserve">- Painel de supervisão e alarme, instalação interna. </v>
          </cell>
          <cell r="F1902">
            <v>0</v>
          </cell>
          <cell r="H1902">
            <v>0</v>
          </cell>
          <cell r="P1902">
            <v>0</v>
          </cell>
        </row>
        <row r="1903">
          <cell r="F1903">
            <v>0</v>
          </cell>
          <cell r="H1903">
            <v>0</v>
          </cell>
          <cell r="P1903">
            <v>0</v>
          </cell>
        </row>
        <row r="1904">
          <cell r="A1904" t="str">
            <v>Quadro de distribuição de 13,8 kV: - 3COL</v>
          </cell>
          <cell r="B1904" t="str">
            <v>540-QD-02</v>
          </cell>
          <cell r="C1904" t="str">
            <v>CJ.</v>
          </cell>
          <cell r="D1904">
            <v>1</v>
          </cell>
          <cell r="E1904">
            <v>3000</v>
          </cell>
          <cell r="F1904">
            <v>3000</v>
          </cell>
          <cell r="G1904">
            <v>600</v>
          </cell>
          <cell r="H1904">
            <v>600</v>
          </cell>
          <cell r="I1904" t="str">
            <v>Q</v>
          </cell>
          <cell r="P1904">
            <v>600</v>
          </cell>
        </row>
        <row r="1905">
          <cell r="A1905" t="str">
            <v>Instalação abrigada, tipo Metal Clad, 600A, 15kA, com uma coluna de entrada e duas</v>
          </cell>
          <cell r="F1905">
            <v>0</v>
          </cell>
          <cell r="H1905">
            <v>0</v>
          </cell>
          <cell r="P1905">
            <v>0</v>
          </cell>
        </row>
        <row r="1906">
          <cell r="A1906" t="str">
            <v>colunas de saídas.</v>
          </cell>
          <cell r="F1906">
            <v>0</v>
          </cell>
          <cell r="H1906">
            <v>0</v>
          </cell>
          <cell r="P1906">
            <v>0</v>
          </cell>
        </row>
        <row r="1907">
          <cell r="F1907">
            <v>0</v>
          </cell>
          <cell r="H1907">
            <v>0</v>
          </cell>
          <cell r="P1907">
            <v>0</v>
          </cell>
        </row>
        <row r="1908">
          <cell r="A1908" t="str">
            <v>Centro controle motores de 4160 V: - 3COL</v>
          </cell>
          <cell r="B1908" t="str">
            <v>540-CM-02</v>
          </cell>
          <cell r="C1908" t="str">
            <v>CJ.</v>
          </cell>
          <cell r="D1908">
            <v>1</v>
          </cell>
          <cell r="E1908">
            <v>3000</v>
          </cell>
          <cell r="F1908">
            <v>3000</v>
          </cell>
          <cell r="G1908">
            <v>600</v>
          </cell>
          <cell r="H1908">
            <v>600</v>
          </cell>
          <cell r="I1908" t="str">
            <v>Q</v>
          </cell>
          <cell r="P1908">
            <v>600</v>
          </cell>
        </row>
        <row r="1909">
          <cell r="A1909" t="str">
            <v xml:space="preserve">Instalação interna, barramento 1200A, 31,5 kA, compartimentos  extraíveis,  entrada </v>
          </cell>
          <cell r="F1909">
            <v>0</v>
          </cell>
          <cell r="H1909">
            <v>0</v>
          </cell>
          <cell r="P1909">
            <v>0</v>
          </cell>
        </row>
        <row r="1910">
          <cell r="A1910" t="str">
            <v xml:space="preserve">com disjuntor à vácuo, saídas com contatores à  vácuo, com uma coluna de </v>
          </cell>
          <cell r="F1910">
            <v>0</v>
          </cell>
          <cell r="H1910">
            <v>0</v>
          </cell>
          <cell r="P1910">
            <v>0</v>
          </cell>
        </row>
        <row r="1911">
          <cell r="A1911" t="str">
            <v>entrada e duas colunas de saídas.</v>
          </cell>
          <cell r="F1911">
            <v>0</v>
          </cell>
          <cell r="H1911">
            <v>0</v>
          </cell>
          <cell r="P1911">
            <v>0</v>
          </cell>
        </row>
        <row r="1912">
          <cell r="F1912">
            <v>0</v>
          </cell>
          <cell r="H1912">
            <v>0</v>
          </cell>
          <cell r="P1912">
            <v>0</v>
          </cell>
        </row>
        <row r="1913">
          <cell r="A1913" t="str">
            <v>Centro controle motores 480V: - 2COL</v>
          </cell>
          <cell r="B1913" t="str">
            <v>540-CM-03</v>
          </cell>
          <cell r="C1913" t="str">
            <v>CJ.</v>
          </cell>
          <cell r="D1913">
            <v>1</v>
          </cell>
          <cell r="E1913">
            <v>1200</v>
          </cell>
          <cell r="F1913">
            <v>1200</v>
          </cell>
          <cell r="G1913">
            <v>300</v>
          </cell>
          <cell r="H1913">
            <v>300</v>
          </cell>
          <cell r="I1913" t="str">
            <v>Q</v>
          </cell>
          <cell r="P1913">
            <v>300</v>
          </cell>
        </row>
        <row r="1914">
          <cell r="A1914" t="str">
            <v>Instalação interna, barramento 300A, 45 kA, gavetas extraíveis, entrada com disjuntor</v>
          </cell>
          <cell r="F1914">
            <v>0</v>
          </cell>
          <cell r="H1914">
            <v>0</v>
          </cell>
          <cell r="P1914">
            <v>0</v>
          </cell>
        </row>
        <row r="1915">
          <cell r="A1915" t="str">
            <v xml:space="preserve"> tipo caixa moldada de 250A, com uma coluna de entrada e uma coluna de saída.</v>
          </cell>
          <cell r="F1915">
            <v>0</v>
          </cell>
          <cell r="H1915">
            <v>0</v>
          </cell>
          <cell r="P1915">
            <v>0</v>
          </cell>
        </row>
        <row r="1916">
          <cell r="F1916">
            <v>0</v>
          </cell>
          <cell r="H1916">
            <v>0</v>
          </cell>
          <cell r="P1916">
            <v>0</v>
          </cell>
        </row>
        <row r="1917">
          <cell r="A1917" t="str">
            <v>Painel de proteção contra surtos de tensão.</v>
          </cell>
          <cell r="B1917" t="str">
            <v>550-PS-04A/04R</v>
          </cell>
          <cell r="C1917" t="str">
            <v>UNID.</v>
          </cell>
          <cell r="D1917">
            <v>2</v>
          </cell>
          <cell r="E1917">
            <v>600</v>
          </cell>
          <cell r="F1917">
            <v>1200</v>
          </cell>
          <cell r="G1917">
            <v>50</v>
          </cell>
          <cell r="H1917">
            <v>100</v>
          </cell>
          <cell r="I1917" t="str">
            <v>Q</v>
          </cell>
          <cell r="P1917">
            <v>50</v>
          </cell>
        </row>
        <row r="1918">
          <cell r="F1918">
            <v>0</v>
          </cell>
          <cell r="H1918">
            <v>0</v>
          </cell>
          <cell r="P1918">
            <v>0</v>
          </cell>
        </row>
        <row r="1919">
          <cell r="A1919" t="str">
            <v>Painel de iluminação 380/220 Vca:</v>
          </cell>
          <cell r="B1919" t="str">
            <v>540-PL-02</v>
          </cell>
          <cell r="C1919" t="str">
            <v>UNID.</v>
          </cell>
          <cell r="D1919">
            <v>1</v>
          </cell>
          <cell r="E1919">
            <v>600</v>
          </cell>
          <cell r="F1919">
            <v>600</v>
          </cell>
          <cell r="G1919">
            <v>100</v>
          </cell>
          <cell r="H1919">
            <v>100</v>
          </cell>
          <cell r="I1919" t="str">
            <v>Q</v>
          </cell>
          <cell r="P1919">
            <v>100</v>
          </cell>
        </row>
        <row r="1920">
          <cell r="A1920" t="str">
            <v>Instalação interna, barramento trifásico e neutro,  para alimentação de painéis e circuitos</v>
          </cell>
          <cell r="F1920">
            <v>0</v>
          </cell>
          <cell r="H1920">
            <v>0</v>
          </cell>
          <cell r="P1920">
            <v>0</v>
          </cell>
        </row>
        <row r="1921">
          <cell r="A1921" t="str">
            <v xml:space="preserve"> de iluminação.</v>
          </cell>
          <cell r="F1921">
            <v>0</v>
          </cell>
          <cell r="H1921">
            <v>0</v>
          </cell>
          <cell r="P1921">
            <v>0</v>
          </cell>
        </row>
        <row r="1922">
          <cell r="F1922">
            <v>0</v>
          </cell>
          <cell r="H1922">
            <v>0</v>
          </cell>
          <cell r="P1922">
            <v>0</v>
          </cell>
        </row>
        <row r="1923">
          <cell r="A1923" t="str">
            <v xml:space="preserve">Cabo de cobre, têmpera mole, isolação em PVC 70'C antichama, 750V,  sem capa </v>
          </cell>
          <cell r="F1923">
            <v>0</v>
          </cell>
          <cell r="H1923">
            <v>0</v>
          </cell>
          <cell r="P1923">
            <v>0</v>
          </cell>
        </row>
        <row r="1924">
          <cell r="A1924" t="str">
            <v>protetora, encordoamento classe 2, NBR 6880:</v>
          </cell>
          <cell r="F1924">
            <v>0</v>
          </cell>
          <cell r="H1924">
            <v>0</v>
          </cell>
          <cell r="P1924">
            <v>0</v>
          </cell>
        </row>
        <row r="1925">
          <cell r="A1925" t="str">
            <v>Bitola 2,5 mm²</v>
          </cell>
          <cell r="B1925" t="str">
            <v>CB1</v>
          </cell>
          <cell r="C1925" t="str">
            <v>m</v>
          </cell>
          <cell r="D1925">
            <v>500</v>
          </cell>
          <cell r="E1925">
            <v>5.8000000000000003E-2</v>
          </cell>
          <cell r="F1925">
            <v>29</v>
          </cell>
          <cell r="G1925">
            <v>0.15</v>
          </cell>
          <cell r="H1925">
            <v>75</v>
          </cell>
          <cell r="I1925" t="str">
            <v>B</v>
          </cell>
          <cell r="P1925">
            <v>0.15</v>
          </cell>
        </row>
        <row r="1926">
          <cell r="A1926" t="str">
            <v>Bitola 6 mm²</v>
          </cell>
          <cell r="B1926" t="str">
            <v>CB1</v>
          </cell>
          <cell r="C1926" t="str">
            <v>m</v>
          </cell>
          <cell r="D1926">
            <v>1</v>
          </cell>
          <cell r="E1926">
            <v>0.10199999999999999</v>
          </cell>
          <cell r="F1926">
            <v>0.1</v>
          </cell>
          <cell r="G1926">
            <v>0.15</v>
          </cell>
          <cell r="H1926">
            <v>0.15</v>
          </cell>
          <cell r="I1926" t="str">
            <v>B</v>
          </cell>
          <cell r="P1926">
            <v>0.15</v>
          </cell>
        </row>
        <row r="1927">
          <cell r="F1927">
            <v>0</v>
          </cell>
          <cell r="H1927">
            <v>0</v>
          </cell>
          <cell r="P1927">
            <v>0</v>
          </cell>
        </row>
        <row r="1928">
          <cell r="A1928" t="str">
            <v>Cabo de cobre nu, têmpera meia dura, formação em fios, encordoamento classe 2,</v>
          </cell>
          <cell r="F1928">
            <v>0</v>
          </cell>
          <cell r="H1928">
            <v>0</v>
          </cell>
          <cell r="P1928">
            <v>0</v>
          </cell>
        </row>
        <row r="1929">
          <cell r="A1929" t="str">
            <v>NBR 5111 e 7575:</v>
          </cell>
          <cell r="F1929">
            <v>0</v>
          </cell>
          <cell r="H1929">
            <v>0</v>
          </cell>
          <cell r="P1929">
            <v>0</v>
          </cell>
        </row>
        <row r="1930">
          <cell r="A1930" t="str">
            <v>Bitola 16 mm²</v>
          </cell>
          <cell r="B1930" t="str">
            <v>CBNU</v>
          </cell>
          <cell r="C1930" t="str">
            <v>kg</v>
          </cell>
          <cell r="D1930">
            <v>1</v>
          </cell>
          <cell r="E1930">
            <v>1</v>
          </cell>
          <cell r="F1930">
            <v>1</v>
          </cell>
          <cell r="G1930">
            <v>1</v>
          </cell>
          <cell r="H1930">
            <v>1</v>
          </cell>
          <cell r="I1930" t="str">
            <v>B</v>
          </cell>
          <cell r="P1930">
            <v>1</v>
          </cell>
        </row>
        <row r="1931">
          <cell r="A1931" t="str">
            <v>Bitola 25 mm²</v>
          </cell>
          <cell r="B1931" t="str">
            <v>CBNU</v>
          </cell>
          <cell r="C1931" t="str">
            <v>kg</v>
          </cell>
          <cell r="D1931">
            <v>5</v>
          </cell>
          <cell r="E1931">
            <v>1</v>
          </cell>
          <cell r="F1931">
            <v>5</v>
          </cell>
          <cell r="G1931">
            <v>1</v>
          </cell>
          <cell r="H1931">
            <v>5</v>
          </cell>
          <cell r="I1931" t="str">
            <v>B</v>
          </cell>
          <cell r="P1931">
            <v>1</v>
          </cell>
        </row>
        <row r="1932">
          <cell r="A1932" t="str">
            <v>Bitola 35 mm²</v>
          </cell>
          <cell r="B1932" t="str">
            <v>CBNU</v>
          </cell>
          <cell r="C1932" t="str">
            <v>kg</v>
          </cell>
          <cell r="D1932">
            <v>60</v>
          </cell>
          <cell r="E1932">
            <v>1</v>
          </cell>
          <cell r="F1932">
            <v>60</v>
          </cell>
          <cell r="G1932">
            <v>1</v>
          </cell>
          <cell r="H1932">
            <v>60</v>
          </cell>
          <cell r="I1932" t="str">
            <v>B</v>
          </cell>
          <cell r="P1932">
            <v>1</v>
          </cell>
        </row>
        <row r="1933">
          <cell r="F1933">
            <v>0</v>
          </cell>
          <cell r="H1933">
            <v>0</v>
          </cell>
          <cell r="P1933">
            <v>0</v>
          </cell>
        </row>
        <row r="1934">
          <cell r="A1934" t="str">
            <v>Cabo de potência, singelo, isolamento 8,7/15 kV, com capa de PVC:</v>
          </cell>
          <cell r="F1934">
            <v>0</v>
          </cell>
          <cell r="H1934">
            <v>0</v>
          </cell>
          <cell r="P1934">
            <v>0</v>
          </cell>
        </row>
        <row r="1935">
          <cell r="A1935" t="str">
            <v>Bitola 50 mm²</v>
          </cell>
          <cell r="B1935" t="str">
            <v>CB15</v>
          </cell>
          <cell r="C1935" t="str">
            <v>m</v>
          </cell>
          <cell r="D1935">
            <v>400</v>
          </cell>
          <cell r="E1935">
            <v>0.98299999999999998</v>
          </cell>
          <cell r="F1935">
            <v>393.2</v>
          </cell>
          <cell r="G1935">
            <v>0.5</v>
          </cell>
          <cell r="H1935">
            <v>200</v>
          </cell>
          <cell r="I1935" t="str">
            <v>B</v>
          </cell>
          <cell r="P1935">
            <v>0.5</v>
          </cell>
        </row>
        <row r="1936">
          <cell r="F1936">
            <v>0</v>
          </cell>
          <cell r="H1936">
            <v>0</v>
          </cell>
          <cell r="P1936">
            <v>0</v>
          </cell>
        </row>
        <row r="1937">
          <cell r="A1937" t="str">
            <v>Cabo de potência, singelo, isolamento 3,6/6 kV, com capa de PVC:</v>
          </cell>
          <cell r="F1937">
            <v>0</v>
          </cell>
          <cell r="H1937">
            <v>0</v>
          </cell>
          <cell r="P1937">
            <v>0</v>
          </cell>
        </row>
        <row r="1938">
          <cell r="A1938" t="str">
            <v>Bitola 35 mm²</v>
          </cell>
          <cell r="B1938" t="str">
            <v>CB6</v>
          </cell>
          <cell r="C1938" t="str">
            <v>m</v>
          </cell>
          <cell r="D1938">
            <v>120</v>
          </cell>
          <cell r="E1938">
            <v>0.69</v>
          </cell>
          <cell r="F1938">
            <v>82.8</v>
          </cell>
          <cell r="G1938">
            <v>0.5</v>
          </cell>
          <cell r="H1938">
            <v>60</v>
          </cell>
          <cell r="I1938" t="str">
            <v>B</v>
          </cell>
          <cell r="P1938">
            <v>0.5</v>
          </cell>
        </row>
        <row r="1939">
          <cell r="A1939" t="str">
            <v>Bitola 150 mm²</v>
          </cell>
          <cell r="B1939" t="str">
            <v>CB6</v>
          </cell>
          <cell r="C1939" t="str">
            <v>m</v>
          </cell>
          <cell r="D1939">
            <v>50</v>
          </cell>
          <cell r="E1939">
            <v>1.869</v>
          </cell>
          <cell r="F1939">
            <v>93.45</v>
          </cell>
          <cell r="G1939">
            <v>0.5</v>
          </cell>
          <cell r="H1939">
            <v>25</v>
          </cell>
          <cell r="I1939" t="str">
            <v>B</v>
          </cell>
          <cell r="P1939">
            <v>0.5</v>
          </cell>
        </row>
        <row r="1940">
          <cell r="F1940">
            <v>0</v>
          </cell>
          <cell r="H1940">
            <v>0</v>
          </cell>
          <cell r="P1940">
            <v>0</v>
          </cell>
        </row>
        <row r="1941">
          <cell r="A1941" t="str">
            <v>Cabo de cobre multipolar com isolamento para 0,6/1 kV e capa em PVC:</v>
          </cell>
          <cell r="F1941">
            <v>0</v>
          </cell>
          <cell r="H1941">
            <v>0</v>
          </cell>
          <cell r="P1941">
            <v>0</v>
          </cell>
        </row>
        <row r="1942">
          <cell r="A1942" t="str">
            <v>Bitola e formação: 1x4c#25mm²</v>
          </cell>
          <cell r="B1942" t="str">
            <v>CB1</v>
          </cell>
          <cell r="C1942" t="str">
            <v>m</v>
          </cell>
          <cell r="D1942">
            <v>40</v>
          </cell>
          <cell r="E1942">
            <v>1.375</v>
          </cell>
          <cell r="F1942">
            <v>55</v>
          </cell>
          <cell r="G1942">
            <v>0.3</v>
          </cell>
          <cell r="H1942">
            <v>12</v>
          </cell>
          <cell r="I1942" t="str">
            <v>B</v>
          </cell>
          <cell r="P1942">
            <v>0.3</v>
          </cell>
        </row>
        <row r="1943">
          <cell r="A1943" t="str">
            <v>Bitola e formação: 1x4c#35mm²</v>
          </cell>
          <cell r="B1943" t="str">
            <v>CB1</v>
          </cell>
          <cell r="C1943" t="str">
            <v>m</v>
          </cell>
          <cell r="D1943">
            <v>20</v>
          </cell>
          <cell r="E1943">
            <v>1.772</v>
          </cell>
          <cell r="F1943">
            <v>35.44</v>
          </cell>
          <cell r="G1943">
            <v>0.35</v>
          </cell>
          <cell r="H1943">
            <v>7</v>
          </cell>
          <cell r="I1943" t="str">
            <v>B</v>
          </cell>
          <cell r="P1943">
            <v>0.35</v>
          </cell>
        </row>
        <row r="1944">
          <cell r="F1944">
            <v>0</v>
          </cell>
          <cell r="H1944">
            <v>0</v>
          </cell>
          <cell r="P1944">
            <v>0</v>
          </cell>
        </row>
        <row r="1945">
          <cell r="A1945" t="str">
            <v>Cabo de cobre singelo com isolamento em PVC para 0,6/1 kV e capa em PVC:</v>
          </cell>
          <cell r="F1945">
            <v>0</v>
          </cell>
          <cell r="H1945">
            <v>0</v>
          </cell>
          <cell r="P1945">
            <v>0</v>
          </cell>
        </row>
        <row r="1946">
          <cell r="A1946" t="str">
            <v>Bitola 240 mm²</v>
          </cell>
          <cell r="B1946" t="str">
            <v>CB1</v>
          </cell>
          <cell r="C1946" t="str">
            <v>m</v>
          </cell>
          <cell r="D1946">
            <v>80</v>
          </cell>
          <cell r="E1946">
            <v>2.4929999999999999</v>
          </cell>
          <cell r="F1946">
            <v>199.44</v>
          </cell>
          <cell r="G1946">
            <v>0.35</v>
          </cell>
          <cell r="H1946">
            <v>28</v>
          </cell>
          <cell r="I1946" t="str">
            <v>B</v>
          </cell>
          <cell r="P1946">
            <v>0.35</v>
          </cell>
        </row>
        <row r="1947">
          <cell r="F1947">
            <v>0</v>
          </cell>
          <cell r="H1947">
            <v>0</v>
          </cell>
          <cell r="P1947">
            <v>0</v>
          </cell>
        </row>
        <row r="1948">
          <cell r="A1948" t="str">
            <v>Eletroduto aço galvanizado a fogo c/ costura, comp. 3m, c/ uma luva e rosca nas duas</v>
          </cell>
          <cell r="F1948">
            <v>0</v>
          </cell>
          <cell r="H1948">
            <v>0</v>
          </cell>
          <cell r="P1948">
            <v>0</v>
          </cell>
        </row>
        <row r="1949">
          <cell r="A1949" t="str">
            <v xml:space="preserve">extremidades, norma DIN 2440, c/ proteção mecânica nas extremidades e rebarbas </v>
          </cell>
          <cell r="F1949">
            <v>0</v>
          </cell>
          <cell r="H1949">
            <v>0</v>
          </cell>
          <cell r="P1949">
            <v>0</v>
          </cell>
        </row>
        <row r="1950">
          <cell r="A1950" t="str">
            <v>removidas:</v>
          </cell>
          <cell r="F1950">
            <v>0</v>
          </cell>
          <cell r="H1950">
            <v>0</v>
          </cell>
          <cell r="P1950">
            <v>0</v>
          </cell>
        </row>
        <row r="1951">
          <cell r="A1951" t="str">
            <v>Diâmetro 3/4"    BSP</v>
          </cell>
          <cell r="B1951" t="str">
            <v>ELAG</v>
          </cell>
          <cell r="C1951" t="str">
            <v>m</v>
          </cell>
          <cell r="D1951">
            <v>187</v>
          </cell>
          <cell r="E1951">
            <v>1.7699999999999998</v>
          </cell>
          <cell r="F1951">
            <v>330.99</v>
          </cell>
          <cell r="G1951">
            <v>1.25</v>
          </cell>
          <cell r="H1951">
            <v>233.75</v>
          </cell>
          <cell r="I1951" t="str">
            <v>LE</v>
          </cell>
          <cell r="P1951">
            <v>1.25</v>
          </cell>
        </row>
        <row r="1952">
          <cell r="A1952" t="str">
            <v>Diâmetro 1"       BSP</v>
          </cell>
          <cell r="B1952" t="str">
            <v>ELAG</v>
          </cell>
          <cell r="C1952" t="str">
            <v>m</v>
          </cell>
          <cell r="D1952">
            <v>16</v>
          </cell>
          <cell r="E1952">
            <v>2.63</v>
          </cell>
          <cell r="F1952">
            <v>42.08</v>
          </cell>
          <cell r="G1952">
            <v>1.25</v>
          </cell>
          <cell r="H1952">
            <v>20</v>
          </cell>
          <cell r="I1952" t="str">
            <v>LE</v>
          </cell>
          <cell r="P1952">
            <v>1.25</v>
          </cell>
        </row>
        <row r="1953">
          <cell r="A1953" t="str">
            <v>Diâmetro 11/2"  BSP</v>
          </cell>
          <cell r="B1953" t="str">
            <v>ELAG</v>
          </cell>
          <cell r="C1953" t="str">
            <v>m</v>
          </cell>
          <cell r="D1953">
            <v>9</v>
          </cell>
          <cell r="E1953">
            <v>4.24</v>
          </cell>
          <cell r="F1953">
            <v>38.159999999999997</v>
          </cell>
          <cell r="G1953">
            <v>1.25</v>
          </cell>
          <cell r="H1953">
            <v>11.25</v>
          </cell>
          <cell r="I1953" t="str">
            <v>LE</v>
          </cell>
          <cell r="P1953">
            <v>1.25</v>
          </cell>
        </row>
        <row r="1954">
          <cell r="A1954" t="str">
            <v>Diâmetro 2"       BSP</v>
          </cell>
          <cell r="B1954" t="str">
            <v>ELAG</v>
          </cell>
          <cell r="C1954" t="str">
            <v>m</v>
          </cell>
          <cell r="D1954">
            <v>10</v>
          </cell>
          <cell r="E1954">
            <v>5.66</v>
          </cell>
          <cell r="F1954">
            <v>56.6</v>
          </cell>
          <cell r="G1954">
            <v>1.5</v>
          </cell>
          <cell r="H1954">
            <v>15</v>
          </cell>
          <cell r="I1954" t="str">
            <v>LE</v>
          </cell>
          <cell r="P1954">
            <v>1.5</v>
          </cell>
        </row>
        <row r="1955">
          <cell r="A1955" t="str">
            <v>Diâmetro 3"       BSP</v>
          </cell>
          <cell r="B1955" t="str">
            <v>ELAG</v>
          </cell>
          <cell r="C1955" t="str">
            <v>m</v>
          </cell>
          <cell r="D1955">
            <v>87</v>
          </cell>
          <cell r="E1955">
            <v>11.6</v>
          </cell>
          <cell r="F1955">
            <v>1009.2</v>
          </cell>
          <cell r="G1955">
            <v>1.5</v>
          </cell>
          <cell r="H1955">
            <v>130.5</v>
          </cell>
          <cell r="I1955" t="str">
            <v>LE</v>
          </cell>
          <cell r="P1955">
            <v>1.5</v>
          </cell>
        </row>
        <row r="1956">
          <cell r="A1956" t="str">
            <v>Diâmetro 4"       BSP</v>
          </cell>
          <cell r="B1956" t="str">
            <v>ELAG</v>
          </cell>
          <cell r="C1956" t="str">
            <v>m</v>
          </cell>
          <cell r="D1956">
            <v>3</v>
          </cell>
          <cell r="E1956">
            <v>16.48</v>
          </cell>
          <cell r="F1956">
            <v>49.44</v>
          </cell>
          <cell r="G1956">
            <v>2</v>
          </cell>
          <cell r="H1956">
            <v>6</v>
          </cell>
          <cell r="I1956" t="str">
            <v>LE</v>
          </cell>
          <cell r="P1956">
            <v>2</v>
          </cell>
        </row>
        <row r="1957">
          <cell r="F1957">
            <v>0</v>
          </cell>
          <cell r="H1957">
            <v>0</v>
          </cell>
          <cell r="P1957">
            <v>0</v>
          </cell>
        </row>
        <row r="1958">
          <cell r="A1958" t="str">
            <v xml:space="preserve">Eletroduto flexível em rolo, tipo sealtubo, a prova de tempo, umidade, gases, vapores e </v>
          </cell>
          <cell r="F1958">
            <v>0</v>
          </cell>
          <cell r="H1958">
            <v>0</v>
          </cell>
          <cell r="P1958">
            <v>0</v>
          </cell>
        </row>
        <row r="1959">
          <cell r="A1959" t="str">
            <v>pó, constituído por fita de aço doce c/ revestimento externo em polivinil-clorídrico:</v>
          </cell>
          <cell r="F1959">
            <v>0</v>
          </cell>
          <cell r="H1959">
            <v>0</v>
          </cell>
          <cell r="P1959">
            <v>0</v>
          </cell>
        </row>
        <row r="1960">
          <cell r="A1960" t="str">
            <v>Diâmetro 3"</v>
          </cell>
          <cell r="B1960" t="str">
            <v>ELFL</v>
          </cell>
          <cell r="C1960" t="str">
            <v>m</v>
          </cell>
          <cell r="D1960">
            <v>4</v>
          </cell>
          <cell r="E1960">
            <v>5.8</v>
          </cell>
          <cell r="F1960">
            <v>23.2</v>
          </cell>
          <cell r="G1960">
            <v>1.8</v>
          </cell>
          <cell r="H1960">
            <v>7.2</v>
          </cell>
          <cell r="I1960" t="str">
            <v>LE</v>
          </cell>
          <cell r="P1960">
            <v>1.8</v>
          </cell>
        </row>
        <row r="1961">
          <cell r="F1961">
            <v>0</v>
          </cell>
          <cell r="H1961">
            <v>0</v>
          </cell>
          <cell r="P1961">
            <v>0</v>
          </cell>
        </row>
        <row r="1962">
          <cell r="A1962" t="str">
            <v xml:space="preserve">Luminária p/ lamp. "V. sódio" c/ reator incorporado AFP-220V-60Hz, em liga esp. alum. </v>
          </cell>
          <cell r="F1962">
            <v>0</v>
          </cell>
          <cell r="H1962">
            <v>0</v>
          </cell>
          <cell r="P1962">
            <v>0</v>
          </cell>
        </row>
        <row r="1963">
          <cell r="A1963" t="str">
            <v xml:space="preserve">fundi. globo boro-silicato, base E-27 p/ lamp. até 70W e E-40 p/ lamp. 250W, entr. </v>
          </cell>
          <cell r="F1963">
            <v>0</v>
          </cell>
          <cell r="H1963">
            <v>0</v>
          </cell>
          <cell r="P1963">
            <v>0</v>
          </cell>
        </row>
        <row r="1964">
          <cell r="A1964" t="str">
            <v>rosq. 3/4" BSP:</v>
          </cell>
          <cell r="F1964">
            <v>0</v>
          </cell>
          <cell r="H1964">
            <v>0</v>
          </cell>
          <cell r="P1964">
            <v>0</v>
          </cell>
        </row>
        <row r="1965">
          <cell r="A1965" t="str">
            <v>ARRAND. 30' 70W</v>
          </cell>
          <cell r="B1965" t="str">
            <v>LUM70</v>
          </cell>
          <cell r="C1965" t="str">
            <v>PC</v>
          </cell>
          <cell r="D1965">
            <v>8</v>
          </cell>
          <cell r="E1965">
            <v>5</v>
          </cell>
          <cell r="F1965">
            <v>40</v>
          </cell>
          <cell r="G1965">
            <v>8</v>
          </cell>
          <cell r="H1965">
            <v>64</v>
          </cell>
          <cell r="I1965" t="str">
            <v>Q</v>
          </cell>
          <cell r="P1965">
            <v>8</v>
          </cell>
        </row>
        <row r="1966">
          <cell r="F1966">
            <v>0</v>
          </cell>
          <cell r="H1966">
            <v>0</v>
          </cell>
          <cell r="P1966">
            <v>0</v>
          </cell>
        </row>
        <row r="1967">
          <cell r="A1967" t="str">
            <v xml:space="preserve">Luminária aberta para duas lâmpadas fluorescente de 32W-220V-60Hz fornecida </v>
          </cell>
          <cell r="C1967" t="str">
            <v>PC</v>
          </cell>
          <cell r="D1967">
            <v>9</v>
          </cell>
          <cell r="E1967">
            <v>10</v>
          </cell>
          <cell r="F1967">
            <v>90</v>
          </cell>
          <cell r="G1967">
            <v>8</v>
          </cell>
          <cell r="H1967">
            <v>72</v>
          </cell>
          <cell r="I1967" t="str">
            <v>Q</v>
          </cell>
          <cell r="P1967">
            <v>8</v>
          </cell>
        </row>
        <row r="1968">
          <cell r="A1968" t="str">
            <v>completa, com equipamentos auxiliares.</v>
          </cell>
          <cell r="F1968">
            <v>0</v>
          </cell>
          <cell r="H1968">
            <v>0</v>
          </cell>
          <cell r="P1968">
            <v>0</v>
          </cell>
        </row>
        <row r="1969">
          <cell r="F1969">
            <v>0</v>
          </cell>
          <cell r="H1969">
            <v>0</v>
          </cell>
          <cell r="P1969">
            <v>0</v>
          </cell>
        </row>
        <row r="1970">
          <cell r="A1970" t="str">
            <v>Aparelho para iluminação:</v>
          </cell>
          <cell r="F1970">
            <v>0</v>
          </cell>
          <cell r="H1970">
            <v>0</v>
          </cell>
          <cell r="P1970">
            <v>0</v>
          </cell>
        </row>
        <row r="1971">
          <cell r="A1971" t="str">
            <v>VS-70W - Arandela 30º</v>
          </cell>
          <cell r="B1971" t="str">
            <v>LUM70</v>
          </cell>
          <cell r="C1971" t="str">
            <v>PC</v>
          </cell>
          <cell r="D1971">
            <v>8</v>
          </cell>
          <cell r="E1971">
            <v>5</v>
          </cell>
          <cell r="F1971">
            <v>40</v>
          </cell>
          <cell r="G1971">
            <v>8</v>
          </cell>
          <cell r="H1971">
            <v>64</v>
          </cell>
          <cell r="I1971" t="str">
            <v>Q</v>
          </cell>
          <cell r="P1971">
            <v>8</v>
          </cell>
        </row>
        <row r="1972">
          <cell r="A1972" t="str">
            <v>VS-150W - Pendente</v>
          </cell>
          <cell r="B1972" t="str">
            <v>LUM150</v>
          </cell>
          <cell r="C1972" t="str">
            <v>PC</v>
          </cell>
          <cell r="D1972">
            <v>6</v>
          </cell>
          <cell r="E1972">
            <v>5</v>
          </cell>
          <cell r="F1972">
            <v>30</v>
          </cell>
          <cell r="G1972">
            <v>8</v>
          </cell>
          <cell r="H1972">
            <v>48</v>
          </cell>
          <cell r="I1972" t="str">
            <v>Q</v>
          </cell>
          <cell r="P1972">
            <v>8</v>
          </cell>
        </row>
        <row r="1973">
          <cell r="F1973">
            <v>0</v>
          </cell>
          <cell r="H1973">
            <v>0</v>
          </cell>
          <cell r="P1973">
            <v>0</v>
          </cell>
        </row>
        <row r="1974">
          <cell r="A1974" t="str">
            <v>Unidade autônoma para iluminação de emergência, fornecida completa com todos os</v>
          </cell>
          <cell r="B1974" t="str">
            <v>LUMEM</v>
          </cell>
          <cell r="C1974" t="str">
            <v>PC</v>
          </cell>
          <cell r="D1974">
            <v>3</v>
          </cell>
          <cell r="E1974">
            <v>5</v>
          </cell>
          <cell r="F1974">
            <v>15</v>
          </cell>
          <cell r="G1974">
            <v>8</v>
          </cell>
          <cell r="H1974">
            <v>24</v>
          </cell>
          <cell r="I1974" t="str">
            <v>Q</v>
          </cell>
          <cell r="P1974">
            <v>8</v>
          </cell>
        </row>
        <row r="1975">
          <cell r="A1975" t="str">
            <v>acessórios incorporados, inclusive bateria e carregador.</v>
          </cell>
          <cell r="F1975">
            <v>0</v>
          </cell>
          <cell r="H1975">
            <v>0</v>
          </cell>
          <cell r="P1975">
            <v>0</v>
          </cell>
        </row>
        <row r="1976">
          <cell r="F1976">
            <v>0</v>
          </cell>
          <cell r="H1976">
            <v>0</v>
          </cell>
          <cell r="P1976">
            <v>0</v>
          </cell>
        </row>
        <row r="1977">
          <cell r="A1977" t="str">
            <v>Projetor retangular fechado , uso externo sem equipa/o-fun liga Alfo:</v>
          </cell>
          <cell r="F1977">
            <v>0</v>
          </cell>
          <cell r="H1977">
            <v>0</v>
          </cell>
          <cell r="P1977">
            <v>0</v>
          </cell>
        </row>
        <row r="1978">
          <cell r="A1978" t="str">
            <v>150 W</v>
          </cell>
          <cell r="B1978" t="str">
            <v>LUM150</v>
          </cell>
          <cell r="C1978" t="str">
            <v>PC</v>
          </cell>
          <cell r="D1978">
            <v>6</v>
          </cell>
          <cell r="E1978">
            <v>10</v>
          </cell>
          <cell r="F1978">
            <v>60</v>
          </cell>
          <cell r="G1978">
            <v>8</v>
          </cell>
          <cell r="H1978">
            <v>48</v>
          </cell>
          <cell r="I1978" t="str">
            <v>Q</v>
          </cell>
          <cell r="P1978">
            <v>8</v>
          </cell>
        </row>
        <row r="1979">
          <cell r="F1979">
            <v>0</v>
          </cell>
          <cell r="H1979">
            <v>0</v>
          </cell>
          <cell r="P1979">
            <v>0</v>
          </cell>
        </row>
        <row r="1980">
          <cell r="A1980" t="str">
            <v>Escadas para cabo trecho reto, tipo prateleira, semi-pesado com abas voltadas para</v>
          </cell>
          <cell r="F1980">
            <v>0</v>
          </cell>
          <cell r="H1980">
            <v>0</v>
          </cell>
          <cell r="P1980">
            <v>0</v>
          </cell>
        </row>
        <row r="1981">
          <cell r="A1981" t="str">
            <v xml:space="preserve">fora , em aço galvanizado, constituído de duas longarinas de perfil "U" 4",  com </v>
          </cell>
          <cell r="F1981">
            <v>0</v>
          </cell>
          <cell r="H1981">
            <v>0</v>
          </cell>
          <cell r="P1981">
            <v>0</v>
          </cell>
        </row>
        <row r="1982">
          <cell r="A1982" t="str">
            <v>espaçamento máximo entre travessas de 250 mm, peça de 3 m.</v>
          </cell>
          <cell r="F1982">
            <v>0</v>
          </cell>
          <cell r="H1982">
            <v>0</v>
          </cell>
          <cell r="P1982">
            <v>0</v>
          </cell>
        </row>
        <row r="1983">
          <cell r="A1983" t="str">
            <v>L=200</v>
          </cell>
          <cell r="B1983" t="str">
            <v>ESC</v>
          </cell>
          <cell r="C1983" t="str">
            <v>PC</v>
          </cell>
          <cell r="D1983">
            <v>6</v>
          </cell>
          <cell r="E1983">
            <v>20.37</v>
          </cell>
          <cell r="F1983">
            <v>122.22</v>
          </cell>
          <cell r="G1983">
            <v>6</v>
          </cell>
          <cell r="H1983">
            <v>36</v>
          </cell>
          <cell r="I1983" t="str">
            <v>LE</v>
          </cell>
          <cell r="P1983">
            <v>6</v>
          </cell>
        </row>
        <row r="1984">
          <cell r="A1984" t="str">
            <v>L=400</v>
          </cell>
          <cell r="B1984" t="str">
            <v>ESC</v>
          </cell>
          <cell r="C1984" t="str">
            <v>PC</v>
          </cell>
          <cell r="D1984">
            <v>4</v>
          </cell>
          <cell r="E1984">
            <v>22.83</v>
          </cell>
          <cell r="F1984">
            <v>91.32</v>
          </cell>
          <cell r="G1984">
            <v>9</v>
          </cell>
          <cell r="H1984">
            <v>36</v>
          </cell>
          <cell r="I1984" t="str">
            <v>LE</v>
          </cell>
          <cell r="P1984">
            <v>9</v>
          </cell>
        </row>
        <row r="1985">
          <cell r="F1985">
            <v>0</v>
          </cell>
          <cell r="H1985">
            <v>0</v>
          </cell>
          <cell r="P1985">
            <v>0</v>
          </cell>
        </row>
        <row r="1986">
          <cell r="A1986" t="str">
            <v>Caixa condulete em liga de alumínio fundido:</v>
          </cell>
          <cell r="F1986">
            <v>0</v>
          </cell>
          <cell r="H1986">
            <v>0</v>
          </cell>
          <cell r="P1986">
            <v>0</v>
          </cell>
        </row>
        <row r="1987">
          <cell r="A1987" t="str">
            <v>Diâmetro 3/4"</v>
          </cell>
          <cell r="B1987" t="str">
            <v>CX</v>
          </cell>
          <cell r="C1987" t="str">
            <v>PC</v>
          </cell>
          <cell r="D1987">
            <v>30</v>
          </cell>
          <cell r="E1987">
            <v>0.05</v>
          </cell>
          <cell r="F1987">
            <v>1.5</v>
          </cell>
          <cell r="G1987">
            <v>0.1</v>
          </cell>
          <cell r="H1987">
            <v>3</v>
          </cell>
          <cell r="I1987" t="str">
            <v>LE</v>
          </cell>
          <cell r="P1987">
            <v>0.1</v>
          </cell>
        </row>
        <row r="1988">
          <cell r="F1988">
            <v>0</v>
          </cell>
          <cell r="H1988">
            <v>0</v>
          </cell>
          <cell r="P1988">
            <v>0</v>
          </cell>
        </row>
        <row r="1989">
          <cell r="A1989" t="str">
            <v>Perfis para suportes em ASTM A-36 pintado.</v>
          </cell>
          <cell r="C1989" t="str">
            <v>kg</v>
          </cell>
          <cell r="D1989">
            <v>200</v>
          </cell>
          <cell r="E1989">
            <v>1</v>
          </cell>
          <cell r="F1989">
            <v>200</v>
          </cell>
          <cell r="G1989">
            <v>0.15</v>
          </cell>
          <cell r="H1989">
            <v>30</v>
          </cell>
          <cell r="I1989" t="str">
            <v>F</v>
          </cell>
          <cell r="P1989">
            <v>0.15</v>
          </cell>
        </row>
        <row r="1990">
          <cell r="F1990">
            <v>0</v>
          </cell>
          <cell r="H1990">
            <v>0</v>
          </cell>
          <cell r="P1990">
            <v>0</v>
          </cell>
        </row>
        <row r="1991">
          <cell r="A1991" t="str">
            <v>Ferragem de aço galvanizado para suporte</v>
          </cell>
          <cell r="C1991" t="str">
            <v>kg</v>
          </cell>
          <cell r="D1991">
            <v>200</v>
          </cell>
          <cell r="E1991">
            <v>1</v>
          </cell>
          <cell r="F1991">
            <v>200</v>
          </cell>
          <cell r="G1991">
            <v>0.2</v>
          </cell>
          <cell r="H1991">
            <v>40</v>
          </cell>
          <cell r="I1991" t="str">
            <v>LE</v>
          </cell>
          <cell r="P1991">
            <v>0.2</v>
          </cell>
        </row>
        <row r="1992">
          <cell r="F1992">
            <v>0</v>
          </cell>
          <cell r="H1992">
            <v>0</v>
          </cell>
          <cell r="P1992">
            <v>0</v>
          </cell>
        </row>
        <row r="1993">
          <cell r="A1993" t="str">
            <v xml:space="preserve">Tomada redonda fundida em liga de alumínio, 380V, a prova de TGVP com tampo mola, </v>
          </cell>
          <cell r="C1993" t="str">
            <v>PC</v>
          </cell>
          <cell r="D1993">
            <v>2</v>
          </cell>
          <cell r="E1993">
            <v>1</v>
          </cell>
          <cell r="F1993">
            <v>2</v>
          </cell>
          <cell r="G1993">
            <v>4</v>
          </cell>
          <cell r="H1993">
            <v>8</v>
          </cell>
          <cell r="I1993" t="str">
            <v>Q</v>
          </cell>
          <cell r="P1993">
            <v>4</v>
          </cell>
        </row>
        <row r="1994">
          <cell r="A1994" t="str">
            <v>orelhas de fixação, quatro entradas rosqueadas de 3/4" sendo 3 bujões plásticos.</v>
          </cell>
          <cell r="F1994">
            <v>0</v>
          </cell>
          <cell r="H1994">
            <v>0</v>
          </cell>
          <cell r="P1994">
            <v>0</v>
          </cell>
        </row>
        <row r="1995">
          <cell r="F1995">
            <v>0</v>
          </cell>
          <cell r="H1995">
            <v>0</v>
          </cell>
          <cell r="P1995">
            <v>0</v>
          </cell>
        </row>
        <row r="1996">
          <cell r="A1996" t="str">
            <v>Tomada universal 2P+T montada em condulete</v>
          </cell>
          <cell r="C1996" t="str">
            <v>PC</v>
          </cell>
          <cell r="D1996">
            <v>5</v>
          </cell>
          <cell r="E1996">
            <v>0.1</v>
          </cell>
          <cell r="F1996">
            <v>0.5</v>
          </cell>
          <cell r="G1996">
            <v>2</v>
          </cell>
          <cell r="H1996">
            <v>10</v>
          </cell>
          <cell r="I1996" t="str">
            <v>Q</v>
          </cell>
          <cell r="P1996">
            <v>2</v>
          </cell>
        </row>
        <row r="1997">
          <cell r="F1997">
            <v>0</v>
          </cell>
          <cell r="H1997">
            <v>0</v>
          </cell>
          <cell r="P1997">
            <v>0</v>
          </cell>
        </row>
        <row r="1998">
          <cell r="A1998" t="str">
            <v>Interruptor montado em caixa condulete</v>
          </cell>
          <cell r="C1998" t="str">
            <v>PC</v>
          </cell>
          <cell r="D1998">
            <v>2</v>
          </cell>
          <cell r="E1998">
            <v>0.1</v>
          </cell>
          <cell r="F1998">
            <v>0.2</v>
          </cell>
          <cell r="G1998">
            <v>2</v>
          </cell>
          <cell r="H1998">
            <v>4</v>
          </cell>
          <cell r="I1998" t="str">
            <v>Q</v>
          </cell>
          <cell r="P1998">
            <v>2</v>
          </cell>
        </row>
        <row r="1999">
          <cell r="F1999">
            <v>0</v>
          </cell>
          <cell r="H1999">
            <v>0</v>
          </cell>
          <cell r="P1999">
            <v>0</v>
          </cell>
        </row>
        <row r="2000">
          <cell r="A2000" t="str">
            <v>Relé fotoelétrico montado em caixa condulete.</v>
          </cell>
          <cell r="C2000" t="str">
            <v>PC</v>
          </cell>
          <cell r="D2000">
            <v>1</v>
          </cell>
          <cell r="E2000">
            <v>0.1</v>
          </cell>
          <cell r="F2000">
            <v>0.1</v>
          </cell>
          <cell r="G2000">
            <v>2</v>
          </cell>
          <cell r="H2000">
            <v>2</v>
          </cell>
          <cell r="I2000" t="str">
            <v>Q</v>
          </cell>
          <cell r="P2000">
            <v>2</v>
          </cell>
        </row>
        <row r="2001">
          <cell r="F2001">
            <v>0</v>
          </cell>
          <cell r="H2001">
            <v>0</v>
          </cell>
          <cell r="P2001">
            <v>0</v>
          </cell>
        </row>
        <row r="2002">
          <cell r="A2002" t="str">
            <v>ÁREA - ESPESSADORES 1 E 3</v>
          </cell>
          <cell r="F2002">
            <v>0</v>
          </cell>
          <cell r="H2002">
            <v>0</v>
          </cell>
          <cell r="P2002">
            <v>0</v>
          </cell>
        </row>
        <row r="2003">
          <cell r="A2003" t="str">
            <v>Quadro de iluminação 380/220 Vca</v>
          </cell>
          <cell r="B2003" t="str">
            <v>550-QL-02</v>
          </cell>
          <cell r="C2003" t="str">
            <v>UNID.</v>
          </cell>
          <cell r="D2003">
            <v>1</v>
          </cell>
          <cell r="E2003">
            <v>60</v>
          </cell>
          <cell r="F2003">
            <v>60</v>
          </cell>
          <cell r="G2003">
            <v>60</v>
          </cell>
          <cell r="H2003">
            <v>60</v>
          </cell>
          <cell r="I2003" t="str">
            <v>Q</v>
          </cell>
          <cell r="P2003">
            <v>60</v>
          </cell>
        </row>
        <row r="2004">
          <cell r="A2004" t="str">
            <v>Instalação externa, barramento  trifásico e neutro.</v>
          </cell>
          <cell r="F2004">
            <v>0</v>
          </cell>
          <cell r="H2004">
            <v>0</v>
          </cell>
          <cell r="P2004">
            <v>0</v>
          </cell>
        </row>
        <row r="2005">
          <cell r="F2005">
            <v>0</v>
          </cell>
          <cell r="H2005">
            <v>0</v>
          </cell>
          <cell r="P2005">
            <v>0</v>
          </cell>
        </row>
        <row r="2006">
          <cell r="A2006" t="str">
            <v>Eletroduto aço galvanizado a fogo c/ costura, comp. 3m, c/ uma luva e rosca nas duas</v>
          </cell>
          <cell r="F2006">
            <v>0</v>
          </cell>
          <cell r="H2006">
            <v>0</v>
          </cell>
          <cell r="P2006">
            <v>0</v>
          </cell>
        </row>
        <row r="2007">
          <cell r="A2007" t="str">
            <v xml:space="preserve">extremidades, norma DIN 2440, c/ proteção mecânica nas extremidades e rebarbas </v>
          </cell>
          <cell r="F2007">
            <v>0</v>
          </cell>
          <cell r="H2007">
            <v>0</v>
          </cell>
          <cell r="P2007">
            <v>0</v>
          </cell>
        </row>
        <row r="2008">
          <cell r="A2008" t="str">
            <v>removidas:</v>
          </cell>
          <cell r="F2008">
            <v>0</v>
          </cell>
          <cell r="H2008">
            <v>0</v>
          </cell>
          <cell r="P2008">
            <v>0</v>
          </cell>
        </row>
        <row r="2009">
          <cell r="A2009" t="str">
            <v>Diâmetro 3/4"    BSP</v>
          </cell>
          <cell r="B2009" t="str">
            <v>ELAG</v>
          </cell>
          <cell r="C2009" t="str">
            <v>m</v>
          </cell>
          <cell r="D2009">
            <v>238</v>
          </cell>
          <cell r="E2009">
            <v>1.7699999999999998</v>
          </cell>
          <cell r="F2009">
            <v>421.26</v>
          </cell>
          <cell r="G2009">
            <v>1.25</v>
          </cell>
          <cell r="H2009">
            <v>297.5</v>
          </cell>
          <cell r="I2009" t="str">
            <v>LE</v>
          </cell>
          <cell r="P2009">
            <v>1.25</v>
          </cell>
        </row>
        <row r="2010">
          <cell r="A2010" t="str">
            <v>Diâmetro 1"       BSP</v>
          </cell>
          <cell r="B2010" t="str">
            <v>ELAG</v>
          </cell>
          <cell r="C2010" t="str">
            <v>m</v>
          </cell>
          <cell r="D2010">
            <v>40</v>
          </cell>
          <cell r="E2010">
            <v>2.63</v>
          </cell>
          <cell r="F2010">
            <v>105.2</v>
          </cell>
          <cell r="G2010">
            <v>1.25</v>
          </cell>
          <cell r="H2010">
            <v>50</v>
          </cell>
          <cell r="I2010" t="str">
            <v>LE</v>
          </cell>
          <cell r="P2010">
            <v>1.25</v>
          </cell>
        </row>
        <row r="2011">
          <cell r="A2011" t="str">
            <v>Diâmetro 11/2"  BSP</v>
          </cell>
          <cell r="B2011" t="str">
            <v>ELAG</v>
          </cell>
          <cell r="C2011" t="str">
            <v>m</v>
          </cell>
          <cell r="D2011">
            <v>157</v>
          </cell>
          <cell r="E2011">
            <v>4.24</v>
          </cell>
          <cell r="F2011">
            <v>665.68</v>
          </cell>
          <cell r="G2011">
            <v>1.25</v>
          </cell>
          <cell r="H2011">
            <v>196.25</v>
          </cell>
          <cell r="I2011" t="str">
            <v>LE</v>
          </cell>
          <cell r="P2011">
            <v>1.25</v>
          </cell>
        </row>
        <row r="2012">
          <cell r="A2012" t="str">
            <v>Diâmetro 2"       BSP</v>
          </cell>
          <cell r="B2012" t="str">
            <v>ELAG</v>
          </cell>
          <cell r="C2012" t="str">
            <v>m</v>
          </cell>
          <cell r="D2012">
            <v>23</v>
          </cell>
          <cell r="E2012">
            <v>5.66</v>
          </cell>
          <cell r="F2012">
            <v>130.18</v>
          </cell>
          <cell r="G2012">
            <v>1.5</v>
          </cell>
          <cell r="H2012">
            <v>34.5</v>
          </cell>
          <cell r="I2012" t="str">
            <v>LE</v>
          </cell>
          <cell r="P2012">
            <v>1.5</v>
          </cell>
        </row>
        <row r="2013">
          <cell r="A2013" t="str">
            <v>Diâmetro 3"       BSP</v>
          </cell>
          <cell r="B2013" t="str">
            <v>ELAG</v>
          </cell>
          <cell r="C2013" t="str">
            <v>m</v>
          </cell>
          <cell r="D2013">
            <v>270</v>
          </cell>
          <cell r="E2013">
            <v>11.6</v>
          </cell>
          <cell r="F2013">
            <v>3132</v>
          </cell>
          <cell r="G2013">
            <v>1.5</v>
          </cell>
          <cell r="H2013">
            <v>405</v>
          </cell>
          <cell r="I2013" t="str">
            <v>LE</v>
          </cell>
          <cell r="P2013">
            <v>1.5</v>
          </cell>
        </row>
        <row r="2014">
          <cell r="A2014" t="str">
            <v>Diâmetro 4"       BSP</v>
          </cell>
          <cell r="B2014" t="str">
            <v>ELAG</v>
          </cell>
          <cell r="C2014" t="str">
            <v>m</v>
          </cell>
          <cell r="D2014">
            <v>57</v>
          </cell>
          <cell r="E2014">
            <v>16.48</v>
          </cell>
          <cell r="F2014">
            <v>939.36</v>
          </cell>
          <cell r="G2014">
            <v>2</v>
          </cell>
          <cell r="H2014">
            <v>114</v>
          </cell>
          <cell r="I2014" t="str">
            <v>LE</v>
          </cell>
          <cell r="P2014">
            <v>2</v>
          </cell>
        </row>
        <row r="2015">
          <cell r="F2015">
            <v>0</v>
          </cell>
          <cell r="H2015">
            <v>0</v>
          </cell>
          <cell r="P2015">
            <v>0</v>
          </cell>
        </row>
        <row r="2016">
          <cell r="A2016" t="str">
            <v xml:space="preserve">Eletroduto flexível em rolo, tipo sealtubo, a prova de tempo, umidade, gases, vapores e </v>
          </cell>
          <cell r="F2016">
            <v>0</v>
          </cell>
          <cell r="H2016">
            <v>0</v>
          </cell>
          <cell r="P2016">
            <v>0</v>
          </cell>
        </row>
        <row r="2017">
          <cell r="A2017" t="str">
            <v>pó, constituído por fita de aço doce c/ revestimento externo em polivinil-clorídrico:</v>
          </cell>
          <cell r="F2017">
            <v>0</v>
          </cell>
          <cell r="H2017">
            <v>0</v>
          </cell>
          <cell r="P2017">
            <v>0</v>
          </cell>
        </row>
        <row r="2018">
          <cell r="A2018" t="str">
            <v>Diâmetro 3/4"</v>
          </cell>
          <cell r="B2018" t="str">
            <v>ELFL</v>
          </cell>
          <cell r="C2018" t="str">
            <v>m</v>
          </cell>
          <cell r="D2018">
            <v>3</v>
          </cell>
          <cell r="E2018">
            <v>0.88</v>
          </cell>
          <cell r="F2018">
            <v>2.64</v>
          </cell>
          <cell r="G2018">
            <v>1.5</v>
          </cell>
          <cell r="H2018">
            <v>4.5</v>
          </cell>
          <cell r="I2018" t="str">
            <v>LE</v>
          </cell>
          <cell r="P2018">
            <v>1.5</v>
          </cell>
        </row>
        <row r="2019">
          <cell r="A2019" t="str">
            <v>Diâmetro 11/2"</v>
          </cell>
          <cell r="B2019" t="str">
            <v>ELFL</v>
          </cell>
          <cell r="C2019" t="str">
            <v>m</v>
          </cell>
          <cell r="D2019">
            <v>6</v>
          </cell>
          <cell r="E2019">
            <v>2.12</v>
          </cell>
          <cell r="F2019">
            <v>12.72</v>
          </cell>
          <cell r="G2019">
            <v>1.5</v>
          </cell>
          <cell r="H2019">
            <v>9</v>
          </cell>
          <cell r="I2019" t="str">
            <v>LE</v>
          </cell>
          <cell r="P2019">
            <v>1.5</v>
          </cell>
        </row>
        <row r="2020">
          <cell r="A2020" t="str">
            <v>Diâmetro 2"</v>
          </cell>
          <cell r="B2020" t="str">
            <v>ELFL</v>
          </cell>
          <cell r="C2020" t="str">
            <v>m</v>
          </cell>
          <cell r="D2020">
            <v>6</v>
          </cell>
          <cell r="E2020">
            <v>2.83</v>
          </cell>
          <cell r="F2020">
            <v>16.98</v>
          </cell>
          <cell r="G2020">
            <v>1.8</v>
          </cell>
          <cell r="H2020">
            <v>10.8</v>
          </cell>
          <cell r="I2020" t="str">
            <v>LE</v>
          </cell>
          <cell r="P2020">
            <v>1.8</v>
          </cell>
        </row>
        <row r="2021">
          <cell r="A2021" t="str">
            <v>Diâmetro 3"</v>
          </cell>
          <cell r="B2021" t="str">
            <v>ELFL</v>
          </cell>
          <cell r="C2021" t="str">
            <v>m</v>
          </cell>
          <cell r="D2021">
            <v>5</v>
          </cell>
          <cell r="E2021">
            <v>5.8</v>
          </cell>
          <cell r="F2021">
            <v>29</v>
          </cell>
          <cell r="G2021">
            <v>1.8</v>
          </cell>
          <cell r="H2021">
            <v>9</v>
          </cell>
          <cell r="I2021" t="str">
            <v>LE</v>
          </cell>
          <cell r="P2021">
            <v>1.8</v>
          </cell>
        </row>
        <row r="2022">
          <cell r="F2022">
            <v>0</v>
          </cell>
          <cell r="H2022">
            <v>0</v>
          </cell>
          <cell r="P2022">
            <v>0</v>
          </cell>
        </row>
        <row r="2023">
          <cell r="A2023" t="str">
            <v xml:space="preserve">Tomada tetrapolar blindada de sobrepor, em alumínio fundido e miolo em material </v>
          </cell>
          <cell r="C2023" t="str">
            <v>PC</v>
          </cell>
          <cell r="D2023">
            <v>1</v>
          </cell>
          <cell r="E2023">
            <v>1</v>
          </cell>
          <cell r="F2023">
            <v>1</v>
          </cell>
          <cell r="G2023">
            <v>4</v>
          </cell>
          <cell r="H2023">
            <v>4</v>
          </cell>
          <cell r="I2023" t="str">
            <v>Q</v>
          </cell>
          <cell r="P2023">
            <v>4</v>
          </cell>
        </row>
        <row r="2024">
          <cell r="A2024" t="str">
            <v>isolante, com tampa basculante, conforme DIN 49450 e 49451 - 500V.</v>
          </cell>
          <cell r="F2024">
            <v>0</v>
          </cell>
          <cell r="H2024">
            <v>0</v>
          </cell>
          <cell r="P2024">
            <v>0</v>
          </cell>
        </row>
        <row r="2025">
          <cell r="F2025">
            <v>0</v>
          </cell>
          <cell r="H2025">
            <v>0</v>
          </cell>
          <cell r="P2025">
            <v>0</v>
          </cell>
        </row>
        <row r="2026">
          <cell r="A2026" t="str">
            <v xml:space="preserve">Tomada redonda fundida em liga de alumínio, 380V, a prova de tempo com tampo mola, </v>
          </cell>
          <cell r="C2026" t="str">
            <v>PC</v>
          </cell>
          <cell r="D2026">
            <v>4</v>
          </cell>
          <cell r="E2026">
            <v>1</v>
          </cell>
          <cell r="F2026">
            <v>4</v>
          </cell>
          <cell r="G2026">
            <v>4</v>
          </cell>
          <cell r="H2026">
            <v>16</v>
          </cell>
          <cell r="I2026" t="str">
            <v>Q</v>
          </cell>
          <cell r="P2026">
            <v>4</v>
          </cell>
        </row>
        <row r="2027">
          <cell r="A2027" t="str">
            <v>orelhas de fixação, quatro entradas rosqueadas de 3/4" sendo 3 bujões plásticos.</v>
          </cell>
          <cell r="F2027">
            <v>0</v>
          </cell>
          <cell r="H2027">
            <v>0</v>
          </cell>
          <cell r="P2027">
            <v>0</v>
          </cell>
        </row>
        <row r="2028">
          <cell r="F2028">
            <v>0</v>
          </cell>
          <cell r="H2028">
            <v>0</v>
          </cell>
          <cell r="P2028">
            <v>0</v>
          </cell>
        </row>
        <row r="2029">
          <cell r="A2029" t="str">
            <v xml:space="preserve">Luminária p/ ilum. publ. totalmente fechada, p/ lamp. v. merc. e/ou sódio, corpo e refl. </v>
          </cell>
          <cell r="F2029">
            <v>0</v>
          </cell>
          <cell r="H2029">
            <v>0</v>
          </cell>
          <cell r="P2029">
            <v>0</v>
          </cell>
        </row>
        <row r="2030">
          <cell r="A2030" t="str">
            <v xml:space="preserve">estamp. em ch. alum., pescoço em liga de alum. fundido c/ entr. p/ tubo de 60,3 mm </v>
          </cell>
          <cell r="F2030">
            <v>0</v>
          </cell>
          <cell r="H2030">
            <v>0</v>
          </cell>
          <cell r="P2030">
            <v>0</v>
          </cell>
        </row>
        <row r="2031">
          <cell r="A2031" t="str">
            <v>refrator prismático em vidro temper., fecho de aço inox, soq. de porc c/ rosca E-40:</v>
          </cell>
          <cell r="F2031">
            <v>0</v>
          </cell>
          <cell r="H2031">
            <v>0</v>
          </cell>
          <cell r="P2031">
            <v>0</v>
          </cell>
        </row>
        <row r="2032">
          <cell r="A2032" t="str">
            <v>250W - V. Sódio</v>
          </cell>
          <cell r="B2032" t="str">
            <v>LUM250</v>
          </cell>
          <cell r="C2032" t="str">
            <v>PC</v>
          </cell>
          <cell r="D2032">
            <v>1</v>
          </cell>
          <cell r="E2032">
            <v>10</v>
          </cell>
          <cell r="F2032">
            <v>10</v>
          </cell>
          <cell r="G2032">
            <v>8</v>
          </cell>
          <cell r="H2032">
            <v>8</v>
          </cell>
          <cell r="I2032" t="str">
            <v>Q</v>
          </cell>
          <cell r="P2032">
            <v>8</v>
          </cell>
        </row>
        <row r="2033">
          <cell r="F2033">
            <v>0</v>
          </cell>
          <cell r="H2033">
            <v>0</v>
          </cell>
          <cell r="P2033">
            <v>0</v>
          </cell>
        </row>
        <row r="2034">
          <cell r="A2034" t="str">
            <v xml:space="preserve">Luminária p/ lamp. "V. sódio" c/ reator incorporado AFP-220V-60Hz, em liga esp. alum. </v>
          </cell>
          <cell r="F2034">
            <v>0</v>
          </cell>
          <cell r="H2034">
            <v>0</v>
          </cell>
          <cell r="P2034">
            <v>0</v>
          </cell>
        </row>
        <row r="2035">
          <cell r="A2035" t="str">
            <v xml:space="preserve">fundi. globo boro-silicato, base E-27 p/ lamp. até 70W e E-40 p/ lamp. 250W, entr. </v>
          </cell>
          <cell r="F2035">
            <v>0</v>
          </cell>
          <cell r="H2035">
            <v>0</v>
          </cell>
          <cell r="P2035">
            <v>0</v>
          </cell>
        </row>
        <row r="2036">
          <cell r="A2036" t="str">
            <v>rosq. 3/4" BSP:</v>
          </cell>
          <cell r="F2036">
            <v>0</v>
          </cell>
          <cell r="H2036">
            <v>0</v>
          </cell>
          <cell r="P2036">
            <v>0</v>
          </cell>
        </row>
        <row r="2037">
          <cell r="A2037" t="str">
            <v>PEND. 70W</v>
          </cell>
          <cell r="B2037" t="str">
            <v>LUM70</v>
          </cell>
          <cell r="C2037" t="str">
            <v>PC</v>
          </cell>
          <cell r="D2037">
            <v>12</v>
          </cell>
          <cell r="E2037">
            <v>5</v>
          </cell>
          <cell r="F2037">
            <v>60</v>
          </cell>
          <cell r="G2037">
            <v>8</v>
          </cell>
          <cell r="H2037">
            <v>96</v>
          </cell>
          <cell r="I2037" t="str">
            <v>Q</v>
          </cell>
          <cell r="P2037">
            <v>8</v>
          </cell>
        </row>
        <row r="2038">
          <cell r="A2038" t="str">
            <v>ARRAND. 30' 70W</v>
          </cell>
          <cell r="B2038" t="str">
            <v>LUM70</v>
          </cell>
          <cell r="C2038" t="str">
            <v>PC</v>
          </cell>
          <cell r="D2038">
            <v>3</v>
          </cell>
          <cell r="E2038">
            <v>5</v>
          </cell>
          <cell r="F2038">
            <v>15</v>
          </cell>
          <cell r="G2038">
            <v>8</v>
          </cell>
          <cell r="H2038">
            <v>24</v>
          </cell>
          <cell r="I2038" t="str">
            <v>Q</v>
          </cell>
          <cell r="P2038">
            <v>8</v>
          </cell>
        </row>
        <row r="2039">
          <cell r="F2039">
            <v>0</v>
          </cell>
          <cell r="H2039">
            <v>0</v>
          </cell>
          <cell r="P2039">
            <v>0</v>
          </cell>
        </row>
        <row r="2040">
          <cell r="A2040" t="str">
            <v xml:space="preserve">Cabo de cobre, têmpera mole, isolação em PVC 70'C antichama, 750V,  sem capa </v>
          </cell>
          <cell r="F2040">
            <v>0</v>
          </cell>
          <cell r="H2040">
            <v>0</v>
          </cell>
          <cell r="P2040">
            <v>0</v>
          </cell>
        </row>
        <row r="2041">
          <cell r="A2041" t="str">
            <v>protetora, encordoamento classe 2, NBR 6880:</v>
          </cell>
          <cell r="F2041">
            <v>0</v>
          </cell>
          <cell r="H2041">
            <v>0</v>
          </cell>
          <cell r="P2041">
            <v>0</v>
          </cell>
        </row>
        <row r="2042">
          <cell r="A2042" t="str">
            <v>Bitola 2,5 mm²</v>
          </cell>
          <cell r="B2042" t="str">
            <v>CB1</v>
          </cell>
          <cell r="C2042" t="str">
            <v>m</v>
          </cell>
          <cell r="D2042">
            <v>1180</v>
          </cell>
          <cell r="E2042">
            <v>5.8000000000000003E-2</v>
          </cell>
          <cell r="F2042">
            <v>68.44</v>
          </cell>
          <cell r="G2042">
            <v>0.15</v>
          </cell>
          <cell r="H2042">
            <v>177</v>
          </cell>
          <cell r="I2042" t="str">
            <v>B</v>
          </cell>
          <cell r="P2042">
            <v>0.15</v>
          </cell>
        </row>
        <row r="2043">
          <cell r="A2043" t="str">
            <v>Bitola 4 mm²</v>
          </cell>
          <cell r="B2043" t="str">
            <v>CB1</v>
          </cell>
          <cell r="C2043" t="str">
            <v>m</v>
          </cell>
          <cell r="D2043">
            <v>600</v>
          </cell>
          <cell r="E2043">
            <v>0.08</v>
          </cell>
          <cell r="F2043">
            <v>48</v>
          </cell>
          <cell r="G2043">
            <v>0.15</v>
          </cell>
          <cell r="H2043">
            <v>90</v>
          </cell>
          <cell r="I2043" t="str">
            <v>B</v>
          </cell>
          <cell r="P2043">
            <v>0.15</v>
          </cell>
        </row>
        <row r="2044">
          <cell r="F2044">
            <v>0</v>
          </cell>
          <cell r="H2044">
            <v>0</v>
          </cell>
          <cell r="P2044">
            <v>0</v>
          </cell>
        </row>
        <row r="2045">
          <cell r="A2045" t="str">
            <v xml:space="preserve">Cabo de cobre, têmpera mole, isolação em PVC 70'C antichama, 0,6/1kV,  com capa </v>
          </cell>
          <cell r="F2045">
            <v>0</v>
          </cell>
          <cell r="H2045">
            <v>0</v>
          </cell>
          <cell r="P2045">
            <v>0</v>
          </cell>
        </row>
        <row r="2046">
          <cell r="A2046" t="str">
            <v>protetora de PVC, de acordo com NBR 7286:</v>
          </cell>
          <cell r="F2046">
            <v>0</v>
          </cell>
          <cell r="H2046">
            <v>0</v>
          </cell>
          <cell r="P2046">
            <v>0</v>
          </cell>
        </row>
        <row r="2047">
          <cell r="A2047" t="str">
            <v>Bitola 2,5 mm²</v>
          </cell>
          <cell r="B2047" t="str">
            <v>CB1</v>
          </cell>
          <cell r="C2047" t="str">
            <v>m</v>
          </cell>
          <cell r="D2047">
            <v>6</v>
          </cell>
          <cell r="E2047">
            <v>5.8000000000000003E-2</v>
          </cell>
          <cell r="F2047">
            <v>0.35</v>
          </cell>
          <cell r="G2047">
            <v>0.15</v>
          </cell>
          <cell r="H2047">
            <v>0.9</v>
          </cell>
          <cell r="I2047" t="str">
            <v>B</v>
          </cell>
          <cell r="P2047">
            <v>0.15</v>
          </cell>
        </row>
        <row r="2048">
          <cell r="F2048">
            <v>0</v>
          </cell>
          <cell r="H2048">
            <v>0</v>
          </cell>
          <cell r="P2048">
            <v>0</v>
          </cell>
        </row>
        <row r="2049">
          <cell r="A2049" t="str">
            <v>Cabo de cobre nu, têmpera meia dura, formação em fios, encordoamento classe 2,</v>
          </cell>
          <cell r="F2049">
            <v>0</v>
          </cell>
          <cell r="H2049">
            <v>0</v>
          </cell>
          <cell r="P2049">
            <v>0</v>
          </cell>
        </row>
        <row r="2050">
          <cell r="A2050" t="str">
            <v>NBR 5111 e 7575:</v>
          </cell>
          <cell r="F2050">
            <v>0</v>
          </cell>
          <cell r="H2050">
            <v>0</v>
          </cell>
          <cell r="P2050">
            <v>0</v>
          </cell>
        </row>
        <row r="2051">
          <cell r="A2051" t="str">
            <v>Bitola 16 mm²</v>
          </cell>
          <cell r="B2051" t="str">
            <v>CBNU</v>
          </cell>
          <cell r="C2051" t="str">
            <v>kg</v>
          </cell>
          <cell r="D2051">
            <v>4</v>
          </cell>
          <cell r="E2051">
            <v>1</v>
          </cell>
          <cell r="F2051">
            <v>4</v>
          </cell>
          <cell r="G2051">
            <v>1</v>
          </cell>
          <cell r="H2051">
            <v>4</v>
          </cell>
          <cell r="I2051" t="str">
            <v>B</v>
          </cell>
          <cell r="P2051">
            <v>1</v>
          </cell>
        </row>
        <row r="2052">
          <cell r="A2052" t="str">
            <v>Bitola 25 mm²</v>
          </cell>
          <cell r="B2052" t="str">
            <v>CBNU</v>
          </cell>
          <cell r="C2052" t="str">
            <v>kg</v>
          </cell>
          <cell r="D2052">
            <v>14</v>
          </cell>
          <cell r="E2052">
            <v>1</v>
          </cell>
          <cell r="F2052">
            <v>14</v>
          </cell>
          <cell r="G2052">
            <v>1</v>
          </cell>
          <cell r="H2052">
            <v>14</v>
          </cell>
          <cell r="I2052" t="str">
            <v>B</v>
          </cell>
          <cell r="P2052">
            <v>1</v>
          </cell>
        </row>
        <row r="2053">
          <cell r="A2053" t="str">
            <v>Bitola 35 mm²</v>
          </cell>
          <cell r="B2053" t="str">
            <v>CBNU</v>
          </cell>
          <cell r="C2053" t="str">
            <v>kg</v>
          </cell>
          <cell r="D2053">
            <v>35</v>
          </cell>
          <cell r="E2053">
            <v>1</v>
          </cell>
          <cell r="F2053">
            <v>35</v>
          </cell>
          <cell r="G2053">
            <v>1</v>
          </cell>
          <cell r="H2053">
            <v>35</v>
          </cell>
          <cell r="I2053" t="str">
            <v>B</v>
          </cell>
          <cell r="P2053">
            <v>1</v>
          </cell>
        </row>
        <row r="2054">
          <cell r="F2054">
            <v>0</v>
          </cell>
          <cell r="H2054">
            <v>0</v>
          </cell>
          <cell r="P2054">
            <v>0</v>
          </cell>
        </row>
        <row r="2055">
          <cell r="A2055" t="str">
            <v>Cabo de cobre singelo com isolamento em PVC p/ 0,6/1 kV e capa em PVC:</v>
          </cell>
          <cell r="F2055">
            <v>0</v>
          </cell>
          <cell r="H2055">
            <v>0</v>
          </cell>
          <cell r="P2055">
            <v>0</v>
          </cell>
        </row>
        <row r="2056">
          <cell r="A2056" t="str">
            <v>Bitola 70 mm²</v>
          </cell>
          <cell r="B2056" t="str">
            <v>CB1</v>
          </cell>
          <cell r="C2056" t="str">
            <v>m</v>
          </cell>
          <cell r="D2056">
            <v>515</v>
          </cell>
          <cell r="E2056">
            <v>0.78200000000000003</v>
          </cell>
          <cell r="F2056">
            <v>402.73</v>
          </cell>
          <cell r="G2056">
            <v>0.25</v>
          </cell>
          <cell r="H2056">
            <v>128.75</v>
          </cell>
          <cell r="I2056" t="str">
            <v>B</v>
          </cell>
          <cell r="P2056">
            <v>0.25</v>
          </cell>
        </row>
        <row r="2057">
          <cell r="A2057" t="str">
            <v>Bitola 95 mm²</v>
          </cell>
          <cell r="B2057" t="str">
            <v>CB1</v>
          </cell>
          <cell r="C2057" t="str">
            <v>m</v>
          </cell>
          <cell r="D2057">
            <v>1545</v>
          </cell>
          <cell r="E2057">
            <v>1.0149999999999999</v>
          </cell>
          <cell r="F2057">
            <v>1568.18</v>
          </cell>
          <cell r="G2057">
            <v>0.25</v>
          </cell>
          <cell r="H2057">
            <v>386.25</v>
          </cell>
          <cell r="I2057" t="str">
            <v>B</v>
          </cell>
          <cell r="P2057">
            <v>0.25</v>
          </cell>
        </row>
        <row r="2058">
          <cell r="F2058">
            <v>0</v>
          </cell>
          <cell r="H2058">
            <v>0</v>
          </cell>
          <cell r="P2058">
            <v>0</v>
          </cell>
        </row>
        <row r="2059">
          <cell r="A2059" t="str">
            <v>Cabo de cobre multipolar com isolamento em PVC p/ 0,6/1 kV e capa em PVC:</v>
          </cell>
          <cell r="F2059">
            <v>0</v>
          </cell>
          <cell r="H2059">
            <v>0</v>
          </cell>
          <cell r="P2059">
            <v>0</v>
          </cell>
        </row>
        <row r="2060">
          <cell r="A2060" t="str">
            <v>Bitola e formação: 1x4c#2,5mm²</v>
          </cell>
          <cell r="B2060" t="str">
            <v>CB1</v>
          </cell>
          <cell r="C2060" t="str">
            <v>m</v>
          </cell>
          <cell r="D2060">
            <v>325</v>
          </cell>
          <cell r="E2060">
            <v>0.23400000000000001</v>
          </cell>
          <cell r="F2060">
            <v>76.05</v>
          </cell>
          <cell r="G2060">
            <v>0.2</v>
          </cell>
          <cell r="H2060">
            <v>65</v>
          </cell>
          <cell r="I2060" t="str">
            <v>B</v>
          </cell>
          <cell r="P2060">
            <v>0.2</v>
          </cell>
        </row>
        <row r="2061">
          <cell r="A2061" t="str">
            <v>Bitola e formação: 1x4c#10mm²</v>
          </cell>
          <cell r="B2061" t="str">
            <v>CB1</v>
          </cell>
          <cell r="C2061" t="str">
            <v>m</v>
          </cell>
          <cell r="D2061">
            <v>105</v>
          </cell>
          <cell r="E2061">
            <v>0.61399999999999999</v>
          </cell>
          <cell r="F2061">
            <v>64.47</v>
          </cell>
          <cell r="G2061">
            <v>0.25</v>
          </cell>
          <cell r="H2061">
            <v>26.25</v>
          </cell>
          <cell r="I2061" t="str">
            <v>B</v>
          </cell>
          <cell r="P2061">
            <v>0.25</v>
          </cell>
        </row>
        <row r="2062">
          <cell r="A2062" t="str">
            <v>Bitola e formação: 1x4c#16mm²</v>
          </cell>
          <cell r="B2062" t="str">
            <v>CB1</v>
          </cell>
          <cell r="C2062" t="str">
            <v>m</v>
          </cell>
          <cell r="D2062">
            <v>400</v>
          </cell>
          <cell r="E2062">
            <v>0.88100000000000001</v>
          </cell>
          <cell r="F2062">
            <v>352.4</v>
          </cell>
          <cell r="G2062">
            <v>0.3</v>
          </cell>
          <cell r="H2062">
            <v>120</v>
          </cell>
          <cell r="I2062" t="str">
            <v>B</v>
          </cell>
          <cell r="P2062">
            <v>0.3</v>
          </cell>
        </row>
        <row r="2063">
          <cell r="A2063" t="str">
            <v>Bitola e formação: 1x4c#35mm²</v>
          </cell>
          <cell r="B2063" t="str">
            <v>CB1</v>
          </cell>
          <cell r="C2063" t="str">
            <v>m</v>
          </cell>
          <cell r="D2063">
            <v>375</v>
          </cell>
          <cell r="E2063">
            <v>1.772</v>
          </cell>
          <cell r="F2063">
            <v>664.5</v>
          </cell>
          <cell r="G2063">
            <v>0.35</v>
          </cell>
          <cell r="H2063">
            <v>131.25</v>
          </cell>
          <cell r="I2063" t="str">
            <v>B</v>
          </cell>
          <cell r="P2063">
            <v>0.35</v>
          </cell>
        </row>
        <row r="2064">
          <cell r="A2064" t="str">
            <v>Bitola e formação: 1x4c#50mm²</v>
          </cell>
          <cell r="B2064" t="str">
            <v>CB1</v>
          </cell>
          <cell r="C2064" t="str">
            <v>m</v>
          </cell>
          <cell r="D2064">
            <v>100</v>
          </cell>
          <cell r="E2064">
            <v>2.4159999999999999</v>
          </cell>
          <cell r="F2064">
            <v>241.6</v>
          </cell>
          <cell r="G2064">
            <v>0.35</v>
          </cell>
          <cell r="H2064">
            <v>35</v>
          </cell>
          <cell r="I2064" t="str">
            <v>B</v>
          </cell>
          <cell r="P2064">
            <v>0.35</v>
          </cell>
        </row>
        <row r="2065">
          <cell r="F2065">
            <v>0</v>
          </cell>
          <cell r="H2065">
            <v>0</v>
          </cell>
          <cell r="P2065">
            <v>0</v>
          </cell>
        </row>
        <row r="2066">
          <cell r="A2066" t="str">
            <v>Caixa condulete em liga de alumínio fundido:</v>
          </cell>
          <cell r="F2066">
            <v>0</v>
          </cell>
          <cell r="H2066">
            <v>0</v>
          </cell>
          <cell r="P2066">
            <v>0</v>
          </cell>
        </row>
        <row r="2067">
          <cell r="A2067" t="str">
            <v>Diâmetro 3/4"</v>
          </cell>
          <cell r="B2067" t="str">
            <v>CX</v>
          </cell>
          <cell r="C2067" t="str">
            <v>PC</v>
          </cell>
          <cell r="D2067">
            <v>56</v>
          </cell>
          <cell r="E2067">
            <v>0.05</v>
          </cell>
          <cell r="F2067">
            <v>2.8</v>
          </cell>
          <cell r="G2067">
            <v>0.1</v>
          </cell>
          <cell r="H2067">
            <v>5.6</v>
          </cell>
          <cell r="I2067" t="str">
            <v>LE</v>
          </cell>
          <cell r="P2067">
            <v>0.1</v>
          </cell>
        </row>
        <row r="2068">
          <cell r="A2068" t="str">
            <v>Diâmetro 11/2"</v>
          </cell>
          <cell r="B2068" t="str">
            <v>CX</v>
          </cell>
          <cell r="C2068" t="str">
            <v>PC</v>
          </cell>
          <cell r="D2068">
            <v>8</v>
          </cell>
          <cell r="E2068">
            <v>0.05</v>
          </cell>
          <cell r="F2068">
            <v>0.4</v>
          </cell>
          <cell r="G2068">
            <v>0.1</v>
          </cell>
          <cell r="H2068">
            <v>0.8</v>
          </cell>
          <cell r="I2068" t="str">
            <v>LE</v>
          </cell>
          <cell r="P2068">
            <v>0.1</v>
          </cell>
        </row>
        <row r="2069">
          <cell r="A2069" t="str">
            <v>Diâmetro 2"</v>
          </cell>
          <cell r="B2069" t="str">
            <v>CX</v>
          </cell>
          <cell r="C2069" t="str">
            <v>PC</v>
          </cell>
          <cell r="D2069">
            <v>2</v>
          </cell>
          <cell r="E2069">
            <v>0.1</v>
          </cell>
          <cell r="F2069">
            <v>0.2</v>
          </cell>
          <cell r="G2069">
            <v>0.1</v>
          </cell>
          <cell r="H2069">
            <v>0.2</v>
          </cell>
          <cell r="I2069" t="str">
            <v>LE</v>
          </cell>
          <cell r="P2069">
            <v>0.1</v>
          </cell>
        </row>
        <row r="2070">
          <cell r="A2070" t="str">
            <v>Diâmetro 3"</v>
          </cell>
          <cell r="B2070" t="str">
            <v>CX</v>
          </cell>
          <cell r="C2070" t="str">
            <v>PC</v>
          </cell>
          <cell r="D2070">
            <v>7</v>
          </cell>
          <cell r="E2070">
            <v>0.1</v>
          </cell>
          <cell r="F2070">
            <v>0.7</v>
          </cell>
          <cell r="G2070">
            <v>0.1</v>
          </cell>
          <cell r="H2070">
            <v>0.7</v>
          </cell>
          <cell r="I2070" t="str">
            <v>LE</v>
          </cell>
          <cell r="P2070">
            <v>0.1</v>
          </cell>
        </row>
        <row r="2071">
          <cell r="A2071" t="str">
            <v>Diâmetro 4"</v>
          </cell>
          <cell r="B2071" t="str">
            <v>CX</v>
          </cell>
          <cell r="C2071" t="str">
            <v>PC</v>
          </cell>
          <cell r="D2071">
            <v>12</v>
          </cell>
          <cell r="E2071">
            <v>0.1</v>
          </cell>
          <cell r="F2071">
            <v>1.2</v>
          </cell>
          <cell r="G2071">
            <v>0.1</v>
          </cell>
          <cell r="H2071">
            <v>1.2</v>
          </cell>
          <cell r="I2071" t="str">
            <v>LE</v>
          </cell>
          <cell r="P2071">
            <v>0.1</v>
          </cell>
        </row>
        <row r="2072">
          <cell r="F2072">
            <v>0</v>
          </cell>
          <cell r="H2072">
            <v>0</v>
          </cell>
          <cell r="P2072">
            <v>0</v>
          </cell>
        </row>
        <row r="2073">
          <cell r="A2073" t="str">
            <v>Perfis para suportes em ASTM A-36 pintado</v>
          </cell>
          <cell r="C2073" t="str">
            <v>kg</v>
          </cell>
          <cell r="D2073">
            <v>850</v>
          </cell>
          <cell r="E2073">
            <v>1</v>
          </cell>
          <cell r="F2073">
            <v>850</v>
          </cell>
          <cell r="G2073">
            <v>0.15</v>
          </cell>
          <cell r="H2073">
            <v>127.5</v>
          </cell>
          <cell r="I2073" t="str">
            <v>F</v>
          </cell>
          <cell r="P2073">
            <v>0.15</v>
          </cell>
        </row>
        <row r="2074">
          <cell r="F2074">
            <v>0</v>
          </cell>
          <cell r="H2074">
            <v>0</v>
          </cell>
          <cell r="P2074">
            <v>0</v>
          </cell>
        </row>
        <row r="2075">
          <cell r="A2075" t="str">
            <v>ÁREA - ESPESSADOR 2</v>
          </cell>
          <cell r="F2075">
            <v>0</v>
          </cell>
          <cell r="H2075">
            <v>0</v>
          </cell>
          <cell r="P2075">
            <v>0</v>
          </cell>
        </row>
        <row r="2076">
          <cell r="A2076" t="str">
            <v>Cabo de cobre nu, têmpera meia dura, formação em fios, encordoamento classe 2,</v>
          </cell>
          <cell r="F2076">
            <v>0</v>
          </cell>
          <cell r="H2076">
            <v>0</v>
          </cell>
          <cell r="P2076">
            <v>0</v>
          </cell>
        </row>
        <row r="2077">
          <cell r="A2077" t="str">
            <v>NBR 5111 e 7575:</v>
          </cell>
          <cell r="F2077">
            <v>0</v>
          </cell>
          <cell r="H2077">
            <v>0</v>
          </cell>
          <cell r="P2077">
            <v>0</v>
          </cell>
        </row>
        <row r="2078">
          <cell r="A2078" t="str">
            <v>Bitola 16 mm²</v>
          </cell>
          <cell r="B2078" t="str">
            <v>CBNU</v>
          </cell>
          <cell r="C2078" t="str">
            <v>kg</v>
          </cell>
          <cell r="D2078">
            <v>4</v>
          </cell>
          <cell r="E2078">
            <v>1</v>
          </cell>
          <cell r="F2078">
            <v>4</v>
          </cell>
          <cell r="G2078">
            <v>1</v>
          </cell>
          <cell r="H2078">
            <v>4</v>
          </cell>
          <cell r="I2078" t="str">
            <v>B</v>
          </cell>
          <cell r="P2078">
            <v>1</v>
          </cell>
        </row>
        <row r="2079">
          <cell r="A2079" t="str">
            <v>Bitola 25 mm²</v>
          </cell>
          <cell r="B2079" t="str">
            <v>CBNU</v>
          </cell>
          <cell r="C2079" t="str">
            <v>kg</v>
          </cell>
          <cell r="D2079">
            <v>8</v>
          </cell>
          <cell r="E2079">
            <v>1</v>
          </cell>
          <cell r="F2079">
            <v>8</v>
          </cell>
          <cell r="G2079">
            <v>1</v>
          </cell>
          <cell r="H2079">
            <v>8</v>
          </cell>
          <cell r="I2079" t="str">
            <v>B</v>
          </cell>
          <cell r="P2079">
            <v>1</v>
          </cell>
        </row>
        <row r="2080">
          <cell r="A2080" t="str">
            <v>Bitola 35 mm²</v>
          </cell>
          <cell r="B2080" t="str">
            <v>CBNU</v>
          </cell>
          <cell r="C2080" t="str">
            <v>kg</v>
          </cell>
          <cell r="D2080">
            <v>13</v>
          </cell>
          <cell r="E2080">
            <v>1</v>
          </cell>
          <cell r="F2080">
            <v>13</v>
          </cell>
          <cell r="G2080">
            <v>1</v>
          </cell>
          <cell r="H2080">
            <v>13</v>
          </cell>
          <cell r="I2080" t="str">
            <v>B</v>
          </cell>
          <cell r="P2080">
            <v>1</v>
          </cell>
        </row>
        <row r="2081">
          <cell r="F2081">
            <v>0</v>
          </cell>
          <cell r="H2081">
            <v>0</v>
          </cell>
          <cell r="P2081">
            <v>0</v>
          </cell>
        </row>
        <row r="2082">
          <cell r="A2082" t="str">
            <v>Eletroduto aço galvanizado a fogo c/ costura, comp. 3m, c/ uma luva e rosca nas duas</v>
          </cell>
          <cell r="F2082">
            <v>0</v>
          </cell>
          <cell r="H2082">
            <v>0</v>
          </cell>
          <cell r="P2082">
            <v>0</v>
          </cell>
        </row>
        <row r="2083">
          <cell r="A2083" t="str">
            <v xml:space="preserve">extremidades, norma DIN 2440, c/ proteção mecânica nas extremidades e rebarbas </v>
          </cell>
          <cell r="F2083">
            <v>0</v>
          </cell>
          <cell r="H2083">
            <v>0</v>
          </cell>
          <cell r="P2083">
            <v>0</v>
          </cell>
        </row>
        <row r="2084">
          <cell r="A2084" t="str">
            <v>removidas:</v>
          </cell>
          <cell r="F2084">
            <v>0</v>
          </cell>
          <cell r="H2084">
            <v>0</v>
          </cell>
          <cell r="P2084">
            <v>0</v>
          </cell>
        </row>
        <row r="2085">
          <cell r="A2085" t="str">
            <v>Diâmetro 3/4"    BSP</v>
          </cell>
          <cell r="B2085" t="str">
            <v>ELAG</v>
          </cell>
          <cell r="C2085" t="str">
            <v>m</v>
          </cell>
          <cell r="D2085">
            <v>361</v>
          </cell>
          <cell r="E2085">
            <v>1.7699999999999998</v>
          </cell>
          <cell r="F2085">
            <v>638.97</v>
          </cell>
          <cell r="G2085">
            <v>1.25</v>
          </cell>
          <cell r="H2085">
            <v>451.25</v>
          </cell>
          <cell r="I2085" t="str">
            <v>LE</v>
          </cell>
          <cell r="P2085">
            <v>1.25</v>
          </cell>
        </row>
        <row r="2086">
          <cell r="A2086" t="str">
            <v>Diâmetro 1"       BSP</v>
          </cell>
          <cell r="B2086" t="str">
            <v>ELAG</v>
          </cell>
          <cell r="C2086" t="str">
            <v>m</v>
          </cell>
          <cell r="D2086">
            <v>8</v>
          </cell>
          <cell r="E2086">
            <v>2.63</v>
          </cell>
          <cell r="F2086">
            <v>21.04</v>
          </cell>
          <cell r="G2086">
            <v>1.25</v>
          </cell>
          <cell r="H2086">
            <v>10</v>
          </cell>
          <cell r="I2086" t="str">
            <v>LE</v>
          </cell>
          <cell r="P2086">
            <v>1.25</v>
          </cell>
        </row>
        <row r="2087">
          <cell r="A2087" t="str">
            <v>Diâmetro 11/2"  BSP</v>
          </cell>
          <cell r="B2087" t="str">
            <v>ELAG</v>
          </cell>
          <cell r="C2087" t="str">
            <v>m</v>
          </cell>
          <cell r="D2087">
            <v>188</v>
          </cell>
          <cell r="E2087">
            <v>4.24</v>
          </cell>
          <cell r="F2087">
            <v>797.12</v>
          </cell>
          <cell r="G2087">
            <v>1.25</v>
          </cell>
          <cell r="H2087">
            <v>235</v>
          </cell>
          <cell r="I2087" t="str">
            <v>LE</v>
          </cell>
          <cell r="P2087">
            <v>1.25</v>
          </cell>
        </row>
        <row r="2088">
          <cell r="A2088" t="str">
            <v>Diâmetro 2"       BSP</v>
          </cell>
          <cell r="B2088" t="str">
            <v>ELAG</v>
          </cell>
          <cell r="C2088" t="str">
            <v>m</v>
          </cell>
          <cell r="D2088">
            <v>23</v>
          </cell>
          <cell r="E2088">
            <v>5.66</v>
          </cell>
          <cell r="F2088">
            <v>130.18</v>
          </cell>
          <cell r="G2088">
            <v>1.5</v>
          </cell>
          <cell r="H2088">
            <v>34.5</v>
          </cell>
          <cell r="I2088" t="str">
            <v>LE</v>
          </cell>
          <cell r="P2088">
            <v>1.5</v>
          </cell>
        </row>
        <row r="2089">
          <cell r="A2089" t="str">
            <v>Diâmetro 3"       BSP</v>
          </cell>
          <cell r="B2089" t="str">
            <v>ELAG</v>
          </cell>
          <cell r="C2089" t="str">
            <v>m</v>
          </cell>
          <cell r="D2089">
            <v>87</v>
          </cell>
          <cell r="E2089">
            <v>11.6</v>
          </cell>
          <cell r="F2089">
            <v>1009.2</v>
          </cell>
          <cell r="G2089">
            <v>1.5</v>
          </cell>
          <cell r="H2089">
            <v>130.5</v>
          </cell>
          <cell r="I2089" t="str">
            <v>LE</v>
          </cell>
          <cell r="P2089">
            <v>1.5</v>
          </cell>
        </row>
        <row r="2090">
          <cell r="A2090" t="str">
            <v>Diâmetro 4"       BSP</v>
          </cell>
          <cell r="B2090" t="str">
            <v>ELAG</v>
          </cell>
          <cell r="C2090" t="str">
            <v>m</v>
          </cell>
          <cell r="D2090">
            <v>12</v>
          </cell>
          <cell r="E2090">
            <v>16.48</v>
          </cell>
          <cell r="F2090">
            <v>197.76</v>
          </cell>
          <cell r="G2090">
            <v>2</v>
          </cell>
          <cell r="H2090">
            <v>24</v>
          </cell>
          <cell r="I2090" t="str">
            <v>LE</v>
          </cell>
          <cell r="P2090">
            <v>2</v>
          </cell>
        </row>
        <row r="2091">
          <cell r="F2091">
            <v>0</v>
          </cell>
          <cell r="H2091">
            <v>0</v>
          </cell>
          <cell r="P2091">
            <v>0</v>
          </cell>
        </row>
        <row r="2092">
          <cell r="A2092" t="str">
            <v xml:space="preserve">Eletroduto flexível em rolo, tipo sealtubo, a prova de tempo, umidade, gases, vapores e </v>
          </cell>
          <cell r="F2092">
            <v>0</v>
          </cell>
          <cell r="H2092">
            <v>0</v>
          </cell>
          <cell r="P2092">
            <v>0</v>
          </cell>
        </row>
        <row r="2093">
          <cell r="A2093" t="str">
            <v>pó, constituído por fita de aço doce c/ revestimento externo em polivinil-clorídrico:</v>
          </cell>
          <cell r="F2093">
            <v>0</v>
          </cell>
          <cell r="H2093">
            <v>0</v>
          </cell>
          <cell r="P2093">
            <v>0</v>
          </cell>
        </row>
        <row r="2094">
          <cell r="A2094" t="str">
            <v>Diâmetro 11/2"</v>
          </cell>
          <cell r="B2094" t="str">
            <v>ELFL</v>
          </cell>
          <cell r="C2094" t="str">
            <v>m</v>
          </cell>
          <cell r="D2094">
            <v>3</v>
          </cell>
          <cell r="E2094">
            <v>2.12</v>
          </cell>
          <cell r="F2094">
            <v>6.36</v>
          </cell>
          <cell r="G2094">
            <v>1.5</v>
          </cell>
          <cell r="H2094">
            <v>4.5</v>
          </cell>
          <cell r="I2094" t="str">
            <v>LE</v>
          </cell>
          <cell r="P2094">
            <v>1.5</v>
          </cell>
        </row>
        <row r="2095">
          <cell r="A2095" t="str">
            <v>Diâmetro 2"</v>
          </cell>
          <cell r="B2095" t="str">
            <v>ELFL</v>
          </cell>
          <cell r="C2095" t="str">
            <v>m</v>
          </cell>
          <cell r="D2095">
            <v>3</v>
          </cell>
          <cell r="E2095">
            <v>2.83</v>
          </cell>
          <cell r="F2095">
            <v>8.49</v>
          </cell>
          <cell r="G2095">
            <v>1.8</v>
          </cell>
          <cell r="H2095">
            <v>5.4</v>
          </cell>
          <cell r="I2095" t="str">
            <v>LE</v>
          </cell>
          <cell r="P2095">
            <v>1.8</v>
          </cell>
        </row>
        <row r="2096">
          <cell r="A2096" t="str">
            <v>Diâmetro 3"</v>
          </cell>
          <cell r="B2096" t="str">
            <v>ELFL</v>
          </cell>
          <cell r="C2096" t="str">
            <v>m</v>
          </cell>
          <cell r="D2096">
            <v>5</v>
          </cell>
          <cell r="E2096">
            <v>5.8</v>
          </cell>
          <cell r="F2096">
            <v>29</v>
          </cell>
          <cell r="G2096">
            <v>1.8</v>
          </cell>
          <cell r="H2096">
            <v>9</v>
          </cell>
          <cell r="I2096" t="str">
            <v>LE</v>
          </cell>
          <cell r="P2096">
            <v>1.8</v>
          </cell>
        </row>
        <row r="2097">
          <cell r="F2097">
            <v>0</v>
          </cell>
          <cell r="H2097">
            <v>0</v>
          </cell>
          <cell r="P2097">
            <v>0</v>
          </cell>
        </row>
        <row r="2098">
          <cell r="A2098" t="str">
            <v xml:space="preserve">Tomada tetrapolar blindada de sobrepor, em alumínio fundido e miolo em material </v>
          </cell>
          <cell r="C2098" t="str">
            <v>PC</v>
          </cell>
          <cell r="D2098">
            <v>3</v>
          </cell>
          <cell r="E2098">
            <v>1</v>
          </cell>
          <cell r="F2098">
            <v>3</v>
          </cell>
          <cell r="G2098">
            <v>4</v>
          </cell>
          <cell r="H2098">
            <v>12</v>
          </cell>
          <cell r="I2098" t="str">
            <v>Q</v>
          </cell>
          <cell r="P2098">
            <v>4</v>
          </cell>
        </row>
        <row r="2099">
          <cell r="A2099" t="str">
            <v>isolante, com tampa basculante, conforme DIN 49450 e 49451 - 500V.</v>
          </cell>
          <cell r="F2099">
            <v>0</v>
          </cell>
          <cell r="H2099">
            <v>0</v>
          </cell>
          <cell r="P2099">
            <v>0</v>
          </cell>
        </row>
        <row r="2100">
          <cell r="F2100">
            <v>0</v>
          </cell>
          <cell r="H2100">
            <v>0</v>
          </cell>
          <cell r="P2100">
            <v>0</v>
          </cell>
        </row>
        <row r="2101">
          <cell r="A2101" t="str">
            <v xml:space="preserve">Tomada redonda fundida em liga de alumínio, 380V, a prova de tempo com tampo mola, </v>
          </cell>
          <cell r="C2101" t="str">
            <v>PC</v>
          </cell>
          <cell r="D2101">
            <v>7</v>
          </cell>
          <cell r="E2101">
            <v>1</v>
          </cell>
          <cell r="F2101">
            <v>7</v>
          </cell>
          <cell r="G2101">
            <v>4</v>
          </cell>
          <cell r="H2101">
            <v>28</v>
          </cell>
          <cell r="I2101" t="str">
            <v>Q</v>
          </cell>
          <cell r="P2101">
            <v>4</v>
          </cell>
        </row>
        <row r="2102">
          <cell r="A2102" t="str">
            <v>orelhas de fixação, quatro entradas rosqueadas de 3/4" sendo 3 bujões plásticos.</v>
          </cell>
          <cell r="F2102">
            <v>0</v>
          </cell>
          <cell r="H2102">
            <v>0</v>
          </cell>
          <cell r="P2102">
            <v>0</v>
          </cell>
        </row>
        <row r="2103">
          <cell r="F2103">
            <v>0</v>
          </cell>
          <cell r="H2103">
            <v>0</v>
          </cell>
          <cell r="P2103">
            <v>0</v>
          </cell>
        </row>
        <row r="2104">
          <cell r="A2104" t="str">
            <v xml:space="preserve">Luminária p/ ilum. publ. totalmente fechada, p/ lamp. v. merc. e/ou sódio, corpo e refl. </v>
          </cell>
          <cell r="F2104">
            <v>0</v>
          </cell>
          <cell r="H2104">
            <v>0</v>
          </cell>
          <cell r="P2104">
            <v>0</v>
          </cell>
        </row>
        <row r="2105">
          <cell r="A2105" t="str">
            <v xml:space="preserve">estamp. em ch. alum., pescoço em liga de alum. fundido c/ entr. p/ tubo de 60,3 mm </v>
          </cell>
          <cell r="F2105">
            <v>0</v>
          </cell>
          <cell r="H2105">
            <v>0</v>
          </cell>
          <cell r="P2105">
            <v>0</v>
          </cell>
        </row>
        <row r="2106">
          <cell r="A2106" t="str">
            <v>refrator prismático em vidro temper., fecho de aço inox, soq. de porc c/ rosca E-40:</v>
          </cell>
          <cell r="F2106">
            <v>0</v>
          </cell>
          <cell r="H2106">
            <v>0</v>
          </cell>
          <cell r="P2106">
            <v>0</v>
          </cell>
        </row>
        <row r="2107">
          <cell r="A2107" t="str">
            <v>250W - V. Sódio</v>
          </cell>
          <cell r="B2107" t="str">
            <v>LUM250</v>
          </cell>
          <cell r="C2107" t="str">
            <v>PC</v>
          </cell>
          <cell r="D2107">
            <v>1</v>
          </cell>
          <cell r="E2107">
            <v>10</v>
          </cell>
          <cell r="F2107">
            <v>10</v>
          </cell>
          <cell r="G2107">
            <v>8</v>
          </cell>
          <cell r="H2107">
            <v>8</v>
          </cell>
          <cell r="I2107" t="str">
            <v>Q</v>
          </cell>
          <cell r="P2107">
            <v>8</v>
          </cell>
        </row>
        <row r="2108">
          <cell r="F2108">
            <v>0</v>
          </cell>
          <cell r="H2108">
            <v>0</v>
          </cell>
          <cell r="P2108">
            <v>0</v>
          </cell>
        </row>
        <row r="2109">
          <cell r="A2109" t="str">
            <v xml:space="preserve">Luminária p/ lamp. "V. sódio" c/ reator incorporado AFP-220V-60Hz, em liga esp. alum. </v>
          </cell>
          <cell r="F2109">
            <v>0</v>
          </cell>
          <cell r="H2109">
            <v>0</v>
          </cell>
          <cell r="P2109">
            <v>0</v>
          </cell>
        </row>
        <row r="2110">
          <cell r="A2110" t="str">
            <v xml:space="preserve">fundi. globo boro-silicato, base E-27 p/ lamp. até 70W e E-40 p/ lamp. 250W, entr. </v>
          </cell>
          <cell r="F2110">
            <v>0</v>
          </cell>
          <cell r="H2110">
            <v>0</v>
          </cell>
          <cell r="P2110">
            <v>0</v>
          </cell>
        </row>
        <row r="2111">
          <cell r="A2111" t="str">
            <v>rosq. 3/4" BSP:</v>
          </cell>
          <cell r="F2111">
            <v>0</v>
          </cell>
          <cell r="H2111">
            <v>0</v>
          </cell>
          <cell r="P2111">
            <v>0</v>
          </cell>
        </row>
        <row r="2112">
          <cell r="A2112" t="str">
            <v>PEND. 70W</v>
          </cell>
          <cell r="B2112" t="str">
            <v>LUM70</v>
          </cell>
          <cell r="C2112" t="str">
            <v>PC</v>
          </cell>
          <cell r="D2112">
            <v>9</v>
          </cell>
          <cell r="E2112">
            <v>5</v>
          </cell>
          <cell r="F2112">
            <v>45</v>
          </cell>
          <cell r="G2112">
            <v>8</v>
          </cell>
          <cell r="H2112">
            <v>72</v>
          </cell>
          <cell r="I2112" t="str">
            <v>Q</v>
          </cell>
          <cell r="P2112">
            <v>8</v>
          </cell>
        </row>
        <row r="2113">
          <cell r="A2113" t="str">
            <v>ARRAND. 30' 70W</v>
          </cell>
          <cell r="B2113" t="str">
            <v>LUM70</v>
          </cell>
          <cell r="C2113" t="str">
            <v>PC</v>
          </cell>
          <cell r="D2113">
            <v>2</v>
          </cell>
          <cell r="E2113">
            <v>5</v>
          </cell>
          <cell r="F2113">
            <v>10</v>
          </cell>
          <cell r="G2113">
            <v>8</v>
          </cell>
          <cell r="H2113">
            <v>16</v>
          </cell>
          <cell r="I2113" t="str">
            <v>Q</v>
          </cell>
          <cell r="P2113">
            <v>8</v>
          </cell>
        </row>
        <row r="2114">
          <cell r="F2114">
            <v>0</v>
          </cell>
          <cell r="H2114">
            <v>0</v>
          </cell>
          <cell r="P2114">
            <v>0</v>
          </cell>
        </row>
        <row r="2115">
          <cell r="A2115" t="str">
            <v xml:space="preserve">Cabo de cobre, têmpera mole, isolação em PVC 70'C antichama, 750V,  sem capa </v>
          </cell>
          <cell r="F2115">
            <v>0</v>
          </cell>
          <cell r="H2115">
            <v>0</v>
          </cell>
          <cell r="P2115">
            <v>0</v>
          </cell>
        </row>
        <row r="2116">
          <cell r="A2116" t="str">
            <v>protetora, encordoamento classe 2, NBR 6880:</v>
          </cell>
          <cell r="F2116">
            <v>0</v>
          </cell>
          <cell r="H2116">
            <v>0</v>
          </cell>
          <cell r="P2116">
            <v>0</v>
          </cell>
        </row>
        <row r="2117">
          <cell r="A2117" t="str">
            <v>Bitola 2,5 mm²</v>
          </cell>
          <cell r="B2117" t="str">
            <v>CB1</v>
          </cell>
          <cell r="C2117" t="str">
            <v>m</v>
          </cell>
          <cell r="D2117">
            <v>1980</v>
          </cell>
          <cell r="E2117">
            <v>5.8000000000000003E-2</v>
          </cell>
          <cell r="F2117">
            <v>114.84</v>
          </cell>
          <cell r="G2117">
            <v>0.15</v>
          </cell>
          <cell r="H2117">
            <v>297</v>
          </cell>
          <cell r="I2117" t="str">
            <v>B</v>
          </cell>
          <cell r="P2117">
            <v>0.15</v>
          </cell>
        </row>
        <row r="2118">
          <cell r="A2118" t="str">
            <v>Bitola 4 mm²</v>
          </cell>
          <cell r="B2118" t="str">
            <v>CB1</v>
          </cell>
          <cell r="C2118" t="str">
            <v>m</v>
          </cell>
          <cell r="D2118">
            <v>900</v>
          </cell>
          <cell r="E2118">
            <v>0.08</v>
          </cell>
          <cell r="F2118">
            <v>72</v>
          </cell>
          <cell r="G2118">
            <v>0.15</v>
          </cell>
          <cell r="H2118">
            <v>135</v>
          </cell>
          <cell r="I2118" t="str">
            <v>B</v>
          </cell>
          <cell r="P2118">
            <v>0.15</v>
          </cell>
        </row>
        <row r="2119">
          <cell r="A2119" t="str">
            <v>Bitola 6 mm²</v>
          </cell>
          <cell r="B2119" t="str">
            <v>CB1</v>
          </cell>
          <cell r="C2119" t="str">
            <v>m</v>
          </cell>
          <cell r="D2119">
            <v>900</v>
          </cell>
          <cell r="E2119">
            <v>0.10199999999999999</v>
          </cell>
          <cell r="F2119">
            <v>91.8</v>
          </cell>
          <cell r="G2119">
            <v>0.15</v>
          </cell>
          <cell r="H2119">
            <v>135</v>
          </cell>
          <cell r="I2119" t="str">
            <v>B</v>
          </cell>
          <cell r="P2119">
            <v>0.15</v>
          </cell>
        </row>
        <row r="2120">
          <cell r="F2120">
            <v>0</v>
          </cell>
          <cell r="H2120">
            <v>0</v>
          </cell>
          <cell r="P2120">
            <v>0</v>
          </cell>
        </row>
        <row r="2121">
          <cell r="A2121" t="str">
            <v xml:space="preserve">Cabo de cobre, têmpera mole, isolação em PVC 70'C antichama, 0,6/1kV,  com capa </v>
          </cell>
          <cell r="F2121">
            <v>0</v>
          </cell>
          <cell r="H2121">
            <v>0</v>
          </cell>
          <cell r="P2121">
            <v>0</v>
          </cell>
        </row>
        <row r="2122">
          <cell r="A2122" t="str">
            <v>protetora de PVC, de acordo com NBR 7286:</v>
          </cell>
          <cell r="F2122">
            <v>0</v>
          </cell>
          <cell r="H2122">
            <v>0</v>
          </cell>
          <cell r="P2122">
            <v>0</v>
          </cell>
        </row>
        <row r="2123">
          <cell r="A2123" t="str">
            <v>Bitola 2,5 mm²</v>
          </cell>
          <cell r="B2123" t="str">
            <v>CB1</v>
          </cell>
          <cell r="C2123" t="str">
            <v>m</v>
          </cell>
          <cell r="D2123">
            <v>6</v>
          </cell>
          <cell r="E2123">
            <v>5.8000000000000003E-2</v>
          </cell>
          <cell r="F2123">
            <v>0.35</v>
          </cell>
          <cell r="G2123">
            <v>0.15</v>
          </cell>
          <cell r="H2123">
            <v>0.9</v>
          </cell>
          <cell r="I2123" t="str">
            <v>B</v>
          </cell>
          <cell r="P2123">
            <v>0.15</v>
          </cell>
        </row>
        <row r="2124">
          <cell r="F2124">
            <v>0</v>
          </cell>
          <cell r="H2124">
            <v>0</v>
          </cell>
          <cell r="P2124">
            <v>0</v>
          </cell>
        </row>
        <row r="2125">
          <cell r="A2125" t="str">
            <v>Cabo de cobre singelo com isolamento em PVC p/ 0,6/1 kV e capa em PVC:</v>
          </cell>
          <cell r="F2125">
            <v>0</v>
          </cell>
          <cell r="H2125">
            <v>0</v>
          </cell>
          <cell r="P2125">
            <v>0</v>
          </cell>
        </row>
        <row r="2126">
          <cell r="A2126" t="str">
            <v>Bitola 70 mm²</v>
          </cell>
          <cell r="B2126" t="str">
            <v>CB1</v>
          </cell>
          <cell r="C2126" t="str">
            <v>m</v>
          </cell>
          <cell r="D2126">
            <v>500</v>
          </cell>
          <cell r="E2126">
            <v>0.78200000000000003</v>
          </cell>
          <cell r="F2126">
            <v>391</v>
          </cell>
          <cell r="G2126">
            <v>0.25</v>
          </cell>
          <cell r="H2126">
            <v>125</v>
          </cell>
          <cell r="I2126" t="str">
            <v>B</v>
          </cell>
          <cell r="P2126">
            <v>0.25</v>
          </cell>
        </row>
        <row r="2127">
          <cell r="A2127" t="str">
            <v>Bitola 95 mm²</v>
          </cell>
          <cell r="B2127" t="str">
            <v>CB1</v>
          </cell>
          <cell r="C2127" t="str">
            <v>m</v>
          </cell>
          <cell r="D2127">
            <v>145</v>
          </cell>
          <cell r="E2127">
            <v>1.0149999999999999</v>
          </cell>
          <cell r="F2127">
            <v>147.18</v>
          </cell>
          <cell r="G2127">
            <v>0.25</v>
          </cell>
          <cell r="H2127">
            <v>36.25</v>
          </cell>
          <cell r="I2127" t="str">
            <v>B</v>
          </cell>
          <cell r="P2127">
            <v>0.25</v>
          </cell>
        </row>
        <row r="2128">
          <cell r="A2128" t="str">
            <v>Bitola 120 mm²</v>
          </cell>
          <cell r="B2128" t="str">
            <v>CB1</v>
          </cell>
          <cell r="C2128" t="str">
            <v>m</v>
          </cell>
          <cell r="D2128">
            <v>1500</v>
          </cell>
          <cell r="E2128">
            <v>1.248</v>
          </cell>
          <cell r="F2128">
            <v>1872</v>
          </cell>
          <cell r="G2128">
            <v>0.25</v>
          </cell>
          <cell r="H2128">
            <v>375</v>
          </cell>
          <cell r="I2128" t="str">
            <v>B</v>
          </cell>
          <cell r="P2128">
            <v>0.25</v>
          </cell>
        </row>
        <row r="2129">
          <cell r="A2129" t="str">
            <v>Bitola 185 mm²</v>
          </cell>
          <cell r="B2129" t="str">
            <v>CB1</v>
          </cell>
          <cell r="C2129" t="str">
            <v>m</v>
          </cell>
          <cell r="D2129">
            <v>435</v>
          </cell>
          <cell r="E2129">
            <v>1.917</v>
          </cell>
          <cell r="F2129">
            <v>833.9</v>
          </cell>
          <cell r="G2129">
            <v>0.3</v>
          </cell>
          <cell r="H2129">
            <v>130.5</v>
          </cell>
          <cell r="I2129" t="str">
            <v>B</v>
          </cell>
          <cell r="P2129">
            <v>0.3</v>
          </cell>
        </row>
        <row r="2130">
          <cell r="F2130">
            <v>0</v>
          </cell>
          <cell r="H2130">
            <v>0</v>
          </cell>
          <cell r="P2130">
            <v>0</v>
          </cell>
        </row>
        <row r="2131">
          <cell r="A2131" t="str">
            <v>Cabo de cobre multipolar com isolamento em PVC p/ 0,6/1 kV e capa em PVC:</v>
          </cell>
          <cell r="F2131">
            <v>0</v>
          </cell>
          <cell r="H2131">
            <v>0</v>
          </cell>
          <cell r="P2131">
            <v>0</v>
          </cell>
        </row>
        <row r="2132">
          <cell r="A2132" t="str">
            <v>Bitola e formação: 1x4c#10mm²</v>
          </cell>
          <cell r="B2132" t="str">
            <v>CB1</v>
          </cell>
          <cell r="C2132" t="str">
            <v>m</v>
          </cell>
          <cell r="D2132">
            <v>300</v>
          </cell>
          <cell r="E2132">
            <v>0.61399999999999999</v>
          </cell>
          <cell r="F2132">
            <v>184.2</v>
          </cell>
          <cell r="G2132">
            <v>0.25</v>
          </cell>
          <cell r="H2132">
            <v>75</v>
          </cell>
          <cell r="I2132" t="str">
            <v>B</v>
          </cell>
          <cell r="P2132">
            <v>0.25</v>
          </cell>
        </row>
        <row r="2133">
          <cell r="A2133" t="str">
            <v>Bitola e formação: 1x4c#35mm²</v>
          </cell>
          <cell r="B2133" t="str">
            <v>CB1</v>
          </cell>
          <cell r="C2133" t="str">
            <v>m</v>
          </cell>
          <cell r="D2133">
            <v>365</v>
          </cell>
          <cell r="E2133">
            <v>1.772</v>
          </cell>
          <cell r="F2133">
            <v>646.78</v>
          </cell>
          <cell r="G2133">
            <v>0.35</v>
          </cell>
          <cell r="H2133">
            <v>127.75</v>
          </cell>
          <cell r="I2133" t="str">
            <v>B</v>
          </cell>
          <cell r="P2133">
            <v>0.35</v>
          </cell>
        </row>
        <row r="2134">
          <cell r="F2134">
            <v>0</v>
          </cell>
          <cell r="H2134">
            <v>0</v>
          </cell>
          <cell r="P2134">
            <v>0</v>
          </cell>
        </row>
        <row r="2135">
          <cell r="A2135" t="str">
            <v>Caixa condulete em liga de alumínio fundido:</v>
          </cell>
          <cell r="F2135">
            <v>0</v>
          </cell>
          <cell r="H2135">
            <v>0</v>
          </cell>
          <cell r="P2135">
            <v>0</v>
          </cell>
        </row>
        <row r="2136">
          <cell r="A2136" t="str">
            <v>Diâmetro 3/4"</v>
          </cell>
          <cell r="B2136" t="str">
            <v>CX</v>
          </cell>
          <cell r="C2136" t="str">
            <v>PC</v>
          </cell>
          <cell r="D2136">
            <v>34</v>
          </cell>
          <cell r="E2136">
            <v>0.05</v>
          </cell>
          <cell r="F2136">
            <v>1.7</v>
          </cell>
          <cell r="G2136">
            <v>0.1</v>
          </cell>
          <cell r="H2136">
            <v>3.4</v>
          </cell>
          <cell r="I2136" t="str">
            <v>LE</v>
          </cell>
          <cell r="P2136">
            <v>0.1</v>
          </cell>
        </row>
        <row r="2137">
          <cell r="A2137" t="str">
            <v>Diâmetro 11/2"</v>
          </cell>
          <cell r="B2137" t="str">
            <v>CX</v>
          </cell>
          <cell r="C2137" t="str">
            <v>PC</v>
          </cell>
          <cell r="D2137">
            <v>19</v>
          </cell>
          <cell r="E2137">
            <v>0.05</v>
          </cell>
          <cell r="F2137">
            <v>0.95</v>
          </cell>
          <cell r="G2137">
            <v>0.1</v>
          </cell>
          <cell r="H2137">
            <v>1.9</v>
          </cell>
          <cell r="I2137" t="str">
            <v>LE</v>
          </cell>
          <cell r="P2137">
            <v>0.1</v>
          </cell>
        </row>
        <row r="2138">
          <cell r="A2138" t="str">
            <v>Diâmetro 2"</v>
          </cell>
          <cell r="B2138" t="str">
            <v>CX</v>
          </cell>
          <cell r="C2138" t="str">
            <v>PC</v>
          </cell>
          <cell r="D2138">
            <v>5</v>
          </cell>
          <cell r="E2138">
            <v>0.1</v>
          </cell>
          <cell r="F2138">
            <v>0.5</v>
          </cell>
          <cell r="G2138">
            <v>0.1</v>
          </cell>
          <cell r="H2138">
            <v>0.5</v>
          </cell>
          <cell r="I2138" t="str">
            <v>LE</v>
          </cell>
          <cell r="P2138">
            <v>0.1</v>
          </cell>
        </row>
        <row r="2139">
          <cell r="A2139" t="str">
            <v>Diâmetro 3"</v>
          </cell>
          <cell r="B2139" t="str">
            <v>CX</v>
          </cell>
          <cell r="C2139" t="str">
            <v>PC</v>
          </cell>
          <cell r="D2139">
            <v>3</v>
          </cell>
          <cell r="E2139">
            <v>0.1</v>
          </cell>
          <cell r="F2139">
            <v>0.3</v>
          </cell>
          <cell r="G2139">
            <v>0.1</v>
          </cell>
          <cell r="H2139">
            <v>0.3</v>
          </cell>
          <cell r="I2139" t="str">
            <v>LE</v>
          </cell>
          <cell r="P2139">
            <v>0.1</v>
          </cell>
        </row>
        <row r="2140">
          <cell r="A2140" t="str">
            <v>Diâmetro 4"</v>
          </cell>
          <cell r="B2140" t="str">
            <v>CX</v>
          </cell>
          <cell r="C2140" t="str">
            <v>PC</v>
          </cell>
          <cell r="D2140">
            <v>4</v>
          </cell>
          <cell r="E2140">
            <v>0.1</v>
          </cell>
          <cell r="F2140">
            <v>0.4</v>
          </cell>
          <cell r="G2140">
            <v>0.1</v>
          </cell>
          <cell r="H2140">
            <v>0.4</v>
          </cell>
          <cell r="I2140" t="str">
            <v>LE</v>
          </cell>
          <cell r="P2140">
            <v>0.1</v>
          </cell>
        </row>
        <row r="2141">
          <cell r="F2141">
            <v>0</v>
          </cell>
          <cell r="H2141">
            <v>0</v>
          </cell>
          <cell r="P2141">
            <v>0</v>
          </cell>
        </row>
        <row r="2142">
          <cell r="A2142" t="str">
            <v>Perfis para suporte em ASTM A-36 pintado.</v>
          </cell>
          <cell r="C2142" t="str">
            <v>kg</v>
          </cell>
          <cell r="D2142">
            <v>800</v>
          </cell>
          <cell r="E2142">
            <v>1</v>
          </cell>
          <cell r="F2142">
            <v>800</v>
          </cell>
          <cell r="G2142">
            <v>0.15</v>
          </cell>
          <cell r="H2142">
            <v>120</v>
          </cell>
          <cell r="I2142" t="str">
            <v>F</v>
          </cell>
          <cell r="P2142">
            <v>0.15</v>
          </cell>
        </row>
        <row r="2143">
          <cell r="F2143">
            <v>0</v>
          </cell>
          <cell r="H2143">
            <v>0</v>
          </cell>
          <cell r="P2143">
            <v>0</v>
          </cell>
        </row>
        <row r="2144">
          <cell r="A2144" t="str">
            <v>ÁREA - CONCENTRAÇÃO DE GROSSOS</v>
          </cell>
          <cell r="F2144">
            <v>0</v>
          </cell>
          <cell r="H2144">
            <v>0</v>
          </cell>
          <cell r="P2144">
            <v>0</v>
          </cell>
        </row>
        <row r="2145">
          <cell r="A2145" t="str">
            <v>Quadro de iluminação 380/220 Vca</v>
          </cell>
          <cell r="B2145" t="str">
            <v>550-QL-08</v>
          </cell>
          <cell r="C2145" t="str">
            <v>UNID.</v>
          </cell>
          <cell r="D2145">
            <v>1</v>
          </cell>
          <cell r="E2145">
            <v>60</v>
          </cell>
          <cell r="F2145">
            <v>60</v>
          </cell>
          <cell r="G2145">
            <v>60</v>
          </cell>
          <cell r="H2145">
            <v>60</v>
          </cell>
          <cell r="I2145" t="str">
            <v>Q</v>
          </cell>
          <cell r="P2145">
            <v>60</v>
          </cell>
        </row>
        <row r="2146">
          <cell r="A2146" t="str">
            <v>Instalação externa, barramento  trifásico e neutro.</v>
          </cell>
          <cell r="F2146">
            <v>0</v>
          </cell>
          <cell r="H2146">
            <v>0</v>
          </cell>
          <cell r="P2146">
            <v>0</v>
          </cell>
        </row>
        <row r="2147">
          <cell r="F2147">
            <v>0</v>
          </cell>
          <cell r="H2147">
            <v>0</v>
          </cell>
          <cell r="P2147">
            <v>0</v>
          </cell>
        </row>
        <row r="2148">
          <cell r="A2148" t="str">
            <v>Cabo de cobre nu, têmpera meia dura, formação em fios, encordoamento classe 2,</v>
          </cell>
          <cell r="F2148">
            <v>0</v>
          </cell>
          <cell r="H2148">
            <v>0</v>
          </cell>
          <cell r="P2148">
            <v>0</v>
          </cell>
        </row>
        <row r="2149">
          <cell r="A2149" t="str">
            <v>NBR 5111 e 7575:</v>
          </cell>
          <cell r="F2149">
            <v>0</v>
          </cell>
          <cell r="H2149">
            <v>0</v>
          </cell>
          <cell r="P2149">
            <v>0</v>
          </cell>
        </row>
        <row r="2150">
          <cell r="A2150" t="str">
            <v>Bitola 16 mm²</v>
          </cell>
          <cell r="B2150" t="str">
            <v>CBNU</v>
          </cell>
          <cell r="C2150" t="str">
            <v>kg</v>
          </cell>
          <cell r="D2150">
            <v>2</v>
          </cell>
          <cell r="E2150">
            <v>1</v>
          </cell>
          <cell r="F2150">
            <v>2</v>
          </cell>
          <cell r="G2150">
            <v>1</v>
          </cell>
          <cell r="H2150">
            <v>2</v>
          </cell>
          <cell r="I2150" t="str">
            <v>B</v>
          </cell>
          <cell r="P2150">
            <v>1</v>
          </cell>
        </row>
        <row r="2151">
          <cell r="A2151" t="str">
            <v>Bitola 25 mm²</v>
          </cell>
          <cell r="B2151" t="str">
            <v>CBNU</v>
          </cell>
          <cell r="C2151" t="str">
            <v>kg</v>
          </cell>
          <cell r="D2151">
            <v>10</v>
          </cell>
          <cell r="E2151">
            <v>1</v>
          </cell>
          <cell r="F2151">
            <v>10</v>
          </cell>
          <cell r="G2151">
            <v>1</v>
          </cell>
          <cell r="H2151">
            <v>10</v>
          </cell>
          <cell r="I2151" t="str">
            <v>B</v>
          </cell>
          <cell r="P2151">
            <v>1</v>
          </cell>
        </row>
        <row r="2152">
          <cell r="A2152" t="str">
            <v>Bitola 35 mm²</v>
          </cell>
          <cell r="B2152" t="str">
            <v>CBNU</v>
          </cell>
          <cell r="C2152" t="str">
            <v>kg</v>
          </cell>
          <cell r="D2152">
            <v>90</v>
          </cell>
          <cell r="E2152">
            <v>1</v>
          </cell>
          <cell r="F2152">
            <v>90</v>
          </cell>
          <cell r="G2152">
            <v>1</v>
          </cell>
          <cell r="H2152">
            <v>90</v>
          </cell>
          <cell r="I2152" t="str">
            <v>B</v>
          </cell>
          <cell r="P2152">
            <v>1</v>
          </cell>
        </row>
        <row r="2153">
          <cell r="F2153">
            <v>0</v>
          </cell>
          <cell r="H2153">
            <v>0</v>
          </cell>
          <cell r="P2153">
            <v>0</v>
          </cell>
        </row>
        <row r="2154">
          <cell r="A2154" t="str">
            <v xml:space="preserve">Cabo de cobre, têmpera mole, isolação em PVC 70'C antichama, 750V,  sem capa </v>
          </cell>
          <cell r="F2154">
            <v>0</v>
          </cell>
          <cell r="H2154">
            <v>0</v>
          </cell>
          <cell r="P2154">
            <v>0</v>
          </cell>
        </row>
        <row r="2155">
          <cell r="A2155" t="str">
            <v>protetora, encordoamento classe 2, NBR 6880:</v>
          </cell>
          <cell r="F2155">
            <v>0</v>
          </cell>
          <cell r="H2155">
            <v>0</v>
          </cell>
          <cell r="P2155">
            <v>0</v>
          </cell>
        </row>
        <row r="2156">
          <cell r="A2156" t="str">
            <v>Bitola 2,5 mm²</v>
          </cell>
          <cell r="B2156" t="str">
            <v>CB1</v>
          </cell>
          <cell r="C2156" t="str">
            <v>m</v>
          </cell>
          <cell r="D2156">
            <v>1700</v>
          </cell>
          <cell r="E2156">
            <v>5.8000000000000003E-2</v>
          </cell>
          <cell r="F2156">
            <v>98.6</v>
          </cell>
          <cell r="G2156">
            <v>0.15</v>
          </cell>
          <cell r="H2156">
            <v>255</v>
          </cell>
          <cell r="I2156" t="str">
            <v>B</v>
          </cell>
          <cell r="P2156">
            <v>0.15</v>
          </cell>
        </row>
        <row r="2157">
          <cell r="A2157" t="str">
            <v>Bitola 4 mm²</v>
          </cell>
          <cell r="B2157" t="str">
            <v>CB1</v>
          </cell>
          <cell r="C2157" t="str">
            <v>m</v>
          </cell>
          <cell r="D2157">
            <v>200</v>
          </cell>
          <cell r="E2157">
            <v>0.08</v>
          </cell>
          <cell r="F2157">
            <v>16</v>
          </cell>
          <cell r="G2157">
            <v>0.15</v>
          </cell>
          <cell r="H2157">
            <v>30</v>
          </cell>
          <cell r="I2157" t="str">
            <v>B</v>
          </cell>
          <cell r="P2157">
            <v>0.15</v>
          </cell>
        </row>
        <row r="2158">
          <cell r="F2158">
            <v>0</v>
          </cell>
          <cell r="H2158">
            <v>0</v>
          </cell>
          <cell r="P2158">
            <v>0</v>
          </cell>
        </row>
        <row r="2159">
          <cell r="A2159" t="str">
            <v>Cabo de potência tripolar, composto de fios de cobre nu, têmpera mole, isolação em</v>
          </cell>
          <cell r="F2159">
            <v>0</v>
          </cell>
          <cell r="H2159">
            <v>0</v>
          </cell>
          <cell r="P2159">
            <v>0</v>
          </cell>
        </row>
        <row r="2160">
          <cell r="A2160" t="str">
            <v>EPR classe de tensão 0,6/1 kV com cobertura de PVC, de acordo com NBR 7286:</v>
          </cell>
          <cell r="F2160">
            <v>0</v>
          </cell>
          <cell r="H2160">
            <v>0</v>
          </cell>
          <cell r="P2160">
            <v>0</v>
          </cell>
        </row>
        <row r="2161">
          <cell r="A2161" t="str">
            <v>Bitola 3x2,5 mm²</v>
          </cell>
          <cell r="B2161" t="str">
            <v>CB1</v>
          </cell>
          <cell r="C2161" t="str">
            <v>m</v>
          </cell>
          <cell r="D2161">
            <v>20</v>
          </cell>
          <cell r="E2161">
            <v>0.193</v>
          </cell>
          <cell r="F2161">
            <v>3.86</v>
          </cell>
          <cell r="G2161">
            <v>0.2</v>
          </cell>
          <cell r="H2161">
            <v>4</v>
          </cell>
          <cell r="I2161" t="str">
            <v>B</v>
          </cell>
          <cell r="P2161">
            <v>0.2</v>
          </cell>
        </row>
        <row r="2162">
          <cell r="F2162">
            <v>0</v>
          </cell>
          <cell r="H2162">
            <v>0</v>
          </cell>
          <cell r="P2162">
            <v>0</v>
          </cell>
        </row>
        <row r="2163">
          <cell r="A2163" t="str">
            <v>Eletroduto aço galvanizado a fogo c/ costura, comp. 3m, c/ uma luva e rosca nas duas</v>
          </cell>
          <cell r="F2163">
            <v>0</v>
          </cell>
          <cell r="H2163">
            <v>0</v>
          </cell>
          <cell r="P2163">
            <v>0</v>
          </cell>
        </row>
        <row r="2164">
          <cell r="A2164" t="str">
            <v xml:space="preserve">extremidades, norma DIN 2440, c/ proteção mecânica nas extremidades e rebarbas </v>
          </cell>
          <cell r="F2164">
            <v>0</v>
          </cell>
          <cell r="H2164">
            <v>0</v>
          </cell>
          <cell r="P2164">
            <v>0</v>
          </cell>
        </row>
        <row r="2165">
          <cell r="A2165" t="str">
            <v>removidas:</v>
          </cell>
          <cell r="F2165">
            <v>0</v>
          </cell>
          <cell r="H2165">
            <v>0</v>
          </cell>
          <cell r="P2165">
            <v>0</v>
          </cell>
        </row>
        <row r="2166">
          <cell r="A2166" t="str">
            <v>Diâmetro 3/4"    BSP</v>
          </cell>
          <cell r="B2166" t="str">
            <v>ELAG</v>
          </cell>
          <cell r="C2166" t="str">
            <v>m</v>
          </cell>
          <cell r="D2166">
            <v>494</v>
          </cell>
          <cell r="E2166">
            <v>1.7699999999999998</v>
          </cell>
          <cell r="F2166">
            <v>874.38</v>
          </cell>
          <cell r="G2166">
            <v>1.25</v>
          </cell>
          <cell r="H2166">
            <v>617.5</v>
          </cell>
          <cell r="I2166" t="str">
            <v>LE</v>
          </cell>
          <cell r="P2166">
            <v>1.25</v>
          </cell>
        </row>
        <row r="2167">
          <cell r="A2167" t="str">
            <v>Diâmetro 1"       BSP</v>
          </cell>
          <cell r="B2167" t="str">
            <v>ELAG</v>
          </cell>
          <cell r="C2167" t="str">
            <v>m</v>
          </cell>
          <cell r="D2167">
            <v>55</v>
          </cell>
          <cell r="E2167">
            <v>2.63</v>
          </cell>
          <cell r="F2167">
            <v>144.65</v>
          </cell>
          <cell r="G2167">
            <v>1.25</v>
          </cell>
          <cell r="H2167">
            <v>68.75</v>
          </cell>
          <cell r="I2167" t="str">
            <v>LE</v>
          </cell>
          <cell r="P2167">
            <v>1.25</v>
          </cell>
        </row>
        <row r="2168">
          <cell r="A2168" t="str">
            <v>Diâmetro 11/2"  BSP</v>
          </cell>
          <cell r="B2168" t="str">
            <v>ELAG</v>
          </cell>
          <cell r="C2168" t="str">
            <v>m</v>
          </cell>
          <cell r="D2168">
            <v>112</v>
          </cell>
          <cell r="E2168">
            <v>4.24</v>
          </cell>
          <cell r="F2168">
            <v>474.88</v>
          </cell>
          <cell r="G2168">
            <v>1.25</v>
          </cell>
          <cell r="H2168">
            <v>140</v>
          </cell>
          <cell r="I2168" t="str">
            <v>LE</v>
          </cell>
          <cell r="P2168">
            <v>1.25</v>
          </cell>
        </row>
        <row r="2169">
          <cell r="A2169" t="str">
            <v>Diâmetro 2"       BSP</v>
          </cell>
          <cell r="B2169" t="str">
            <v>ELAG</v>
          </cell>
          <cell r="C2169" t="str">
            <v>m</v>
          </cell>
          <cell r="D2169">
            <v>13</v>
          </cell>
          <cell r="E2169">
            <v>5.66</v>
          </cell>
          <cell r="F2169">
            <v>73.58</v>
          </cell>
          <cell r="G2169">
            <v>1.5</v>
          </cell>
          <cell r="H2169">
            <v>19.5</v>
          </cell>
          <cell r="I2169" t="str">
            <v>LE</v>
          </cell>
          <cell r="P2169">
            <v>1.5</v>
          </cell>
        </row>
        <row r="2170">
          <cell r="A2170" t="str">
            <v>Diâmetro 3"       BSP</v>
          </cell>
          <cell r="B2170" t="str">
            <v>ELAG</v>
          </cell>
          <cell r="C2170" t="str">
            <v>m</v>
          </cell>
          <cell r="D2170">
            <v>83</v>
          </cell>
          <cell r="E2170">
            <v>11.6</v>
          </cell>
          <cell r="F2170">
            <v>962.8</v>
          </cell>
          <cell r="G2170">
            <v>1.5</v>
          </cell>
          <cell r="H2170">
            <v>124.5</v>
          </cell>
          <cell r="I2170" t="str">
            <v>LE</v>
          </cell>
          <cell r="P2170">
            <v>1.5</v>
          </cell>
        </row>
        <row r="2171">
          <cell r="A2171" t="str">
            <v>Diâmetro 4"       BSP</v>
          </cell>
          <cell r="B2171" t="str">
            <v>ELAG</v>
          </cell>
          <cell r="C2171" t="str">
            <v>m</v>
          </cell>
          <cell r="D2171">
            <v>2</v>
          </cell>
          <cell r="E2171">
            <v>16.48</v>
          </cell>
          <cell r="F2171">
            <v>32.96</v>
          </cell>
          <cell r="G2171">
            <v>2</v>
          </cell>
          <cell r="H2171">
            <v>4</v>
          </cell>
          <cell r="I2171" t="str">
            <v>LE</v>
          </cell>
          <cell r="P2171">
            <v>2</v>
          </cell>
        </row>
        <row r="2172">
          <cell r="F2172">
            <v>0</v>
          </cell>
          <cell r="H2172">
            <v>0</v>
          </cell>
          <cell r="P2172">
            <v>0</v>
          </cell>
        </row>
        <row r="2173">
          <cell r="A2173" t="str">
            <v xml:space="preserve">Tomada tetrapolar blindada de sobrepor, em alumínio fundido e miolo em material </v>
          </cell>
          <cell r="C2173" t="str">
            <v>PC</v>
          </cell>
          <cell r="D2173">
            <v>2</v>
          </cell>
          <cell r="E2173">
            <v>1</v>
          </cell>
          <cell r="F2173">
            <v>2</v>
          </cell>
          <cell r="G2173">
            <v>4</v>
          </cell>
          <cell r="H2173">
            <v>8</v>
          </cell>
          <cell r="I2173" t="str">
            <v>Q</v>
          </cell>
          <cell r="P2173">
            <v>4</v>
          </cell>
        </row>
        <row r="2174">
          <cell r="A2174" t="str">
            <v>isolante, com tampa basculante, conforme DIN 49450 e 49451 - 500V.</v>
          </cell>
          <cell r="F2174">
            <v>0</v>
          </cell>
          <cell r="H2174">
            <v>0</v>
          </cell>
          <cell r="P2174">
            <v>0</v>
          </cell>
        </row>
        <row r="2175">
          <cell r="F2175">
            <v>0</v>
          </cell>
          <cell r="H2175">
            <v>0</v>
          </cell>
          <cell r="P2175">
            <v>0</v>
          </cell>
        </row>
        <row r="2176">
          <cell r="A2176" t="str">
            <v xml:space="preserve">Tomada redonda fundida em liga de alumínio, 380V, a prova de tempo com tampo mola, </v>
          </cell>
          <cell r="C2176" t="str">
            <v>PC</v>
          </cell>
          <cell r="D2176">
            <v>6</v>
          </cell>
          <cell r="E2176">
            <v>1</v>
          </cell>
          <cell r="F2176">
            <v>6</v>
          </cell>
          <cell r="G2176">
            <v>4</v>
          </cell>
          <cell r="H2176">
            <v>24</v>
          </cell>
          <cell r="I2176" t="str">
            <v>Q</v>
          </cell>
          <cell r="P2176">
            <v>4</v>
          </cell>
        </row>
        <row r="2177">
          <cell r="A2177" t="str">
            <v>orelhas de fixação, quatro entradas rosqueadas de 3/4" sendo 3 bujões plásticos.</v>
          </cell>
          <cell r="F2177">
            <v>0</v>
          </cell>
          <cell r="H2177">
            <v>0</v>
          </cell>
          <cell r="P2177">
            <v>0</v>
          </cell>
        </row>
        <row r="2178">
          <cell r="F2178">
            <v>0</v>
          </cell>
          <cell r="H2178">
            <v>0</v>
          </cell>
          <cell r="P2178">
            <v>0</v>
          </cell>
        </row>
        <row r="2179">
          <cell r="A2179" t="str">
            <v xml:space="preserve">Eletroduto flexível em rolo, tipo sealtubo, a prova de tempo, umidade, gases, vapores e </v>
          </cell>
          <cell r="F2179">
            <v>0</v>
          </cell>
          <cell r="H2179">
            <v>0</v>
          </cell>
          <cell r="P2179">
            <v>0</v>
          </cell>
        </row>
        <row r="2180">
          <cell r="A2180" t="str">
            <v>pó, constituído por fita de aço doce c/ revestimento externo em polivinil-clorídrico:</v>
          </cell>
          <cell r="F2180">
            <v>0</v>
          </cell>
          <cell r="H2180">
            <v>0</v>
          </cell>
          <cell r="P2180">
            <v>0</v>
          </cell>
        </row>
        <row r="2181">
          <cell r="A2181" t="str">
            <v>Diâmetro 11/2"</v>
          </cell>
          <cell r="B2181" t="str">
            <v>ELFL</v>
          </cell>
          <cell r="C2181" t="str">
            <v>m</v>
          </cell>
          <cell r="D2181">
            <v>2</v>
          </cell>
          <cell r="E2181">
            <v>2.12</v>
          </cell>
          <cell r="F2181">
            <v>4.24</v>
          </cell>
          <cell r="G2181">
            <v>1.5</v>
          </cell>
          <cell r="H2181">
            <v>3</v>
          </cell>
          <cell r="I2181" t="str">
            <v>LE</v>
          </cell>
          <cell r="P2181">
            <v>1.5</v>
          </cell>
        </row>
        <row r="2182">
          <cell r="A2182" t="str">
            <v>Diâmetro 3"</v>
          </cell>
          <cell r="B2182" t="str">
            <v>ELFL</v>
          </cell>
          <cell r="C2182" t="str">
            <v>m</v>
          </cell>
          <cell r="D2182">
            <v>6</v>
          </cell>
          <cell r="E2182">
            <v>5.8</v>
          </cell>
          <cell r="F2182">
            <v>34.799999999999997</v>
          </cell>
          <cell r="G2182">
            <v>1.8</v>
          </cell>
          <cell r="H2182">
            <v>10.8</v>
          </cell>
          <cell r="I2182" t="str">
            <v>LE</v>
          </cell>
          <cell r="P2182">
            <v>1.8</v>
          </cell>
        </row>
        <row r="2183">
          <cell r="F2183">
            <v>0</v>
          </cell>
          <cell r="H2183">
            <v>0</v>
          </cell>
          <cell r="P2183">
            <v>0</v>
          </cell>
        </row>
        <row r="2184">
          <cell r="A2184" t="str">
            <v xml:space="preserve">Luminária p/ lamp. "V. sódio" c/ reator incorporado AFP-220V-60Hz, em liga esp. alum. </v>
          </cell>
          <cell r="F2184">
            <v>0</v>
          </cell>
          <cell r="H2184">
            <v>0</v>
          </cell>
          <cell r="P2184">
            <v>0</v>
          </cell>
        </row>
        <row r="2185">
          <cell r="A2185" t="str">
            <v xml:space="preserve">fundi. globo boro-silicato, base E-27 p/ lamp. até 70W e E-40 p/ lamp. 250W, entr. </v>
          </cell>
          <cell r="F2185">
            <v>0</v>
          </cell>
          <cell r="H2185">
            <v>0</v>
          </cell>
          <cell r="P2185">
            <v>0</v>
          </cell>
        </row>
        <row r="2186">
          <cell r="A2186" t="str">
            <v>rosq. 3/4" BSP:</v>
          </cell>
          <cell r="F2186">
            <v>0</v>
          </cell>
          <cell r="H2186">
            <v>0</v>
          </cell>
          <cell r="P2186">
            <v>0</v>
          </cell>
        </row>
        <row r="2187">
          <cell r="A2187" t="str">
            <v>PEND. 70W</v>
          </cell>
          <cell r="B2187" t="str">
            <v>LUM70</v>
          </cell>
          <cell r="C2187" t="str">
            <v>PC</v>
          </cell>
          <cell r="D2187">
            <v>30</v>
          </cell>
          <cell r="E2187">
            <v>5</v>
          </cell>
          <cell r="F2187">
            <v>150</v>
          </cell>
          <cell r="G2187">
            <v>8</v>
          </cell>
          <cell r="H2187">
            <v>240</v>
          </cell>
          <cell r="I2187" t="str">
            <v>Q</v>
          </cell>
          <cell r="P2187">
            <v>8</v>
          </cell>
        </row>
        <row r="2188">
          <cell r="F2188">
            <v>0</v>
          </cell>
          <cell r="H2188">
            <v>0</v>
          </cell>
          <cell r="P2188">
            <v>0</v>
          </cell>
        </row>
        <row r="2189">
          <cell r="A2189" t="str">
            <v xml:space="preserve">Luminária p/ ilum. publ. totalmente fechada, p/ lamp. v. merc. e/ou sódio, corpo e refl. </v>
          </cell>
          <cell r="F2189">
            <v>0</v>
          </cell>
          <cell r="H2189">
            <v>0</v>
          </cell>
          <cell r="P2189">
            <v>0</v>
          </cell>
        </row>
        <row r="2190">
          <cell r="A2190" t="str">
            <v xml:space="preserve">estamp. em ch. alum., pescoço em liga de alum. fundido c/ entr. p/ tubo de 60,3 mm </v>
          </cell>
          <cell r="F2190">
            <v>0</v>
          </cell>
          <cell r="H2190">
            <v>0</v>
          </cell>
          <cell r="P2190">
            <v>0</v>
          </cell>
        </row>
        <row r="2191">
          <cell r="A2191" t="str">
            <v>refrator prismático em vidro temper., fecho de aço inox, soq. de porc c/ rosca E-40:</v>
          </cell>
          <cell r="F2191">
            <v>0</v>
          </cell>
          <cell r="H2191">
            <v>0</v>
          </cell>
          <cell r="P2191">
            <v>0</v>
          </cell>
        </row>
        <row r="2192">
          <cell r="A2192" t="str">
            <v>250W - V. Sódio</v>
          </cell>
          <cell r="B2192" t="str">
            <v>LUM250</v>
          </cell>
          <cell r="C2192" t="str">
            <v>PC</v>
          </cell>
          <cell r="D2192">
            <v>4</v>
          </cell>
          <cell r="E2192">
            <v>10</v>
          </cell>
          <cell r="F2192">
            <v>40</v>
          </cell>
          <cell r="G2192">
            <v>8</v>
          </cell>
          <cell r="H2192">
            <v>32</v>
          </cell>
          <cell r="I2192" t="str">
            <v>Q</v>
          </cell>
          <cell r="P2192">
            <v>8</v>
          </cell>
        </row>
        <row r="2193">
          <cell r="F2193">
            <v>0</v>
          </cell>
          <cell r="H2193">
            <v>0</v>
          </cell>
          <cell r="P2193">
            <v>0</v>
          </cell>
        </row>
        <row r="2194">
          <cell r="A2194" t="str">
            <v>Luminária industr. c/ reator AFP, 220V, 60 Hz e ignitor quando necessário, incorp.</v>
          </cell>
          <cell r="F2194">
            <v>0</v>
          </cell>
          <cell r="H2194">
            <v>0</v>
          </cell>
          <cell r="P2194">
            <v>0</v>
          </cell>
        </row>
        <row r="2195">
          <cell r="A2195" t="str">
            <v>em caixa apropriada, c/ rosca 3/4", BSP corpo, suporte, caixa em liga de alum., refletor</v>
          </cell>
          <cell r="F2195">
            <v>0</v>
          </cell>
          <cell r="H2195">
            <v>0</v>
          </cell>
          <cell r="P2195">
            <v>0</v>
          </cell>
        </row>
        <row r="2196">
          <cell r="A2196" t="str">
            <v>repuxado em ch. de alum. acab. em esmalte e refletor anodiz., base E-40:</v>
          </cell>
          <cell r="F2196">
            <v>0</v>
          </cell>
          <cell r="H2196">
            <v>0</v>
          </cell>
          <cell r="P2196">
            <v>0</v>
          </cell>
        </row>
        <row r="2197">
          <cell r="A2197" t="str">
            <v>250W V.Sódio</v>
          </cell>
          <cell r="B2197" t="str">
            <v>LUM250</v>
          </cell>
          <cell r="C2197" t="str">
            <v>PC</v>
          </cell>
          <cell r="D2197">
            <v>16</v>
          </cell>
          <cell r="E2197">
            <v>10</v>
          </cell>
          <cell r="F2197">
            <v>160</v>
          </cell>
          <cell r="G2197">
            <v>8</v>
          </cell>
          <cell r="H2197">
            <v>128</v>
          </cell>
          <cell r="I2197" t="str">
            <v>Q</v>
          </cell>
          <cell r="P2197">
            <v>8</v>
          </cell>
        </row>
        <row r="2198">
          <cell r="F2198">
            <v>0</v>
          </cell>
          <cell r="H2198">
            <v>0</v>
          </cell>
          <cell r="P2198">
            <v>0</v>
          </cell>
        </row>
        <row r="2199">
          <cell r="A2199" t="str">
            <v>Caixa condulete em liga de alumínio fundido:</v>
          </cell>
          <cell r="F2199">
            <v>0</v>
          </cell>
          <cell r="H2199">
            <v>0</v>
          </cell>
          <cell r="P2199">
            <v>0</v>
          </cell>
        </row>
        <row r="2200">
          <cell r="A2200" t="str">
            <v>Diâmetro 3/4"</v>
          </cell>
          <cell r="B2200" t="str">
            <v>CX</v>
          </cell>
          <cell r="C2200" t="str">
            <v>PC</v>
          </cell>
          <cell r="D2200">
            <v>84</v>
          </cell>
          <cell r="E2200">
            <v>0.05</v>
          </cell>
          <cell r="F2200">
            <v>4.2</v>
          </cell>
          <cell r="G2200">
            <v>0.1</v>
          </cell>
          <cell r="H2200">
            <v>8.4</v>
          </cell>
          <cell r="I2200" t="str">
            <v>LE</v>
          </cell>
          <cell r="P2200">
            <v>0.1</v>
          </cell>
        </row>
        <row r="2201">
          <cell r="A2201" t="str">
            <v>Diâmetro 1"</v>
          </cell>
          <cell r="B2201" t="str">
            <v>CX</v>
          </cell>
          <cell r="C2201" t="str">
            <v>PC</v>
          </cell>
          <cell r="D2201">
            <v>3</v>
          </cell>
          <cell r="E2201">
            <v>0.05</v>
          </cell>
          <cell r="F2201">
            <v>0.15</v>
          </cell>
          <cell r="G2201">
            <v>0.1</v>
          </cell>
          <cell r="H2201">
            <v>0.3</v>
          </cell>
          <cell r="I2201" t="str">
            <v>LE</v>
          </cell>
          <cell r="P2201">
            <v>0.1</v>
          </cell>
        </row>
        <row r="2202">
          <cell r="A2202" t="str">
            <v>Diâmetro 11/2"</v>
          </cell>
          <cell r="B2202" t="str">
            <v>CX</v>
          </cell>
          <cell r="C2202" t="str">
            <v>PC</v>
          </cell>
          <cell r="D2202">
            <v>8</v>
          </cell>
          <cell r="E2202">
            <v>0.05</v>
          </cell>
          <cell r="F2202">
            <v>0.4</v>
          </cell>
          <cell r="G2202">
            <v>0.1</v>
          </cell>
          <cell r="H2202">
            <v>0.8</v>
          </cell>
          <cell r="I2202" t="str">
            <v>LE</v>
          </cell>
          <cell r="P2202">
            <v>0.1</v>
          </cell>
        </row>
        <row r="2203">
          <cell r="F2203">
            <v>0</v>
          </cell>
          <cell r="H2203">
            <v>0</v>
          </cell>
          <cell r="P2203">
            <v>0</v>
          </cell>
        </row>
        <row r="2204">
          <cell r="A2204" t="str">
            <v>Perfis para suportes em ASTM A-36 pintado</v>
          </cell>
          <cell r="C2204" t="str">
            <v>kg</v>
          </cell>
          <cell r="D2204">
            <v>200</v>
          </cell>
          <cell r="E2204">
            <v>1</v>
          </cell>
          <cell r="F2204">
            <v>200</v>
          </cell>
          <cell r="G2204">
            <v>0.15</v>
          </cell>
          <cell r="H2204">
            <v>30</v>
          </cell>
          <cell r="I2204" t="str">
            <v>F</v>
          </cell>
          <cell r="P2204">
            <v>0.15</v>
          </cell>
        </row>
        <row r="2205">
          <cell r="F2205">
            <v>0</v>
          </cell>
          <cell r="H2205">
            <v>0</v>
          </cell>
          <cell r="P2205">
            <v>0</v>
          </cell>
        </row>
        <row r="2206">
          <cell r="A2206" t="str">
            <v>ÁREA - SALA DE COMPRESSORES</v>
          </cell>
          <cell r="F2206">
            <v>0</v>
          </cell>
          <cell r="H2206">
            <v>0</v>
          </cell>
          <cell r="P2206">
            <v>0</v>
          </cell>
        </row>
        <row r="2207">
          <cell r="A2207" t="str">
            <v>Quadro de iluminação 380/220 Vca</v>
          </cell>
          <cell r="B2207" t="str">
            <v>550-QL-12</v>
          </cell>
          <cell r="C2207" t="str">
            <v>UNID.</v>
          </cell>
          <cell r="D2207">
            <v>1</v>
          </cell>
          <cell r="E2207">
            <v>60</v>
          </cell>
          <cell r="F2207">
            <v>60</v>
          </cell>
          <cell r="G2207">
            <v>60</v>
          </cell>
          <cell r="H2207">
            <v>60</v>
          </cell>
          <cell r="I2207" t="str">
            <v>Q</v>
          </cell>
          <cell r="P2207">
            <v>60</v>
          </cell>
        </row>
        <row r="2208">
          <cell r="A2208" t="str">
            <v>Instalação interna, barramento  trifásico e neutro.</v>
          </cell>
          <cell r="F2208">
            <v>0</v>
          </cell>
          <cell r="H2208">
            <v>0</v>
          </cell>
          <cell r="P2208">
            <v>0</v>
          </cell>
        </row>
        <row r="2209">
          <cell r="F2209">
            <v>0</v>
          </cell>
          <cell r="H2209">
            <v>0</v>
          </cell>
          <cell r="P2209">
            <v>0</v>
          </cell>
        </row>
        <row r="2210">
          <cell r="A2210" t="str">
            <v>Cabo de cobre nu, têmpera meia dura, formação em fios, encordoamento classe 2,</v>
          </cell>
          <cell r="F2210">
            <v>0</v>
          </cell>
          <cell r="H2210">
            <v>0</v>
          </cell>
          <cell r="P2210">
            <v>0</v>
          </cell>
        </row>
        <row r="2211">
          <cell r="A2211" t="str">
            <v>NBR 5111 e 7575:</v>
          </cell>
          <cell r="F2211">
            <v>0</v>
          </cell>
          <cell r="H2211">
            <v>0</v>
          </cell>
          <cell r="P2211">
            <v>0</v>
          </cell>
        </row>
        <row r="2212">
          <cell r="A2212" t="str">
            <v>Bitola 16 mm²</v>
          </cell>
          <cell r="B2212" t="str">
            <v>CBNU</v>
          </cell>
          <cell r="C2212" t="str">
            <v>kg</v>
          </cell>
          <cell r="D2212">
            <v>1</v>
          </cell>
          <cell r="E2212">
            <v>1</v>
          </cell>
          <cell r="F2212">
            <v>1</v>
          </cell>
          <cell r="G2212">
            <v>1</v>
          </cell>
          <cell r="H2212">
            <v>1</v>
          </cell>
          <cell r="I2212" t="str">
            <v>B</v>
          </cell>
          <cell r="P2212">
            <v>1</v>
          </cell>
        </row>
        <row r="2213">
          <cell r="A2213" t="str">
            <v>Bitola 25 mm²</v>
          </cell>
          <cell r="B2213" t="str">
            <v>CBNU</v>
          </cell>
          <cell r="C2213" t="str">
            <v>kg</v>
          </cell>
          <cell r="D2213">
            <v>9</v>
          </cell>
          <cell r="E2213">
            <v>1</v>
          </cell>
          <cell r="F2213">
            <v>9</v>
          </cell>
          <cell r="G2213">
            <v>1</v>
          </cell>
          <cell r="H2213">
            <v>9</v>
          </cell>
          <cell r="I2213" t="str">
            <v>B</v>
          </cell>
          <cell r="P2213">
            <v>1</v>
          </cell>
        </row>
        <row r="2214">
          <cell r="A2214" t="str">
            <v>Bitola 35 mm²</v>
          </cell>
          <cell r="B2214" t="str">
            <v>CBNU</v>
          </cell>
          <cell r="C2214" t="str">
            <v>kg</v>
          </cell>
          <cell r="D2214">
            <v>65</v>
          </cell>
          <cell r="E2214">
            <v>1</v>
          </cell>
          <cell r="F2214">
            <v>65</v>
          </cell>
          <cell r="G2214">
            <v>1</v>
          </cell>
          <cell r="H2214">
            <v>65</v>
          </cell>
          <cell r="I2214" t="str">
            <v>B</v>
          </cell>
          <cell r="P2214">
            <v>1</v>
          </cell>
        </row>
        <row r="2215">
          <cell r="F2215">
            <v>0</v>
          </cell>
          <cell r="H2215">
            <v>0</v>
          </cell>
          <cell r="P2215">
            <v>0</v>
          </cell>
        </row>
        <row r="2216">
          <cell r="A2216" t="str">
            <v xml:space="preserve">Cabo de cobre, têmpera mole, isolação em PVC 70'C antichama, 750V,  sem capa </v>
          </cell>
          <cell r="F2216">
            <v>0</v>
          </cell>
          <cell r="H2216">
            <v>0</v>
          </cell>
          <cell r="P2216">
            <v>0</v>
          </cell>
        </row>
        <row r="2217">
          <cell r="A2217" t="str">
            <v>protetora, encordoamento classe 2, NBR 6880:</v>
          </cell>
          <cell r="F2217">
            <v>0</v>
          </cell>
          <cell r="H2217">
            <v>0</v>
          </cell>
          <cell r="P2217">
            <v>0</v>
          </cell>
        </row>
        <row r="2218">
          <cell r="A2218" t="str">
            <v>Bitola 2,5 mm²</v>
          </cell>
          <cell r="B2218" t="str">
            <v>CB1</v>
          </cell>
          <cell r="C2218" t="str">
            <v>m</v>
          </cell>
          <cell r="D2218">
            <v>600</v>
          </cell>
          <cell r="E2218">
            <v>5.8000000000000003E-2</v>
          </cell>
          <cell r="F2218">
            <v>34.799999999999997</v>
          </cell>
          <cell r="G2218">
            <v>0.15</v>
          </cell>
          <cell r="H2218">
            <v>90</v>
          </cell>
          <cell r="I2218" t="str">
            <v>B</v>
          </cell>
          <cell r="P2218">
            <v>0.15</v>
          </cell>
        </row>
        <row r="2219">
          <cell r="F2219">
            <v>0</v>
          </cell>
          <cell r="H2219">
            <v>0</v>
          </cell>
          <cell r="P2219">
            <v>0</v>
          </cell>
        </row>
        <row r="2220">
          <cell r="A2220" t="str">
            <v>Cabo de cobre singelo com isolamento em PVC para 0,6/1 kV e capa em PVC:</v>
          </cell>
          <cell r="F2220">
            <v>0</v>
          </cell>
          <cell r="H2220">
            <v>0</v>
          </cell>
          <cell r="P2220">
            <v>0</v>
          </cell>
        </row>
        <row r="2221">
          <cell r="A2221" t="str">
            <v>Bitola 95 mm²</v>
          </cell>
          <cell r="B2221" t="str">
            <v>CB1</v>
          </cell>
          <cell r="C2221" t="str">
            <v>m</v>
          </cell>
          <cell r="D2221">
            <v>450</v>
          </cell>
          <cell r="E2221">
            <v>1.0149999999999999</v>
          </cell>
          <cell r="F2221">
            <v>456.75</v>
          </cell>
          <cell r="G2221">
            <v>0.25</v>
          </cell>
          <cell r="H2221">
            <v>112.5</v>
          </cell>
          <cell r="I2221" t="str">
            <v>B</v>
          </cell>
          <cell r="P2221">
            <v>0.25</v>
          </cell>
        </row>
        <row r="2222">
          <cell r="A2222" t="str">
            <v>Bitola 185 mm²</v>
          </cell>
          <cell r="B2222" t="str">
            <v>CB1</v>
          </cell>
          <cell r="C2222" t="str">
            <v>m</v>
          </cell>
          <cell r="D2222">
            <v>1350</v>
          </cell>
          <cell r="E2222">
            <v>1.917</v>
          </cell>
          <cell r="F2222">
            <v>2587.9499999999998</v>
          </cell>
          <cell r="G2222">
            <v>0.3</v>
          </cell>
          <cell r="H2222">
            <v>405</v>
          </cell>
          <cell r="I2222" t="str">
            <v>B</v>
          </cell>
          <cell r="P2222">
            <v>0.3</v>
          </cell>
        </row>
        <row r="2223">
          <cell r="F2223">
            <v>0</v>
          </cell>
          <cell r="H2223">
            <v>0</v>
          </cell>
          <cell r="P2223">
            <v>0</v>
          </cell>
        </row>
        <row r="2224">
          <cell r="A2224" t="str">
            <v>Cabo de cobre multipolar com isolamento em PVC para 0,6/1 kV e capa em PVC:</v>
          </cell>
          <cell r="F2224">
            <v>0</v>
          </cell>
          <cell r="H2224">
            <v>0</v>
          </cell>
          <cell r="P2224">
            <v>0</v>
          </cell>
        </row>
        <row r="2225">
          <cell r="A2225" t="str">
            <v>Bitola e formação: 1x4c35mm²</v>
          </cell>
          <cell r="B2225" t="str">
            <v>CB1</v>
          </cell>
          <cell r="C2225" t="str">
            <v>m</v>
          </cell>
          <cell r="D2225">
            <v>100</v>
          </cell>
          <cell r="E2225">
            <v>1.772</v>
          </cell>
          <cell r="F2225">
            <v>177.2</v>
          </cell>
          <cell r="G2225">
            <v>0.35</v>
          </cell>
          <cell r="H2225">
            <v>35</v>
          </cell>
          <cell r="I2225" t="str">
            <v>B</v>
          </cell>
          <cell r="P2225">
            <v>0.35</v>
          </cell>
        </row>
        <row r="2226">
          <cell r="F2226">
            <v>0</v>
          </cell>
          <cell r="H2226">
            <v>0</v>
          </cell>
          <cell r="P2226">
            <v>0</v>
          </cell>
        </row>
        <row r="2227">
          <cell r="A2227" t="str">
            <v>Caixa de ligação quadrada, em alumínio fundido, a prova de tempo, umidade, gases,</v>
          </cell>
          <cell r="F2227">
            <v>0</v>
          </cell>
          <cell r="H2227">
            <v>0</v>
          </cell>
          <cell r="P2227">
            <v>0</v>
          </cell>
        </row>
        <row r="2228">
          <cell r="A2228" t="str">
            <v>vapores e pó, com junta de vedação em neoprene:</v>
          </cell>
          <cell r="F2228">
            <v>0</v>
          </cell>
          <cell r="H2228">
            <v>0</v>
          </cell>
          <cell r="P2228">
            <v>0</v>
          </cell>
        </row>
        <row r="2229">
          <cell r="A2229" t="str">
            <v>Tamanho 342x275</v>
          </cell>
          <cell r="B2229" t="str">
            <v>CX</v>
          </cell>
          <cell r="C2229" t="str">
            <v>PC</v>
          </cell>
          <cell r="D2229">
            <v>1</v>
          </cell>
          <cell r="E2229">
            <v>15</v>
          </cell>
          <cell r="F2229">
            <v>15</v>
          </cell>
          <cell r="G2229">
            <v>30</v>
          </cell>
          <cell r="H2229">
            <v>30</v>
          </cell>
          <cell r="I2229" t="str">
            <v>Q</v>
          </cell>
          <cell r="P2229">
            <v>30</v>
          </cell>
        </row>
        <row r="2230">
          <cell r="F2230">
            <v>0</v>
          </cell>
          <cell r="H2230">
            <v>0</v>
          </cell>
          <cell r="P2230">
            <v>0</v>
          </cell>
        </row>
        <row r="2231">
          <cell r="A2231" t="str">
            <v>Eletroduto aço galvanizado a fogo c/ costura, comp. 3m, c/ uma luva e rosca nas duas</v>
          </cell>
          <cell r="F2231">
            <v>0</v>
          </cell>
          <cell r="H2231">
            <v>0</v>
          </cell>
          <cell r="P2231">
            <v>0</v>
          </cell>
        </row>
        <row r="2232">
          <cell r="A2232" t="str">
            <v xml:space="preserve">extremidades, norma DIN 2440, c/ proteção mecânica nas extremidades e rebarbas </v>
          </cell>
          <cell r="F2232">
            <v>0</v>
          </cell>
          <cell r="H2232">
            <v>0</v>
          </cell>
          <cell r="P2232">
            <v>0</v>
          </cell>
        </row>
        <row r="2233">
          <cell r="A2233" t="str">
            <v>removidas:</v>
          </cell>
          <cell r="F2233">
            <v>0</v>
          </cell>
          <cell r="H2233">
            <v>0</v>
          </cell>
          <cell r="P2233">
            <v>0</v>
          </cell>
        </row>
        <row r="2234">
          <cell r="A2234" t="str">
            <v>Diâmetro 3/4" BSP</v>
          </cell>
          <cell r="B2234" t="str">
            <v>ELAG</v>
          </cell>
          <cell r="C2234" t="str">
            <v>m</v>
          </cell>
          <cell r="D2234">
            <v>140</v>
          </cell>
          <cell r="E2234">
            <v>1.7699999999999998</v>
          </cell>
          <cell r="F2234">
            <v>247.8</v>
          </cell>
          <cell r="G2234">
            <v>1.25</v>
          </cell>
          <cell r="H2234">
            <v>175</v>
          </cell>
          <cell r="I2234" t="str">
            <v>LE</v>
          </cell>
          <cell r="P2234">
            <v>1.25</v>
          </cell>
        </row>
        <row r="2235">
          <cell r="A2235" t="str">
            <v>Diâmetro 1"    BSP</v>
          </cell>
          <cell r="B2235" t="str">
            <v>ELAG</v>
          </cell>
          <cell r="C2235" t="str">
            <v>m</v>
          </cell>
          <cell r="D2235">
            <v>55</v>
          </cell>
          <cell r="E2235">
            <v>2.63</v>
          </cell>
          <cell r="F2235">
            <v>144.65</v>
          </cell>
          <cell r="G2235">
            <v>1.25</v>
          </cell>
          <cell r="H2235">
            <v>68.75</v>
          </cell>
          <cell r="I2235" t="str">
            <v>LE</v>
          </cell>
          <cell r="P2235">
            <v>1.25</v>
          </cell>
        </row>
        <row r="2236">
          <cell r="A2236" t="str">
            <v>Diâmetro 2"    BSP</v>
          </cell>
          <cell r="B2236" t="str">
            <v>ELAG</v>
          </cell>
          <cell r="C2236" t="str">
            <v>m</v>
          </cell>
          <cell r="D2236">
            <v>20</v>
          </cell>
          <cell r="E2236">
            <v>5.66</v>
          </cell>
          <cell r="F2236">
            <v>113.2</v>
          </cell>
          <cell r="G2236">
            <v>1.5</v>
          </cell>
          <cell r="H2236">
            <v>30</v>
          </cell>
          <cell r="I2236" t="str">
            <v>LE</v>
          </cell>
          <cell r="P2236">
            <v>1.5</v>
          </cell>
        </row>
        <row r="2237">
          <cell r="A2237" t="str">
            <v>Diâmetro 4"    BSP</v>
          </cell>
          <cell r="B2237" t="str">
            <v>ELAG</v>
          </cell>
          <cell r="C2237" t="str">
            <v>m</v>
          </cell>
          <cell r="D2237">
            <v>11</v>
          </cell>
          <cell r="E2237">
            <v>16.48</v>
          </cell>
          <cell r="F2237">
            <v>181.28</v>
          </cell>
          <cell r="G2237">
            <v>2</v>
          </cell>
          <cell r="H2237">
            <v>22</v>
          </cell>
          <cell r="I2237" t="str">
            <v>LE</v>
          </cell>
          <cell r="P2237">
            <v>2</v>
          </cell>
        </row>
        <row r="2238">
          <cell r="F2238">
            <v>0</v>
          </cell>
          <cell r="H2238">
            <v>0</v>
          </cell>
          <cell r="P2238">
            <v>0</v>
          </cell>
        </row>
        <row r="2239">
          <cell r="A2239" t="str">
            <v xml:space="preserve">Eletroduto flexível em rolo, tipo sealtubo, a prova de tempo, umidade, gases, vapores e </v>
          </cell>
          <cell r="F2239">
            <v>0</v>
          </cell>
          <cell r="H2239">
            <v>0</v>
          </cell>
          <cell r="P2239">
            <v>0</v>
          </cell>
        </row>
        <row r="2240">
          <cell r="A2240" t="str">
            <v>pó, constituído por fita de aço doce c/ revestimento externo em polivinil-clorídrico:</v>
          </cell>
          <cell r="F2240">
            <v>0</v>
          </cell>
          <cell r="H2240">
            <v>0</v>
          </cell>
          <cell r="P2240">
            <v>0</v>
          </cell>
        </row>
        <row r="2241">
          <cell r="A2241" t="str">
            <v>Diâmetro 4"</v>
          </cell>
          <cell r="B2241" t="str">
            <v>ELFL</v>
          </cell>
          <cell r="C2241" t="str">
            <v>m</v>
          </cell>
          <cell r="D2241">
            <v>7.5</v>
          </cell>
          <cell r="E2241">
            <v>8.24</v>
          </cell>
          <cell r="F2241">
            <v>61.8</v>
          </cell>
          <cell r="G2241">
            <v>2.5</v>
          </cell>
          <cell r="H2241">
            <v>18.75</v>
          </cell>
          <cell r="I2241" t="str">
            <v>LE</v>
          </cell>
          <cell r="P2241">
            <v>2.5</v>
          </cell>
        </row>
        <row r="2242">
          <cell r="F2242">
            <v>0</v>
          </cell>
          <cell r="H2242">
            <v>0</v>
          </cell>
          <cell r="P2242">
            <v>0</v>
          </cell>
        </row>
        <row r="2243">
          <cell r="A2243" t="str">
            <v xml:space="preserve">Tomada tetrapolar blindada de sobrepor, em alumínio fundido e miolo em material </v>
          </cell>
          <cell r="C2243" t="str">
            <v>PC</v>
          </cell>
          <cell r="D2243">
            <v>1</v>
          </cell>
          <cell r="E2243">
            <v>1</v>
          </cell>
          <cell r="F2243">
            <v>1</v>
          </cell>
          <cell r="G2243">
            <v>4</v>
          </cell>
          <cell r="H2243">
            <v>4</v>
          </cell>
          <cell r="I2243" t="str">
            <v>Q</v>
          </cell>
          <cell r="P2243">
            <v>4</v>
          </cell>
        </row>
        <row r="2244">
          <cell r="A2244" t="str">
            <v>isolante, com tampa basculante, conforme DIN 49450 e 49451 - 500V.</v>
          </cell>
          <cell r="F2244">
            <v>0</v>
          </cell>
          <cell r="H2244">
            <v>0</v>
          </cell>
          <cell r="P2244">
            <v>0</v>
          </cell>
        </row>
        <row r="2245">
          <cell r="F2245">
            <v>0</v>
          </cell>
          <cell r="H2245">
            <v>0</v>
          </cell>
          <cell r="P2245">
            <v>0</v>
          </cell>
        </row>
        <row r="2246">
          <cell r="A2246" t="str">
            <v xml:space="preserve">Tomada redonda fundida em liga de alumínio, 380V, a prova de TGVP com tampo mola, </v>
          </cell>
          <cell r="C2246" t="str">
            <v>PC</v>
          </cell>
          <cell r="D2246">
            <v>4</v>
          </cell>
          <cell r="E2246">
            <v>1</v>
          </cell>
          <cell r="F2246">
            <v>4</v>
          </cell>
          <cell r="G2246">
            <v>4</v>
          </cell>
          <cell r="H2246">
            <v>16</v>
          </cell>
          <cell r="I2246" t="str">
            <v>Q</v>
          </cell>
          <cell r="P2246">
            <v>4</v>
          </cell>
        </row>
        <row r="2247">
          <cell r="A2247" t="str">
            <v>orelhas de fixação, quatro entradas rosqueadas de 3/4" sendo 3 bujões plásticos.</v>
          </cell>
          <cell r="F2247">
            <v>0</v>
          </cell>
          <cell r="H2247">
            <v>0</v>
          </cell>
          <cell r="P2247">
            <v>0</v>
          </cell>
        </row>
        <row r="2248">
          <cell r="F2248">
            <v>0</v>
          </cell>
          <cell r="H2248">
            <v>0</v>
          </cell>
          <cell r="P2248">
            <v>0</v>
          </cell>
        </row>
        <row r="2249">
          <cell r="A2249" t="str">
            <v>Tomada universal 2P+T montada em condulete</v>
          </cell>
          <cell r="C2249" t="str">
            <v>PC</v>
          </cell>
          <cell r="D2249">
            <v>2</v>
          </cell>
          <cell r="E2249">
            <v>0.1</v>
          </cell>
          <cell r="F2249">
            <v>0.2</v>
          </cell>
          <cell r="G2249">
            <v>2</v>
          </cell>
          <cell r="H2249">
            <v>4</v>
          </cell>
          <cell r="I2249" t="str">
            <v>Q</v>
          </cell>
          <cell r="P2249">
            <v>2</v>
          </cell>
        </row>
        <row r="2250">
          <cell r="F2250">
            <v>0</v>
          </cell>
          <cell r="H2250">
            <v>0</v>
          </cell>
          <cell r="P2250">
            <v>0</v>
          </cell>
        </row>
        <row r="2251">
          <cell r="A2251" t="str">
            <v>Interruptor montado em caixa condulete</v>
          </cell>
          <cell r="C2251" t="str">
            <v>PC</v>
          </cell>
          <cell r="D2251">
            <v>1</v>
          </cell>
          <cell r="E2251">
            <v>0.1</v>
          </cell>
          <cell r="F2251">
            <v>0.1</v>
          </cell>
          <cell r="G2251">
            <v>2</v>
          </cell>
          <cell r="H2251">
            <v>2</v>
          </cell>
          <cell r="I2251" t="str">
            <v>Q</v>
          </cell>
          <cell r="P2251">
            <v>2</v>
          </cell>
        </row>
        <row r="2252">
          <cell r="F2252">
            <v>0</v>
          </cell>
          <cell r="H2252">
            <v>0</v>
          </cell>
          <cell r="P2252">
            <v>0</v>
          </cell>
        </row>
        <row r="2253">
          <cell r="A2253" t="str">
            <v>Relé fotoelétrico montado em caixa condulete</v>
          </cell>
          <cell r="C2253" t="str">
            <v>PC</v>
          </cell>
          <cell r="D2253">
            <v>1</v>
          </cell>
          <cell r="E2253">
            <v>0.1</v>
          </cell>
          <cell r="F2253">
            <v>0.1</v>
          </cell>
          <cell r="G2253">
            <v>2</v>
          </cell>
          <cell r="H2253">
            <v>2</v>
          </cell>
          <cell r="I2253" t="str">
            <v>Q</v>
          </cell>
          <cell r="P2253">
            <v>2</v>
          </cell>
        </row>
        <row r="2254">
          <cell r="F2254">
            <v>0</v>
          </cell>
          <cell r="H2254">
            <v>0</v>
          </cell>
          <cell r="P2254">
            <v>0</v>
          </cell>
        </row>
        <row r="2255">
          <cell r="A2255" t="str">
            <v xml:space="preserve">Luminária aberta para duas lâmpadas fluorescentes de 32W-220V-60Hz fornecida </v>
          </cell>
          <cell r="B2255" t="str">
            <v>LUM32</v>
          </cell>
          <cell r="C2255" t="str">
            <v>PC</v>
          </cell>
          <cell r="D2255">
            <v>15</v>
          </cell>
          <cell r="E2255">
            <v>10</v>
          </cell>
          <cell r="F2255">
            <v>150</v>
          </cell>
          <cell r="G2255">
            <v>8</v>
          </cell>
          <cell r="H2255">
            <v>120</v>
          </cell>
          <cell r="I2255" t="str">
            <v>Q</v>
          </cell>
          <cell r="P2255">
            <v>8</v>
          </cell>
        </row>
        <row r="2256">
          <cell r="A2256" t="str">
            <v>completa, com equipamentos auxiliares.</v>
          </cell>
          <cell r="F2256">
            <v>0</v>
          </cell>
          <cell r="H2256">
            <v>0</v>
          </cell>
          <cell r="P2256">
            <v>0</v>
          </cell>
        </row>
        <row r="2257">
          <cell r="F2257">
            <v>0</v>
          </cell>
          <cell r="H2257">
            <v>0</v>
          </cell>
          <cell r="P2257">
            <v>0</v>
          </cell>
        </row>
        <row r="2258">
          <cell r="A2258" t="str">
            <v>Luminária para iluminação pública totalmente fechada para lâmpada vapor de sódio e/ou</v>
          </cell>
          <cell r="F2258">
            <v>0</v>
          </cell>
          <cell r="H2258">
            <v>0</v>
          </cell>
          <cell r="P2258">
            <v>0</v>
          </cell>
        </row>
        <row r="2259">
          <cell r="A2259" t="str">
            <v>mercúrio, corpo e refletor em alumínio, pescoço em alumínio fundido, com entrada para</v>
          </cell>
          <cell r="F2259">
            <v>0</v>
          </cell>
          <cell r="H2259">
            <v>0</v>
          </cell>
          <cell r="P2259">
            <v>0</v>
          </cell>
        </row>
        <row r="2260">
          <cell r="A2260" t="str">
            <v xml:space="preserve"> tubo de 60,3 mm , refrator em vidro prismático temperado e soquete E40:</v>
          </cell>
          <cell r="F2260">
            <v>0</v>
          </cell>
          <cell r="H2260">
            <v>0</v>
          </cell>
          <cell r="P2260">
            <v>0</v>
          </cell>
        </row>
        <row r="2261">
          <cell r="A2261" t="str">
            <v>VS-150W</v>
          </cell>
          <cell r="B2261" t="str">
            <v>LUM150</v>
          </cell>
          <cell r="C2261" t="str">
            <v>PC</v>
          </cell>
          <cell r="D2261">
            <v>6</v>
          </cell>
          <cell r="E2261">
            <v>5</v>
          </cell>
          <cell r="F2261">
            <v>30</v>
          </cell>
          <cell r="G2261">
            <v>8</v>
          </cell>
          <cell r="H2261">
            <v>48</v>
          </cell>
          <cell r="I2261" t="str">
            <v>Q</v>
          </cell>
          <cell r="P2261">
            <v>8</v>
          </cell>
        </row>
        <row r="2262">
          <cell r="F2262">
            <v>0</v>
          </cell>
          <cell r="H2262">
            <v>0</v>
          </cell>
          <cell r="P2262">
            <v>0</v>
          </cell>
        </row>
        <row r="2263">
          <cell r="A2263" t="str">
            <v>Unidade autônoma para iluminação de emergência, fornecida completa, com todos os</v>
          </cell>
          <cell r="B2263" t="str">
            <v>LUMEM</v>
          </cell>
          <cell r="C2263" t="str">
            <v>PC</v>
          </cell>
          <cell r="D2263">
            <v>1</v>
          </cell>
          <cell r="E2263">
            <v>5</v>
          </cell>
          <cell r="F2263">
            <v>5</v>
          </cell>
          <cell r="G2263">
            <v>8</v>
          </cell>
          <cell r="H2263">
            <v>8</v>
          </cell>
          <cell r="I2263" t="str">
            <v>Q</v>
          </cell>
          <cell r="P2263">
            <v>8</v>
          </cell>
        </row>
        <row r="2264">
          <cell r="A2264" t="str">
            <v>acessórios incorporados, inclusive bateria e carregador.</v>
          </cell>
          <cell r="F2264">
            <v>0</v>
          </cell>
          <cell r="H2264">
            <v>0</v>
          </cell>
          <cell r="P2264">
            <v>0</v>
          </cell>
        </row>
        <row r="2265">
          <cell r="F2265">
            <v>0</v>
          </cell>
          <cell r="H2265">
            <v>0</v>
          </cell>
          <cell r="P2265">
            <v>0</v>
          </cell>
        </row>
        <row r="2266">
          <cell r="A2266" t="str">
            <v>Caixa condulete em liga de alumínio fundido:</v>
          </cell>
          <cell r="F2266">
            <v>0</v>
          </cell>
          <cell r="H2266">
            <v>0</v>
          </cell>
          <cell r="P2266">
            <v>0</v>
          </cell>
        </row>
        <row r="2267">
          <cell r="A2267" t="str">
            <v>Diâmetro 3/4"</v>
          </cell>
          <cell r="B2267" t="str">
            <v>CX</v>
          </cell>
          <cell r="C2267" t="str">
            <v>PC</v>
          </cell>
          <cell r="D2267">
            <v>54</v>
          </cell>
          <cell r="E2267">
            <v>0.05</v>
          </cell>
          <cell r="F2267">
            <v>2.7</v>
          </cell>
          <cell r="G2267">
            <v>0.1</v>
          </cell>
          <cell r="H2267">
            <v>5.4</v>
          </cell>
          <cell r="I2267" t="str">
            <v>LE</v>
          </cell>
          <cell r="P2267">
            <v>0.1</v>
          </cell>
        </row>
        <row r="2268">
          <cell r="A2268" t="str">
            <v>Diâmetro 1"</v>
          </cell>
          <cell r="B2268" t="str">
            <v>CX</v>
          </cell>
          <cell r="C2268" t="str">
            <v>PC</v>
          </cell>
          <cell r="D2268">
            <v>9</v>
          </cell>
          <cell r="E2268">
            <v>0.05</v>
          </cell>
          <cell r="F2268">
            <v>0.45</v>
          </cell>
          <cell r="G2268">
            <v>0.1</v>
          </cell>
          <cell r="H2268">
            <v>0.9</v>
          </cell>
          <cell r="I2268" t="str">
            <v>LE</v>
          </cell>
          <cell r="P2268">
            <v>0.1</v>
          </cell>
        </row>
        <row r="2269">
          <cell r="F2269">
            <v>0</v>
          </cell>
          <cell r="H2269">
            <v>0</v>
          </cell>
          <cell r="P2269">
            <v>0</v>
          </cell>
        </row>
        <row r="2270">
          <cell r="A2270" t="str">
            <v>Perfis para suportes em ASTM A-36 pintado</v>
          </cell>
          <cell r="C2270" t="str">
            <v>kg</v>
          </cell>
          <cell r="D2270">
            <v>150</v>
          </cell>
          <cell r="E2270">
            <v>1</v>
          </cell>
          <cell r="F2270">
            <v>150</v>
          </cell>
          <cell r="G2270">
            <v>0.15</v>
          </cell>
          <cell r="H2270">
            <v>22.5</v>
          </cell>
          <cell r="I2270" t="str">
            <v>F</v>
          </cell>
          <cell r="P2270">
            <v>0.15</v>
          </cell>
        </row>
        <row r="2271">
          <cell r="F2271">
            <v>0</v>
          </cell>
          <cell r="H2271">
            <v>0</v>
          </cell>
          <cell r="P2271">
            <v>0</v>
          </cell>
        </row>
        <row r="2272">
          <cell r="A2272" t="str">
            <v>ÁREA - ESTOCAGEM E PREPARAÇÃO DE REAGENTES</v>
          </cell>
          <cell r="F2272">
            <v>0</v>
          </cell>
          <cell r="H2272">
            <v>0</v>
          </cell>
          <cell r="P2272">
            <v>0</v>
          </cell>
        </row>
        <row r="2273">
          <cell r="A2273" t="str">
            <v>Quadro de iluminação 380/220 Vca</v>
          </cell>
          <cell r="B2273" t="str">
            <v>550-QL-13</v>
          </cell>
          <cell r="C2273" t="str">
            <v>UNID.</v>
          </cell>
          <cell r="D2273">
            <v>1</v>
          </cell>
          <cell r="E2273">
            <v>60</v>
          </cell>
          <cell r="F2273">
            <v>60</v>
          </cell>
          <cell r="G2273">
            <v>60</v>
          </cell>
          <cell r="H2273">
            <v>60</v>
          </cell>
          <cell r="I2273" t="str">
            <v>Q</v>
          </cell>
          <cell r="P2273">
            <v>60</v>
          </cell>
        </row>
        <row r="2274">
          <cell r="A2274" t="str">
            <v>Instalação interna, barramento  trifásico e neutro.</v>
          </cell>
          <cell r="F2274">
            <v>0</v>
          </cell>
          <cell r="H2274">
            <v>0</v>
          </cell>
          <cell r="P2274">
            <v>0</v>
          </cell>
        </row>
        <row r="2275">
          <cell r="F2275">
            <v>0</v>
          </cell>
          <cell r="H2275">
            <v>0</v>
          </cell>
          <cell r="P2275">
            <v>0</v>
          </cell>
        </row>
        <row r="2276">
          <cell r="A2276" t="str">
            <v>Cabo de cobre nu, têmpera meia dura, formação em fios, encordoamento classe 2,</v>
          </cell>
          <cell r="F2276">
            <v>0</v>
          </cell>
          <cell r="H2276">
            <v>0</v>
          </cell>
          <cell r="P2276">
            <v>0</v>
          </cell>
        </row>
        <row r="2277">
          <cell r="A2277" t="str">
            <v>NBR 5111 e 7575:</v>
          </cell>
          <cell r="F2277">
            <v>0</v>
          </cell>
          <cell r="H2277">
            <v>0</v>
          </cell>
          <cell r="P2277">
            <v>0</v>
          </cell>
        </row>
        <row r="2278">
          <cell r="A2278" t="str">
            <v>Bitola 16 mm²</v>
          </cell>
          <cell r="B2278" t="str">
            <v>CBNU</v>
          </cell>
          <cell r="C2278" t="str">
            <v>kg</v>
          </cell>
          <cell r="D2278">
            <v>15</v>
          </cell>
          <cell r="E2278">
            <v>1</v>
          </cell>
          <cell r="F2278">
            <v>15</v>
          </cell>
          <cell r="G2278">
            <v>1</v>
          </cell>
          <cell r="H2278">
            <v>15</v>
          </cell>
          <cell r="I2278" t="str">
            <v>B</v>
          </cell>
          <cell r="P2278">
            <v>1</v>
          </cell>
        </row>
        <row r="2279">
          <cell r="A2279" t="str">
            <v>Bitola 25 mm²</v>
          </cell>
          <cell r="B2279" t="str">
            <v>CBNU</v>
          </cell>
          <cell r="C2279" t="str">
            <v>kg</v>
          </cell>
          <cell r="D2279">
            <v>75</v>
          </cell>
          <cell r="E2279">
            <v>1</v>
          </cell>
          <cell r="F2279">
            <v>75</v>
          </cell>
          <cell r="G2279">
            <v>1</v>
          </cell>
          <cell r="H2279">
            <v>75</v>
          </cell>
          <cell r="I2279" t="str">
            <v>B</v>
          </cell>
          <cell r="P2279">
            <v>1</v>
          </cell>
        </row>
        <row r="2280">
          <cell r="A2280" t="str">
            <v>Bitola 35 mm²</v>
          </cell>
          <cell r="B2280" t="str">
            <v>CBNU</v>
          </cell>
          <cell r="C2280" t="str">
            <v>kg</v>
          </cell>
          <cell r="D2280">
            <v>370</v>
          </cell>
          <cell r="E2280">
            <v>1</v>
          </cell>
          <cell r="F2280">
            <v>370</v>
          </cell>
          <cell r="G2280">
            <v>1</v>
          </cell>
          <cell r="H2280">
            <v>370</v>
          </cell>
          <cell r="I2280" t="str">
            <v>B</v>
          </cell>
          <cell r="P2280">
            <v>1</v>
          </cell>
        </row>
        <row r="2281">
          <cell r="F2281">
            <v>0</v>
          </cell>
          <cell r="H2281">
            <v>0</v>
          </cell>
          <cell r="P2281">
            <v>0</v>
          </cell>
        </row>
        <row r="2282">
          <cell r="A2282" t="str">
            <v xml:space="preserve">Cabo de cobre, têmpera mole, isolação em PVC 70'C antichama, 750V,  sem capa </v>
          </cell>
          <cell r="F2282">
            <v>0</v>
          </cell>
          <cell r="H2282">
            <v>0</v>
          </cell>
          <cell r="P2282">
            <v>0</v>
          </cell>
        </row>
        <row r="2283">
          <cell r="A2283" t="str">
            <v>protetora, encordoamento classe 2, NBR 6880:</v>
          </cell>
          <cell r="F2283">
            <v>0</v>
          </cell>
          <cell r="H2283">
            <v>0</v>
          </cell>
          <cell r="P2283">
            <v>0</v>
          </cell>
        </row>
        <row r="2284">
          <cell r="A2284" t="str">
            <v>Bitola 2,5 mm²</v>
          </cell>
          <cell r="B2284" t="str">
            <v>CB1</v>
          </cell>
          <cell r="C2284" t="str">
            <v>m</v>
          </cell>
          <cell r="D2284">
            <v>3000</v>
          </cell>
          <cell r="E2284">
            <v>5.8000000000000003E-2</v>
          </cell>
          <cell r="F2284">
            <v>174</v>
          </cell>
          <cell r="G2284">
            <v>0.15</v>
          </cell>
          <cell r="H2284">
            <v>450</v>
          </cell>
          <cell r="I2284" t="str">
            <v>B</v>
          </cell>
          <cell r="P2284">
            <v>0.15</v>
          </cell>
        </row>
        <row r="2285">
          <cell r="F2285">
            <v>0</v>
          </cell>
          <cell r="H2285">
            <v>0</v>
          </cell>
          <cell r="P2285">
            <v>0</v>
          </cell>
        </row>
        <row r="2286">
          <cell r="A2286" t="str">
            <v>Cabo de potência, isolamento 0,6/1kV, com capa de PVC, quatro condutores:</v>
          </cell>
          <cell r="F2286">
            <v>0</v>
          </cell>
          <cell r="H2286">
            <v>0</v>
          </cell>
          <cell r="P2286">
            <v>0</v>
          </cell>
        </row>
        <row r="2287">
          <cell r="A2287" t="str">
            <v>Bitola 2,5 mm²</v>
          </cell>
          <cell r="B2287" t="str">
            <v>CB1</v>
          </cell>
          <cell r="C2287" t="str">
            <v>m</v>
          </cell>
          <cell r="D2287">
            <v>1000</v>
          </cell>
          <cell r="E2287">
            <v>5.8000000000000003E-2</v>
          </cell>
          <cell r="F2287">
            <v>58</v>
          </cell>
          <cell r="G2287">
            <v>0.15</v>
          </cell>
          <cell r="H2287">
            <v>150</v>
          </cell>
          <cell r="I2287" t="str">
            <v>B</v>
          </cell>
          <cell r="P2287">
            <v>0.15</v>
          </cell>
        </row>
        <row r="2288">
          <cell r="A2288" t="str">
            <v>Bitola 4 mm²</v>
          </cell>
          <cell r="B2288" t="str">
            <v>CB1</v>
          </cell>
          <cell r="C2288" t="str">
            <v>m</v>
          </cell>
          <cell r="D2288">
            <v>400</v>
          </cell>
          <cell r="E2288">
            <v>0.08</v>
          </cell>
          <cell r="F2288">
            <v>32</v>
          </cell>
          <cell r="G2288">
            <v>0.15</v>
          </cell>
          <cell r="H2288">
            <v>60</v>
          </cell>
          <cell r="I2288" t="str">
            <v>B</v>
          </cell>
          <cell r="P2288">
            <v>0.15</v>
          </cell>
        </row>
        <row r="2289">
          <cell r="A2289" t="str">
            <v>Bitola 10 mm²</v>
          </cell>
          <cell r="B2289" t="str">
            <v>CB1</v>
          </cell>
          <cell r="C2289" t="str">
            <v>m</v>
          </cell>
          <cell r="D2289">
            <v>100</v>
          </cell>
          <cell r="E2289">
            <v>0.14299999999999999</v>
          </cell>
          <cell r="F2289">
            <v>14.3</v>
          </cell>
          <cell r="G2289">
            <v>0.15</v>
          </cell>
          <cell r="H2289">
            <v>15</v>
          </cell>
          <cell r="I2289" t="str">
            <v>B</v>
          </cell>
          <cell r="P2289">
            <v>0.15</v>
          </cell>
        </row>
        <row r="2290">
          <cell r="A2290" t="str">
            <v>Bitola 16 mm²</v>
          </cell>
          <cell r="B2290" t="str">
            <v>CB1</v>
          </cell>
          <cell r="C2290" t="str">
            <v>m</v>
          </cell>
          <cell r="D2290">
            <v>500</v>
          </cell>
          <cell r="E2290">
            <v>0.20100000000000001</v>
          </cell>
          <cell r="F2290">
            <v>100.5</v>
          </cell>
          <cell r="G2290">
            <v>0.15</v>
          </cell>
          <cell r="H2290">
            <v>75</v>
          </cell>
          <cell r="I2290" t="str">
            <v>B</v>
          </cell>
          <cell r="P2290">
            <v>0.15</v>
          </cell>
        </row>
        <row r="2291">
          <cell r="A2291" t="str">
            <v>Bitola 25 mm²</v>
          </cell>
          <cell r="B2291" t="str">
            <v>CB1</v>
          </cell>
          <cell r="C2291" t="str">
            <v>m</v>
          </cell>
          <cell r="D2291">
            <v>500</v>
          </cell>
          <cell r="E2291">
            <v>0.314</v>
          </cell>
          <cell r="F2291">
            <v>157</v>
          </cell>
          <cell r="G2291">
            <v>0.2</v>
          </cell>
          <cell r="H2291">
            <v>100</v>
          </cell>
          <cell r="I2291" t="str">
            <v>B</v>
          </cell>
          <cell r="P2291">
            <v>0.2</v>
          </cell>
        </row>
        <row r="2292">
          <cell r="A2292" t="str">
            <v>Bitola 35 mm²</v>
          </cell>
          <cell r="B2292" t="str">
            <v>CB1</v>
          </cell>
          <cell r="C2292" t="str">
            <v>m</v>
          </cell>
          <cell r="D2292">
            <v>200</v>
          </cell>
          <cell r="E2292">
            <v>0.40300000000000002</v>
          </cell>
          <cell r="F2292">
            <v>80.599999999999994</v>
          </cell>
          <cell r="G2292">
            <v>0.2</v>
          </cell>
          <cell r="H2292">
            <v>40</v>
          </cell>
          <cell r="I2292" t="str">
            <v>B</v>
          </cell>
          <cell r="P2292">
            <v>0.2</v>
          </cell>
        </row>
        <row r="2293">
          <cell r="F2293">
            <v>0</v>
          </cell>
          <cell r="H2293">
            <v>0</v>
          </cell>
          <cell r="P2293">
            <v>0</v>
          </cell>
        </row>
        <row r="2294">
          <cell r="A2294" t="str">
            <v>Caixa de ligação quadrada, em alumínio fundido, a prova de tempo, umidade, gases,</v>
          </cell>
          <cell r="F2294">
            <v>0</v>
          </cell>
          <cell r="H2294">
            <v>0</v>
          </cell>
          <cell r="P2294">
            <v>0</v>
          </cell>
        </row>
        <row r="2295">
          <cell r="A2295" t="str">
            <v>vapores e pó, com junta de vedação em neoprene:</v>
          </cell>
          <cell r="F2295">
            <v>0</v>
          </cell>
          <cell r="H2295">
            <v>0</v>
          </cell>
          <cell r="P2295">
            <v>0</v>
          </cell>
        </row>
        <row r="2296">
          <cell r="A2296" t="str">
            <v>Tamanho 220x220</v>
          </cell>
          <cell r="B2296" t="str">
            <v>CX</v>
          </cell>
          <cell r="C2296" t="str">
            <v>PC</v>
          </cell>
          <cell r="D2296">
            <v>3</v>
          </cell>
          <cell r="E2296">
            <v>10</v>
          </cell>
          <cell r="F2296">
            <v>30</v>
          </cell>
          <cell r="G2296">
            <v>20</v>
          </cell>
          <cell r="H2296">
            <v>60</v>
          </cell>
          <cell r="I2296" t="str">
            <v>Q</v>
          </cell>
          <cell r="P2296">
            <v>20</v>
          </cell>
        </row>
        <row r="2297">
          <cell r="A2297" t="str">
            <v>Tamanho 342x275</v>
          </cell>
          <cell r="B2297" t="str">
            <v>CX</v>
          </cell>
          <cell r="C2297" t="str">
            <v>PC</v>
          </cell>
          <cell r="D2297">
            <v>3</v>
          </cell>
          <cell r="E2297">
            <v>15</v>
          </cell>
          <cell r="F2297">
            <v>45</v>
          </cell>
          <cell r="G2297">
            <v>30</v>
          </cell>
          <cell r="H2297">
            <v>90</v>
          </cell>
          <cell r="I2297" t="str">
            <v>Q</v>
          </cell>
          <cell r="P2297">
            <v>30</v>
          </cell>
        </row>
        <row r="2298">
          <cell r="A2298" t="str">
            <v>Tamanho 400x350</v>
          </cell>
          <cell r="B2298" t="str">
            <v>CX</v>
          </cell>
          <cell r="C2298" t="str">
            <v>PC</v>
          </cell>
          <cell r="D2298">
            <v>2</v>
          </cell>
          <cell r="E2298">
            <v>20</v>
          </cell>
          <cell r="F2298">
            <v>40</v>
          </cell>
          <cell r="G2298">
            <v>40</v>
          </cell>
          <cell r="H2298">
            <v>80</v>
          </cell>
          <cell r="I2298" t="str">
            <v>Q</v>
          </cell>
          <cell r="P2298">
            <v>40</v>
          </cell>
        </row>
        <row r="2299">
          <cell r="A2299" t="str">
            <v>Tamanho 685x350</v>
          </cell>
          <cell r="B2299" t="str">
            <v>CX</v>
          </cell>
          <cell r="C2299" t="str">
            <v>PC</v>
          </cell>
          <cell r="D2299">
            <v>2</v>
          </cell>
          <cell r="E2299">
            <v>30</v>
          </cell>
          <cell r="F2299">
            <v>60</v>
          </cell>
          <cell r="G2299">
            <v>60</v>
          </cell>
          <cell r="H2299">
            <v>120</v>
          </cell>
          <cell r="I2299" t="str">
            <v>Q</v>
          </cell>
          <cell r="P2299">
            <v>60</v>
          </cell>
        </row>
        <row r="2300">
          <cell r="F2300">
            <v>0</v>
          </cell>
          <cell r="H2300">
            <v>0</v>
          </cell>
          <cell r="P2300">
            <v>0</v>
          </cell>
        </row>
        <row r="2301">
          <cell r="A2301" t="str">
            <v>Eletroduto aço galvanizado a fogo c/ costura, comp. 3m, c/ uma luva e rosca nas duas</v>
          </cell>
          <cell r="F2301">
            <v>0</v>
          </cell>
          <cell r="H2301">
            <v>0</v>
          </cell>
          <cell r="P2301">
            <v>0</v>
          </cell>
        </row>
        <row r="2302">
          <cell r="A2302" t="str">
            <v xml:space="preserve">extremidades, norma DIN 2440, c/ proteção mecânica nas extremidades e rebarbas </v>
          </cell>
          <cell r="F2302">
            <v>0</v>
          </cell>
          <cell r="H2302">
            <v>0</v>
          </cell>
          <cell r="P2302">
            <v>0</v>
          </cell>
        </row>
        <row r="2303">
          <cell r="A2303" t="str">
            <v>removidas:</v>
          </cell>
          <cell r="F2303">
            <v>0</v>
          </cell>
          <cell r="H2303">
            <v>0</v>
          </cell>
          <cell r="P2303">
            <v>0</v>
          </cell>
        </row>
        <row r="2304">
          <cell r="A2304" t="str">
            <v>Diâmetro 3/4"    BSP</v>
          </cell>
          <cell r="B2304" t="str">
            <v>ELAG</v>
          </cell>
          <cell r="C2304" t="str">
            <v>m</v>
          </cell>
          <cell r="D2304">
            <v>196</v>
          </cell>
          <cell r="E2304">
            <v>1.7699999999999998</v>
          </cell>
          <cell r="F2304">
            <v>346.92</v>
          </cell>
          <cell r="G2304">
            <v>1.25</v>
          </cell>
          <cell r="H2304">
            <v>245</v>
          </cell>
          <cell r="I2304" t="str">
            <v>LE</v>
          </cell>
          <cell r="P2304">
            <v>1.25</v>
          </cell>
        </row>
        <row r="2305">
          <cell r="A2305" t="str">
            <v>Diâmetro 1"       BSP</v>
          </cell>
          <cell r="B2305" t="str">
            <v>ELAG</v>
          </cell>
          <cell r="C2305" t="str">
            <v>m</v>
          </cell>
          <cell r="D2305">
            <v>672</v>
          </cell>
          <cell r="E2305">
            <v>2.63</v>
          </cell>
          <cell r="F2305">
            <v>1767.36</v>
          </cell>
          <cell r="G2305">
            <v>1.25</v>
          </cell>
          <cell r="H2305">
            <v>840</v>
          </cell>
          <cell r="I2305" t="str">
            <v>LE</v>
          </cell>
          <cell r="P2305">
            <v>1.25</v>
          </cell>
        </row>
        <row r="2306">
          <cell r="A2306" t="str">
            <v>Diâmetro 11/2"  BSP</v>
          </cell>
          <cell r="B2306" t="str">
            <v>ELAG</v>
          </cell>
          <cell r="C2306" t="str">
            <v>m</v>
          </cell>
          <cell r="D2306">
            <v>336</v>
          </cell>
          <cell r="E2306">
            <v>4.24</v>
          </cell>
          <cell r="F2306">
            <v>1424.64</v>
          </cell>
          <cell r="G2306">
            <v>1.25</v>
          </cell>
          <cell r="H2306">
            <v>420</v>
          </cell>
          <cell r="I2306" t="str">
            <v>LE</v>
          </cell>
          <cell r="P2306">
            <v>1.25</v>
          </cell>
        </row>
        <row r="2307">
          <cell r="A2307" t="str">
            <v>Diâmetro 2"       BSP</v>
          </cell>
          <cell r="B2307" t="str">
            <v>ELAG</v>
          </cell>
          <cell r="C2307" t="str">
            <v>m</v>
          </cell>
          <cell r="D2307">
            <v>25</v>
          </cell>
          <cell r="E2307">
            <v>5.66</v>
          </cell>
          <cell r="F2307">
            <v>141.5</v>
          </cell>
          <cell r="G2307">
            <v>1.5</v>
          </cell>
          <cell r="H2307">
            <v>37.5</v>
          </cell>
          <cell r="I2307" t="str">
            <v>LE</v>
          </cell>
          <cell r="P2307">
            <v>1.5</v>
          </cell>
        </row>
        <row r="2308">
          <cell r="A2308" t="str">
            <v>Diâmetro 3"       BSP</v>
          </cell>
          <cell r="B2308" t="str">
            <v>ELAG</v>
          </cell>
          <cell r="C2308" t="str">
            <v>m</v>
          </cell>
          <cell r="D2308">
            <v>131</v>
          </cell>
          <cell r="E2308">
            <v>11.6</v>
          </cell>
          <cell r="F2308">
            <v>1519.6</v>
          </cell>
          <cell r="G2308">
            <v>1.5</v>
          </cell>
          <cell r="H2308">
            <v>196.5</v>
          </cell>
          <cell r="I2308" t="str">
            <v>LE</v>
          </cell>
          <cell r="P2308">
            <v>1.5</v>
          </cell>
        </row>
        <row r="2309">
          <cell r="A2309" t="str">
            <v>Diâmetro 4"       BSP</v>
          </cell>
          <cell r="B2309" t="str">
            <v>ELAG</v>
          </cell>
          <cell r="C2309" t="str">
            <v>m</v>
          </cell>
          <cell r="D2309">
            <v>5</v>
          </cell>
          <cell r="E2309">
            <v>16.48</v>
          </cell>
          <cell r="F2309">
            <v>82.4</v>
          </cell>
          <cell r="G2309">
            <v>2</v>
          </cell>
          <cell r="H2309">
            <v>10</v>
          </cell>
          <cell r="I2309" t="str">
            <v>LE</v>
          </cell>
          <cell r="P2309">
            <v>2</v>
          </cell>
        </row>
        <row r="2310">
          <cell r="F2310">
            <v>0</v>
          </cell>
          <cell r="H2310">
            <v>0</v>
          </cell>
          <cell r="P2310">
            <v>0</v>
          </cell>
        </row>
        <row r="2311">
          <cell r="A2311" t="str">
            <v xml:space="preserve">Eletroduto flexível em rolo, tipo sealtubo, a prova de tempo, umidade, gases, vapores e </v>
          </cell>
          <cell r="F2311">
            <v>0</v>
          </cell>
          <cell r="H2311">
            <v>0</v>
          </cell>
          <cell r="P2311">
            <v>0</v>
          </cell>
        </row>
        <row r="2312">
          <cell r="A2312" t="str">
            <v>pó, constituído por fita de aço doce c/ revestimento externo em polivinil-clorídrico:</v>
          </cell>
          <cell r="F2312">
            <v>0</v>
          </cell>
          <cell r="H2312">
            <v>0</v>
          </cell>
          <cell r="P2312">
            <v>0</v>
          </cell>
        </row>
        <row r="2313">
          <cell r="A2313" t="str">
            <v>Diâmetro 3/4"</v>
          </cell>
          <cell r="B2313" t="str">
            <v>ELFL</v>
          </cell>
          <cell r="C2313" t="str">
            <v>m</v>
          </cell>
          <cell r="D2313">
            <v>7</v>
          </cell>
          <cell r="E2313">
            <v>0.88</v>
          </cell>
          <cell r="F2313">
            <v>6.16</v>
          </cell>
          <cell r="G2313">
            <v>1.5</v>
          </cell>
          <cell r="H2313">
            <v>10.5</v>
          </cell>
          <cell r="I2313" t="str">
            <v>LE</v>
          </cell>
          <cell r="P2313">
            <v>1.5</v>
          </cell>
        </row>
        <row r="2314">
          <cell r="A2314" t="str">
            <v>Diâmetro 1"</v>
          </cell>
          <cell r="B2314" t="str">
            <v>ELFL</v>
          </cell>
          <cell r="C2314" t="str">
            <v>m</v>
          </cell>
          <cell r="D2314">
            <v>20</v>
          </cell>
          <cell r="E2314">
            <v>1.32</v>
          </cell>
          <cell r="F2314">
            <v>26.4</v>
          </cell>
          <cell r="G2314">
            <v>1.5</v>
          </cell>
          <cell r="H2314">
            <v>30</v>
          </cell>
          <cell r="I2314" t="str">
            <v>LE</v>
          </cell>
          <cell r="P2314">
            <v>1.5</v>
          </cell>
        </row>
        <row r="2315">
          <cell r="A2315" t="str">
            <v>Diâmetro 11/2"</v>
          </cell>
          <cell r="B2315" t="str">
            <v>ELFL</v>
          </cell>
          <cell r="C2315" t="str">
            <v>m</v>
          </cell>
          <cell r="D2315">
            <v>6</v>
          </cell>
          <cell r="E2315">
            <v>2.12</v>
          </cell>
          <cell r="F2315">
            <v>12.72</v>
          </cell>
          <cell r="G2315">
            <v>1.5</v>
          </cell>
          <cell r="H2315">
            <v>9</v>
          </cell>
          <cell r="I2315" t="str">
            <v>LE</v>
          </cell>
          <cell r="P2315">
            <v>1.5</v>
          </cell>
        </row>
        <row r="2316">
          <cell r="A2316" t="str">
            <v>Diâmetro 2"</v>
          </cell>
          <cell r="B2316" t="str">
            <v>ELFL</v>
          </cell>
          <cell r="C2316" t="str">
            <v>m</v>
          </cell>
          <cell r="D2316">
            <v>6</v>
          </cell>
          <cell r="E2316">
            <v>2.83</v>
          </cell>
          <cell r="F2316">
            <v>16.98</v>
          </cell>
          <cell r="G2316">
            <v>1.8</v>
          </cell>
          <cell r="H2316">
            <v>10.8</v>
          </cell>
          <cell r="I2316" t="str">
            <v>LE</v>
          </cell>
          <cell r="P2316">
            <v>1.8</v>
          </cell>
        </row>
        <row r="2317">
          <cell r="F2317">
            <v>0</v>
          </cell>
          <cell r="H2317">
            <v>0</v>
          </cell>
          <cell r="P2317">
            <v>0</v>
          </cell>
        </row>
        <row r="2318">
          <cell r="A2318" t="str">
            <v xml:space="preserve">Tomada tetrapolar blindada de sobrepor, em alumínio fundido e miolo em material </v>
          </cell>
          <cell r="C2318" t="str">
            <v>PC</v>
          </cell>
          <cell r="D2318">
            <v>3</v>
          </cell>
          <cell r="E2318">
            <v>1</v>
          </cell>
          <cell r="F2318">
            <v>3</v>
          </cell>
          <cell r="G2318">
            <v>4</v>
          </cell>
          <cell r="H2318">
            <v>12</v>
          </cell>
          <cell r="I2318" t="str">
            <v>Q</v>
          </cell>
          <cell r="P2318">
            <v>4</v>
          </cell>
        </row>
        <row r="2319">
          <cell r="A2319" t="str">
            <v>isolante, com tampa basculante, conforme DIN 49450 e 49451 - 500V.</v>
          </cell>
          <cell r="F2319">
            <v>0</v>
          </cell>
          <cell r="H2319">
            <v>0</v>
          </cell>
          <cell r="P2319">
            <v>0</v>
          </cell>
        </row>
        <row r="2320">
          <cell r="F2320">
            <v>0</v>
          </cell>
          <cell r="H2320">
            <v>0</v>
          </cell>
          <cell r="P2320">
            <v>0</v>
          </cell>
        </row>
        <row r="2321">
          <cell r="A2321" t="str">
            <v xml:space="preserve">Tomada redonda fundida em liga de alumínio, 380V, a prova de tempo com tampo mola, </v>
          </cell>
          <cell r="C2321" t="str">
            <v>PC</v>
          </cell>
          <cell r="D2321">
            <v>17</v>
          </cell>
          <cell r="E2321">
            <v>1</v>
          </cell>
          <cell r="F2321">
            <v>17</v>
          </cell>
          <cell r="G2321">
            <v>4</v>
          </cell>
          <cell r="H2321">
            <v>68</v>
          </cell>
          <cell r="I2321" t="str">
            <v>Q</v>
          </cell>
          <cell r="P2321">
            <v>4</v>
          </cell>
        </row>
        <row r="2322">
          <cell r="A2322" t="str">
            <v>orelhas de fixação, quatro entradas rosqueadas de 3/4" sendo 3 bujões plásticos.</v>
          </cell>
          <cell r="F2322">
            <v>0</v>
          </cell>
          <cell r="H2322">
            <v>0</v>
          </cell>
          <cell r="P2322">
            <v>0</v>
          </cell>
        </row>
        <row r="2323">
          <cell r="F2323">
            <v>0</v>
          </cell>
          <cell r="H2323">
            <v>0</v>
          </cell>
          <cell r="P2323">
            <v>0</v>
          </cell>
        </row>
        <row r="2324">
          <cell r="A2324" t="str">
            <v xml:space="preserve">Luminária p/ lamp. "V. sódio" c/ reator incorporado AFP-220V-60Hz, em liga esp. alum. </v>
          </cell>
          <cell r="F2324">
            <v>0</v>
          </cell>
          <cell r="H2324">
            <v>0</v>
          </cell>
          <cell r="P2324">
            <v>0</v>
          </cell>
        </row>
        <row r="2325">
          <cell r="A2325" t="str">
            <v xml:space="preserve">fundi. globo boro-silicato, base E-27 p/ lamp. até 70W e E-40 p/ lamp. 250W, entr. </v>
          </cell>
          <cell r="F2325">
            <v>0</v>
          </cell>
          <cell r="H2325">
            <v>0</v>
          </cell>
          <cell r="P2325">
            <v>0</v>
          </cell>
        </row>
        <row r="2326">
          <cell r="A2326" t="str">
            <v>rosq. 3/4" BSP:</v>
          </cell>
          <cell r="F2326">
            <v>0</v>
          </cell>
          <cell r="H2326">
            <v>0</v>
          </cell>
          <cell r="P2326">
            <v>0</v>
          </cell>
        </row>
        <row r="2327">
          <cell r="A2327" t="str">
            <v>PEND. 70W</v>
          </cell>
          <cell r="B2327" t="str">
            <v>LUM70</v>
          </cell>
          <cell r="C2327" t="str">
            <v>PC</v>
          </cell>
          <cell r="D2327">
            <v>24</v>
          </cell>
          <cell r="E2327">
            <v>5</v>
          </cell>
          <cell r="F2327">
            <v>120</v>
          </cell>
          <cell r="G2327">
            <v>8</v>
          </cell>
          <cell r="H2327">
            <v>192</v>
          </cell>
          <cell r="I2327" t="str">
            <v>Q</v>
          </cell>
          <cell r="P2327">
            <v>8</v>
          </cell>
        </row>
        <row r="2328">
          <cell r="A2328" t="str">
            <v>PEND. 150W</v>
          </cell>
          <cell r="B2328" t="str">
            <v>LUM150</v>
          </cell>
          <cell r="C2328" t="str">
            <v>PC</v>
          </cell>
          <cell r="D2328">
            <v>11</v>
          </cell>
          <cell r="E2328">
            <v>5</v>
          </cell>
          <cell r="F2328">
            <v>55</v>
          </cell>
          <cell r="G2328">
            <v>8</v>
          </cell>
          <cell r="H2328">
            <v>88</v>
          </cell>
          <cell r="I2328" t="str">
            <v>Q</v>
          </cell>
          <cell r="P2328">
            <v>8</v>
          </cell>
        </row>
        <row r="2329">
          <cell r="F2329">
            <v>0</v>
          </cell>
          <cell r="H2329">
            <v>0</v>
          </cell>
          <cell r="P2329">
            <v>0</v>
          </cell>
        </row>
        <row r="2330">
          <cell r="A2330" t="str">
            <v>Luminária industr. c/ reator AFP, 220V, 60 Hz e ignitor quando necessário, incorp.</v>
          </cell>
          <cell r="F2330">
            <v>0</v>
          </cell>
          <cell r="H2330">
            <v>0</v>
          </cell>
          <cell r="P2330">
            <v>0</v>
          </cell>
        </row>
        <row r="2331">
          <cell r="A2331" t="str">
            <v>em caixa apropriada, c/ rosca 3/4", BSP corpo, suporte, caixa em liga de alum., refletor</v>
          </cell>
          <cell r="F2331">
            <v>0</v>
          </cell>
          <cell r="H2331">
            <v>0</v>
          </cell>
          <cell r="P2331">
            <v>0</v>
          </cell>
        </row>
        <row r="2332">
          <cell r="A2332" t="str">
            <v>repuxado em ch. de alum. acab. em esmalte e refletor anodiz., base E-40:</v>
          </cell>
          <cell r="F2332">
            <v>0</v>
          </cell>
          <cell r="H2332">
            <v>0</v>
          </cell>
          <cell r="P2332">
            <v>0</v>
          </cell>
        </row>
        <row r="2333">
          <cell r="A2333" t="str">
            <v>250W V.Sódio</v>
          </cell>
          <cell r="B2333" t="str">
            <v>LUM250</v>
          </cell>
          <cell r="C2333" t="str">
            <v>PC</v>
          </cell>
          <cell r="D2333">
            <v>11</v>
          </cell>
          <cell r="E2333">
            <v>10</v>
          </cell>
          <cell r="F2333">
            <v>110</v>
          </cell>
          <cell r="G2333">
            <v>8</v>
          </cell>
          <cell r="H2333">
            <v>88</v>
          </cell>
          <cell r="I2333" t="str">
            <v>Q</v>
          </cell>
          <cell r="P2333">
            <v>8</v>
          </cell>
        </row>
        <row r="2334">
          <cell r="F2334">
            <v>0</v>
          </cell>
          <cell r="H2334">
            <v>0</v>
          </cell>
          <cell r="P2334">
            <v>0</v>
          </cell>
        </row>
        <row r="2335">
          <cell r="A2335" t="str">
            <v xml:space="preserve">Luminária p/ ilum. publ. totalmente fechada, p/ lamp. v. merc. e/ou sódio, corpo e refl. </v>
          </cell>
          <cell r="F2335">
            <v>0</v>
          </cell>
          <cell r="H2335">
            <v>0</v>
          </cell>
          <cell r="P2335">
            <v>0</v>
          </cell>
        </row>
        <row r="2336">
          <cell r="A2336" t="str">
            <v xml:space="preserve">estamp. em ch. alum., pescoço em liga de alum. fundido c/ entr. p/ tubo de 60,3 mm </v>
          </cell>
          <cell r="F2336">
            <v>0</v>
          </cell>
          <cell r="H2336">
            <v>0</v>
          </cell>
          <cell r="P2336">
            <v>0</v>
          </cell>
        </row>
        <row r="2337">
          <cell r="A2337" t="str">
            <v>refrator prismático em vidro temper., fecho de aço inox, soq. de porc c/ rosca E-40:</v>
          </cell>
          <cell r="F2337">
            <v>0</v>
          </cell>
          <cell r="H2337">
            <v>0</v>
          </cell>
          <cell r="P2337">
            <v>0</v>
          </cell>
        </row>
        <row r="2338">
          <cell r="A2338" t="str">
            <v>250W - V. Sódio</v>
          </cell>
          <cell r="B2338" t="str">
            <v>LUM250</v>
          </cell>
          <cell r="C2338" t="str">
            <v>PC</v>
          </cell>
          <cell r="D2338">
            <v>12</v>
          </cell>
          <cell r="E2338">
            <v>10</v>
          </cell>
          <cell r="F2338">
            <v>120</v>
          </cell>
          <cell r="G2338">
            <v>8</v>
          </cell>
          <cell r="H2338">
            <v>96</v>
          </cell>
          <cell r="I2338" t="str">
            <v>Q</v>
          </cell>
          <cell r="P2338">
            <v>8</v>
          </cell>
        </row>
        <row r="2339">
          <cell r="F2339">
            <v>0</v>
          </cell>
          <cell r="H2339">
            <v>0</v>
          </cell>
          <cell r="P2339">
            <v>0</v>
          </cell>
        </row>
        <row r="2340">
          <cell r="A2340" t="str">
            <v>Caixa condulete em liga de alumínio fundido:</v>
          </cell>
          <cell r="F2340">
            <v>0</v>
          </cell>
          <cell r="H2340">
            <v>0</v>
          </cell>
          <cell r="P2340">
            <v>0</v>
          </cell>
        </row>
        <row r="2341">
          <cell r="A2341" t="str">
            <v>Diâmetro 3/4"</v>
          </cell>
          <cell r="B2341" t="str">
            <v>CX</v>
          </cell>
          <cell r="C2341" t="str">
            <v>PC</v>
          </cell>
          <cell r="D2341">
            <v>140</v>
          </cell>
          <cell r="E2341">
            <v>0.05</v>
          </cell>
          <cell r="F2341">
            <v>7</v>
          </cell>
          <cell r="G2341">
            <v>0.1</v>
          </cell>
          <cell r="H2341">
            <v>14</v>
          </cell>
          <cell r="I2341" t="str">
            <v>LE</v>
          </cell>
          <cell r="P2341">
            <v>0.1</v>
          </cell>
        </row>
        <row r="2342">
          <cell r="A2342" t="str">
            <v>Diâmetro 1"</v>
          </cell>
          <cell r="B2342" t="str">
            <v>CX</v>
          </cell>
          <cell r="C2342" t="str">
            <v>PC</v>
          </cell>
          <cell r="D2342">
            <v>50</v>
          </cell>
          <cell r="E2342">
            <v>0.05</v>
          </cell>
          <cell r="F2342">
            <v>2.5</v>
          </cell>
          <cell r="G2342">
            <v>0.1</v>
          </cell>
          <cell r="H2342">
            <v>5</v>
          </cell>
          <cell r="I2342" t="str">
            <v>LE</v>
          </cell>
          <cell r="P2342">
            <v>0.1</v>
          </cell>
        </row>
        <row r="2343">
          <cell r="A2343" t="str">
            <v>Diâmetro 11/2"</v>
          </cell>
          <cell r="B2343" t="str">
            <v>CX</v>
          </cell>
          <cell r="C2343" t="str">
            <v>PC</v>
          </cell>
          <cell r="D2343">
            <v>50</v>
          </cell>
          <cell r="E2343">
            <v>0.05</v>
          </cell>
          <cell r="F2343">
            <v>2.5</v>
          </cell>
          <cell r="G2343">
            <v>0.1</v>
          </cell>
          <cell r="H2343">
            <v>5</v>
          </cell>
          <cell r="I2343" t="str">
            <v>LE</v>
          </cell>
          <cell r="P2343">
            <v>0.1</v>
          </cell>
        </row>
        <row r="2344">
          <cell r="A2344" t="str">
            <v>Diâmetro 2"</v>
          </cell>
          <cell r="B2344" t="str">
            <v>CX</v>
          </cell>
          <cell r="C2344" t="str">
            <v>PC</v>
          </cell>
          <cell r="D2344">
            <v>10</v>
          </cell>
          <cell r="E2344">
            <v>0.1</v>
          </cell>
          <cell r="F2344">
            <v>1</v>
          </cell>
          <cell r="G2344">
            <v>0.1</v>
          </cell>
          <cell r="H2344">
            <v>1</v>
          </cell>
          <cell r="I2344" t="str">
            <v>LE</v>
          </cell>
          <cell r="P2344">
            <v>0.1</v>
          </cell>
        </row>
        <row r="2345">
          <cell r="F2345">
            <v>0</v>
          </cell>
          <cell r="H2345">
            <v>0</v>
          </cell>
          <cell r="P2345">
            <v>0</v>
          </cell>
        </row>
        <row r="2346">
          <cell r="A2346" t="str">
            <v>Perfis para suportes em ASTM A-36 pintado</v>
          </cell>
          <cell r="C2346" t="str">
            <v>kg</v>
          </cell>
          <cell r="D2346">
            <v>800</v>
          </cell>
          <cell r="E2346">
            <v>1</v>
          </cell>
          <cell r="F2346">
            <v>800</v>
          </cell>
          <cell r="G2346">
            <v>0.15</v>
          </cell>
          <cell r="H2346">
            <v>120</v>
          </cell>
          <cell r="I2346" t="str">
            <v>F</v>
          </cell>
          <cell r="P2346">
            <v>0.15</v>
          </cell>
        </row>
        <row r="2347">
          <cell r="F2347">
            <v>0</v>
          </cell>
          <cell r="H2347">
            <v>0</v>
          </cell>
          <cell r="P2347">
            <v>0</v>
          </cell>
        </row>
        <row r="2348">
          <cell r="A2348" t="str">
            <v>ÁREA - PÁTIO DE PRODUTO</v>
          </cell>
          <cell r="F2348">
            <v>0</v>
          </cell>
          <cell r="H2348">
            <v>0</v>
          </cell>
          <cell r="P2348">
            <v>0</v>
          </cell>
        </row>
        <row r="2349">
          <cell r="A2349" t="str">
            <v>Quadro de iluminação 380/220 Vca</v>
          </cell>
          <cell r="B2349" t="str">
            <v>550-QL-14</v>
          </cell>
          <cell r="C2349" t="str">
            <v>UNID.</v>
          </cell>
          <cell r="D2349">
            <v>1</v>
          </cell>
          <cell r="E2349">
            <v>60</v>
          </cell>
          <cell r="F2349">
            <v>60</v>
          </cell>
          <cell r="G2349">
            <v>60</v>
          </cell>
          <cell r="H2349">
            <v>60</v>
          </cell>
          <cell r="I2349" t="str">
            <v>Q</v>
          </cell>
          <cell r="P2349">
            <v>60</v>
          </cell>
        </row>
        <row r="2350">
          <cell r="A2350" t="str">
            <v>Instalação interna, barramento  trifásico e neutro.</v>
          </cell>
          <cell r="F2350">
            <v>0</v>
          </cell>
          <cell r="H2350">
            <v>0</v>
          </cell>
          <cell r="P2350">
            <v>0</v>
          </cell>
        </row>
        <row r="2351">
          <cell r="F2351">
            <v>0</v>
          </cell>
          <cell r="H2351">
            <v>0</v>
          </cell>
          <cell r="P2351">
            <v>0</v>
          </cell>
        </row>
        <row r="2352">
          <cell r="A2352" t="str">
            <v xml:space="preserve">Cabo de cobre, têmpera mole, isolação em PVC 70'C antichama, 750V,  sem capa </v>
          </cell>
          <cell r="F2352">
            <v>0</v>
          </cell>
          <cell r="H2352">
            <v>0</v>
          </cell>
          <cell r="P2352">
            <v>0</v>
          </cell>
        </row>
        <row r="2353">
          <cell r="A2353" t="str">
            <v>protetora, encordoamento classe 2, NBR 6880:</v>
          </cell>
          <cell r="F2353">
            <v>0</v>
          </cell>
          <cell r="H2353">
            <v>0</v>
          </cell>
          <cell r="P2353">
            <v>0</v>
          </cell>
        </row>
        <row r="2354">
          <cell r="A2354" t="str">
            <v>Bitola 2,5 mm²</v>
          </cell>
          <cell r="B2354" t="str">
            <v>CB1</v>
          </cell>
          <cell r="C2354" t="str">
            <v>m</v>
          </cell>
          <cell r="D2354">
            <v>3000</v>
          </cell>
          <cell r="E2354">
            <v>5.8000000000000003E-2</v>
          </cell>
          <cell r="F2354">
            <v>174</v>
          </cell>
          <cell r="G2354">
            <v>0.15</v>
          </cell>
          <cell r="H2354">
            <v>450</v>
          </cell>
          <cell r="I2354" t="str">
            <v>B</v>
          </cell>
          <cell r="P2354">
            <v>0.15</v>
          </cell>
        </row>
        <row r="2355">
          <cell r="A2355" t="str">
            <v>Bitola 4 mm²</v>
          </cell>
          <cell r="B2355" t="str">
            <v>CB1</v>
          </cell>
          <cell r="C2355" t="str">
            <v>m</v>
          </cell>
          <cell r="D2355">
            <v>500</v>
          </cell>
          <cell r="E2355">
            <v>0.08</v>
          </cell>
          <cell r="F2355">
            <v>40</v>
          </cell>
          <cell r="G2355">
            <v>0.15</v>
          </cell>
          <cell r="H2355">
            <v>75</v>
          </cell>
          <cell r="I2355" t="str">
            <v>B</v>
          </cell>
          <cell r="P2355">
            <v>0.15</v>
          </cell>
        </row>
        <row r="2356">
          <cell r="F2356">
            <v>0</v>
          </cell>
          <cell r="H2356">
            <v>0</v>
          </cell>
          <cell r="P2356">
            <v>0</v>
          </cell>
        </row>
        <row r="2357">
          <cell r="A2357" t="str">
            <v>Cabo de cobre multipolar com isolamento em PVC p/ 0,6/1 kV e capa em PVC:</v>
          </cell>
          <cell r="F2357">
            <v>0</v>
          </cell>
          <cell r="H2357">
            <v>0</v>
          </cell>
          <cell r="P2357">
            <v>0</v>
          </cell>
        </row>
        <row r="2358">
          <cell r="A2358" t="str">
            <v>Bitola e formação: 1x4c#2,5mm²</v>
          </cell>
          <cell r="B2358" t="str">
            <v>CB1</v>
          </cell>
          <cell r="C2358" t="str">
            <v>m</v>
          </cell>
          <cell r="D2358">
            <v>750</v>
          </cell>
          <cell r="E2358">
            <v>0.23400000000000001</v>
          </cell>
          <cell r="F2358">
            <v>175.5</v>
          </cell>
          <cell r="G2358">
            <v>0.2</v>
          </cell>
          <cell r="H2358">
            <v>150</v>
          </cell>
          <cell r="I2358" t="str">
            <v>B</v>
          </cell>
          <cell r="P2358">
            <v>0.2</v>
          </cell>
        </row>
        <row r="2359">
          <cell r="A2359" t="str">
            <v>Bitola e formação: 1x4c#2,5mm²</v>
          </cell>
          <cell r="B2359" t="str">
            <v>CB1</v>
          </cell>
          <cell r="C2359" t="str">
            <v>m</v>
          </cell>
          <cell r="D2359">
            <v>350</v>
          </cell>
          <cell r="E2359">
            <v>0.23400000000000001</v>
          </cell>
          <cell r="F2359">
            <v>81.900000000000006</v>
          </cell>
          <cell r="G2359">
            <v>0.2</v>
          </cell>
          <cell r="H2359">
            <v>70</v>
          </cell>
          <cell r="I2359" t="str">
            <v>B</v>
          </cell>
          <cell r="P2359">
            <v>0.2</v>
          </cell>
        </row>
        <row r="2360">
          <cell r="F2360">
            <v>0</v>
          </cell>
          <cell r="H2360">
            <v>0</v>
          </cell>
          <cell r="P2360">
            <v>0</v>
          </cell>
        </row>
        <row r="2361">
          <cell r="A2361" t="str">
            <v>Cabo de cobre singelo com isolamento em EPR p/ 3,6/6 kV e capa em PVC:</v>
          </cell>
          <cell r="F2361">
            <v>0</v>
          </cell>
          <cell r="H2361">
            <v>0</v>
          </cell>
          <cell r="P2361">
            <v>0</v>
          </cell>
        </row>
        <row r="2362">
          <cell r="A2362" t="str">
            <v>Bitola 35 mm²</v>
          </cell>
          <cell r="B2362" t="str">
            <v>CB6</v>
          </cell>
          <cell r="C2362" t="str">
            <v>m</v>
          </cell>
          <cell r="D2362">
            <v>4000</v>
          </cell>
          <cell r="E2362">
            <v>0.69</v>
          </cell>
          <cell r="F2362">
            <v>2760</v>
          </cell>
          <cell r="G2362">
            <v>0.5</v>
          </cell>
          <cell r="H2362">
            <v>2000</v>
          </cell>
          <cell r="I2362" t="str">
            <v>B</v>
          </cell>
          <cell r="P2362">
            <v>0.5</v>
          </cell>
        </row>
        <row r="2363">
          <cell r="F2363">
            <v>0</v>
          </cell>
          <cell r="H2363">
            <v>0</v>
          </cell>
          <cell r="P2363">
            <v>0</v>
          </cell>
        </row>
        <row r="2364">
          <cell r="A2364" t="str">
            <v xml:space="preserve">Tomada redonda fundida em liga de alumínio fundido, 380 V a prova de TGVP, com </v>
          </cell>
          <cell r="C2364" t="str">
            <v>PC</v>
          </cell>
          <cell r="D2364">
            <v>1</v>
          </cell>
          <cell r="E2364">
            <v>1</v>
          </cell>
          <cell r="F2364">
            <v>1</v>
          </cell>
          <cell r="G2364">
            <v>4</v>
          </cell>
          <cell r="H2364">
            <v>4</v>
          </cell>
          <cell r="I2364" t="str">
            <v>Q</v>
          </cell>
          <cell r="P2364">
            <v>4</v>
          </cell>
        </row>
        <row r="2365">
          <cell r="A2365" t="str">
            <v>tampa de mola, orelha de fixação, quatro entradas rosqueadas de 3/4", sendo três</v>
          </cell>
          <cell r="F2365">
            <v>0</v>
          </cell>
          <cell r="H2365">
            <v>0</v>
          </cell>
          <cell r="P2365">
            <v>0</v>
          </cell>
        </row>
        <row r="2366">
          <cell r="A2366" t="str">
            <v>bujões plásticos:</v>
          </cell>
          <cell r="F2366">
            <v>0</v>
          </cell>
          <cell r="H2366">
            <v>0</v>
          </cell>
          <cell r="P2366">
            <v>0</v>
          </cell>
        </row>
        <row r="2367">
          <cell r="F2367">
            <v>0</v>
          </cell>
          <cell r="H2367">
            <v>0</v>
          </cell>
          <cell r="P2367">
            <v>0</v>
          </cell>
        </row>
        <row r="2368">
          <cell r="A2368" t="str">
            <v>Eletroduto aço galvanizado a fogo c/ costura, comp. 3m, c/ uma luva e rosca nas duas</v>
          </cell>
          <cell r="F2368">
            <v>0</v>
          </cell>
          <cell r="H2368">
            <v>0</v>
          </cell>
          <cell r="P2368">
            <v>0</v>
          </cell>
        </row>
        <row r="2369">
          <cell r="A2369" t="str">
            <v xml:space="preserve">extremidades, norma DIN 2440, c/ proteção mecânica nas extremidades e rebarbas </v>
          </cell>
          <cell r="F2369">
            <v>0</v>
          </cell>
          <cell r="H2369">
            <v>0</v>
          </cell>
          <cell r="P2369">
            <v>0</v>
          </cell>
        </row>
        <row r="2370">
          <cell r="A2370" t="str">
            <v>removidas:</v>
          </cell>
          <cell r="F2370">
            <v>0</v>
          </cell>
          <cell r="H2370">
            <v>0</v>
          </cell>
          <cell r="P2370">
            <v>0</v>
          </cell>
        </row>
        <row r="2371">
          <cell r="A2371" t="str">
            <v>Diâmetro 3/4"      BSP</v>
          </cell>
          <cell r="B2371" t="str">
            <v>ELAG</v>
          </cell>
          <cell r="C2371" t="str">
            <v>m</v>
          </cell>
          <cell r="D2371">
            <v>385</v>
          </cell>
          <cell r="E2371">
            <v>1.7699999999999998</v>
          </cell>
          <cell r="F2371">
            <v>681.45</v>
          </cell>
          <cell r="G2371">
            <v>1.25</v>
          </cell>
          <cell r="H2371">
            <v>481.25</v>
          </cell>
          <cell r="I2371" t="str">
            <v>LE</v>
          </cell>
          <cell r="P2371">
            <v>1.25</v>
          </cell>
        </row>
        <row r="2372">
          <cell r="A2372" t="str">
            <v>Diâmetro 11/2"    BSP</v>
          </cell>
          <cell r="B2372" t="str">
            <v>ELAG</v>
          </cell>
          <cell r="C2372" t="str">
            <v>m</v>
          </cell>
          <cell r="D2372">
            <v>358</v>
          </cell>
          <cell r="E2372">
            <v>4.24</v>
          </cell>
          <cell r="F2372">
            <v>1517.92</v>
          </cell>
          <cell r="G2372">
            <v>1.25</v>
          </cell>
          <cell r="H2372">
            <v>447.5</v>
          </cell>
          <cell r="I2372" t="str">
            <v>LE</v>
          </cell>
          <cell r="P2372">
            <v>1.25</v>
          </cell>
        </row>
        <row r="2373">
          <cell r="F2373">
            <v>0</v>
          </cell>
          <cell r="H2373">
            <v>0</v>
          </cell>
          <cell r="P2373">
            <v>0</v>
          </cell>
        </row>
        <row r="2374">
          <cell r="A2374" t="str">
            <v xml:space="preserve">Eletroduto flexível em rolo, tipo sealtubo, a prova de tempo, umidade, gases, vapores e </v>
          </cell>
          <cell r="F2374">
            <v>0</v>
          </cell>
          <cell r="H2374">
            <v>0</v>
          </cell>
          <cell r="P2374">
            <v>0</v>
          </cell>
        </row>
        <row r="2375">
          <cell r="A2375" t="str">
            <v>pó, constituído por fita de aço doce c/ revestimento externo em polivinil-clorídrico:</v>
          </cell>
          <cell r="F2375">
            <v>0</v>
          </cell>
          <cell r="H2375">
            <v>0</v>
          </cell>
          <cell r="P2375">
            <v>0</v>
          </cell>
        </row>
        <row r="2376">
          <cell r="A2376" t="str">
            <v>Diâmetro 3/4"</v>
          </cell>
          <cell r="B2376" t="str">
            <v>ELFL</v>
          </cell>
          <cell r="C2376" t="str">
            <v>m</v>
          </cell>
          <cell r="D2376">
            <v>3</v>
          </cell>
          <cell r="E2376">
            <v>0.88</v>
          </cell>
          <cell r="F2376">
            <v>2.64</v>
          </cell>
          <cell r="G2376">
            <v>1.5</v>
          </cell>
          <cell r="H2376">
            <v>4.5</v>
          </cell>
          <cell r="I2376" t="str">
            <v>LE</v>
          </cell>
          <cell r="P2376">
            <v>1.5</v>
          </cell>
        </row>
        <row r="2377">
          <cell r="A2377" t="str">
            <v>Diâmetro 11/2"</v>
          </cell>
          <cell r="B2377" t="str">
            <v>ELFL</v>
          </cell>
          <cell r="C2377" t="str">
            <v>m</v>
          </cell>
          <cell r="D2377">
            <v>2</v>
          </cell>
          <cell r="E2377">
            <v>2.12</v>
          </cell>
          <cell r="F2377">
            <v>4.24</v>
          </cell>
          <cell r="G2377">
            <v>1.5</v>
          </cell>
          <cell r="H2377">
            <v>3</v>
          </cell>
          <cell r="I2377" t="str">
            <v>LE</v>
          </cell>
          <cell r="P2377">
            <v>1.5</v>
          </cell>
        </row>
        <row r="2378">
          <cell r="F2378">
            <v>0</v>
          </cell>
          <cell r="H2378">
            <v>0</v>
          </cell>
          <cell r="P2378">
            <v>0</v>
          </cell>
        </row>
        <row r="2379">
          <cell r="A2379" t="str">
            <v xml:space="preserve">Luminária p/ lamp. "V. sódio" c/ reator incorporado AFP-220V-60Hz, em liga esp. alum. </v>
          </cell>
          <cell r="F2379">
            <v>0</v>
          </cell>
          <cell r="H2379">
            <v>0</v>
          </cell>
          <cell r="P2379">
            <v>0</v>
          </cell>
        </row>
        <row r="2380">
          <cell r="A2380" t="str">
            <v xml:space="preserve">fundi. globo boro-silicato, base E-27 p/ lamp. até 70W e E-40 p/ lamp. 250W, entr. </v>
          </cell>
          <cell r="F2380">
            <v>0</v>
          </cell>
          <cell r="H2380">
            <v>0</v>
          </cell>
          <cell r="P2380">
            <v>0</v>
          </cell>
        </row>
        <row r="2381">
          <cell r="A2381" t="str">
            <v>rosq. 3/4" BSP:</v>
          </cell>
          <cell r="F2381">
            <v>0</v>
          </cell>
          <cell r="H2381">
            <v>0</v>
          </cell>
          <cell r="P2381">
            <v>0</v>
          </cell>
        </row>
        <row r="2382">
          <cell r="A2382" t="str">
            <v>PEND. 70W</v>
          </cell>
          <cell r="B2382" t="str">
            <v>LUM70</v>
          </cell>
          <cell r="C2382" t="str">
            <v>PC</v>
          </cell>
          <cell r="D2382">
            <v>66</v>
          </cell>
          <cell r="E2382">
            <v>5</v>
          </cell>
          <cell r="F2382">
            <v>330</v>
          </cell>
          <cell r="G2382">
            <v>8</v>
          </cell>
          <cell r="H2382">
            <v>528</v>
          </cell>
          <cell r="I2382" t="str">
            <v>Q</v>
          </cell>
          <cell r="P2382">
            <v>8</v>
          </cell>
        </row>
        <row r="2383">
          <cell r="F2383">
            <v>0</v>
          </cell>
          <cell r="H2383">
            <v>0</v>
          </cell>
          <cell r="P2383">
            <v>0</v>
          </cell>
        </row>
        <row r="2384">
          <cell r="A2384" t="str">
            <v>Caixa condulete em liga de alumínio fundido:</v>
          </cell>
          <cell r="F2384">
            <v>0</v>
          </cell>
          <cell r="H2384">
            <v>0</v>
          </cell>
          <cell r="P2384">
            <v>0</v>
          </cell>
        </row>
        <row r="2385">
          <cell r="A2385" t="str">
            <v>Diâmetro 3/4"</v>
          </cell>
          <cell r="B2385" t="str">
            <v>CX</v>
          </cell>
          <cell r="C2385" t="str">
            <v>PC</v>
          </cell>
          <cell r="D2385">
            <v>31</v>
          </cell>
          <cell r="E2385">
            <v>0.05</v>
          </cell>
          <cell r="F2385">
            <v>1.55</v>
          </cell>
          <cell r="G2385">
            <v>0.1</v>
          </cell>
          <cell r="H2385">
            <v>3.1</v>
          </cell>
          <cell r="I2385" t="str">
            <v>LE</v>
          </cell>
          <cell r="P2385">
            <v>0.1</v>
          </cell>
        </row>
        <row r="2386">
          <cell r="A2386" t="str">
            <v>Diâmetro 1"</v>
          </cell>
          <cell r="B2386" t="str">
            <v>CX</v>
          </cell>
          <cell r="C2386" t="str">
            <v>PC</v>
          </cell>
          <cell r="D2386">
            <v>53</v>
          </cell>
          <cell r="E2386">
            <v>0.05</v>
          </cell>
          <cell r="F2386">
            <v>2.65</v>
          </cell>
          <cell r="G2386">
            <v>0.1</v>
          </cell>
          <cell r="H2386">
            <v>5.3</v>
          </cell>
          <cell r="I2386" t="str">
            <v>LE</v>
          </cell>
          <cell r="P2386">
            <v>0.1</v>
          </cell>
        </row>
        <row r="2387">
          <cell r="A2387" t="str">
            <v>Diâmetro 11/2"</v>
          </cell>
          <cell r="B2387" t="str">
            <v>CX</v>
          </cell>
          <cell r="C2387" t="str">
            <v>PC</v>
          </cell>
          <cell r="D2387">
            <v>86</v>
          </cell>
          <cell r="E2387">
            <v>0.05</v>
          </cell>
          <cell r="F2387">
            <v>4.3</v>
          </cell>
          <cell r="G2387">
            <v>0.1</v>
          </cell>
          <cell r="H2387">
            <v>8.6</v>
          </cell>
          <cell r="I2387" t="str">
            <v>LE</v>
          </cell>
          <cell r="P2387">
            <v>0.1</v>
          </cell>
        </row>
        <row r="2388">
          <cell r="A2388" t="str">
            <v>Diâmetro 2"</v>
          </cell>
          <cell r="B2388" t="str">
            <v>CX</v>
          </cell>
          <cell r="C2388" t="str">
            <v>PC</v>
          </cell>
          <cell r="D2388">
            <v>2</v>
          </cell>
          <cell r="E2388">
            <v>0.1</v>
          </cell>
          <cell r="F2388">
            <v>0.2</v>
          </cell>
          <cell r="G2388">
            <v>0.1</v>
          </cell>
          <cell r="H2388">
            <v>0.2</v>
          </cell>
          <cell r="I2388" t="str">
            <v>LE</v>
          </cell>
          <cell r="P2388">
            <v>0.1</v>
          </cell>
        </row>
        <row r="2389">
          <cell r="A2389" t="str">
            <v>Diâmetro 3"</v>
          </cell>
          <cell r="B2389" t="str">
            <v>CX</v>
          </cell>
          <cell r="C2389" t="str">
            <v>PC</v>
          </cell>
          <cell r="D2389">
            <v>125</v>
          </cell>
          <cell r="E2389">
            <v>0.1</v>
          </cell>
          <cell r="F2389">
            <v>12.5</v>
          </cell>
          <cell r="G2389">
            <v>0.1</v>
          </cell>
          <cell r="H2389">
            <v>12.5</v>
          </cell>
          <cell r="I2389" t="str">
            <v>LE</v>
          </cell>
          <cell r="P2389">
            <v>0.1</v>
          </cell>
        </row>
        <row r="2390">
          <cell r="F2390">
            <v>0</v>
          </cell>
          <cell r="H2390">
            <v>0</v>
          </cell>
          <cell r="P2390">
            <v>0</v>
          </cell>
        </row>
        <row r="2391">
          <cell r="A2391" t="str">
            <v>Perfis para suportes em ASTM A-36 pintado</v>
          </cell>
          <cell r="C2391" t="str">
            <v>kg</v>
          </cell>
          <cell r="D2391">
            <v>6000</v>
          </cell>
          <cell r="E2391">
            <v>1</v>
          </cell>
          <cell r="F2391">
            <v>6000</v>
          </cell>
          <cell r="G2391">
            <v>0.15</v>
          </cell>
          <cell r="H2391">
            <v>900</v>
          </cell>
          <cell r="I2391" t="str">
            <v>F</v>
          </cell>
          <cell r="P2391">
            <v>0.15</v>
          </cell>
        </row>
        <row r="2392">
          <cell r="F2392">
            <v>0</v>
          </cell>
          <cell r="H2392">
            <v>0</v>
          </cell>
          <cell r="P2392">
            <v>0</v>
          </cell>
        </row>
        <row r="2393">
          <cell r="A2393" t="str">
            <v>INSTRUMENTAÇÃO</v>
          </cell>
          <cell r="F2393">
            <v>0</v>
          </cell>
          <cell r="H2393">
            <v>0</v>
          </cell>
          <cell r="P2393">
            <v>0</v>
          </cell>
        </row>
        <row r="2394">
          <cell r="F2394">
            <v>0</v>
          </cell>
          <cell r="H2394">
            <v>0</v>
          </cell>
          <cell r="P2394">
            <v>0</v>
          </cell>
        </row>
        <row r="2395">
          <cell r="A2395" t="str">
            <v>ÁREA - PENEIRAMENTO</v>
          </cell>
          <cell r="F2395">
            <v>0</v>
          </cell>
          <cell r="H2395">
            <v>0</v>
          </cell>
          <cell r="P2395">
            <v>0</v>
          </cell>
        </row>
        <row r="2396">
          <cell r="A2396" t="str">
            <v>Instalação e interligação de válvula de bloqueio “guilhotina”, (diâmetros: 10", 12", 14", 20")</v>
          </cell>
          <cell r="B2396" t="str">
            <v>FV</v>
          </cell>
          <cell r="C2396" t="str">
            <v>CJ</v>
          </cell>
          <cell r="D2396">
            <v>13</v>
          </cell>
          <cell r="E2396">
            <v>10</v>
          </cell>
          <cell r="F2396">
            <v>130</v>
          </cell>
          <cell r="G2396">
            <v>20</v>
          </cell>
          <cell r="H2396">
            <v>260</v>
          </cell>
          <cell r="I2396" t="str">
            <v>N</v>
          </cell>
          <cell r="P2396">
            <v>20</v>
          </cell>
        </row>
        <row r="2397">
          <cell r="F2397">
            <v>0</v>
          </cell>
          <cell r="H2397">
            <v>0</v>
          </cell>
          <cell r="P2397">
            <v>0</v>
          </cell>
        </row>
        <row r="2398">
          <cell r="A2398" t="str">
            <v>Válvula de bloqueio "dardo"</v>
          </cell>
          <cell r="B2398" t="str">
            <v>FV</v>
          </cell>
          <cell r="C2398" t="str">
            <v>UNID.</v>
          </cell>
          <cell r="D2398">
            <v>11</v>
          </cell>
          <cell r="E2398">
            <v>10</v>
          </cell>
          <cell r="F2398">
            <v>110</v>
          </cell>
          <cell r="G2398">
            <v>20</v>
          </cell>
          <cell r="H2398">
            <v>220</v>
          </cell>
          <cell r="I2398" t="str">
            <v>N</v>
          </cell>
          <cell r="P2398">
            <v>20</v>
          </cell>
        </row>
        <row r="2399">
          <cell r="F2399">
            <v>0</v>
          </cell>
          <cell r="H2399">
            <v>0</v>
          </cell>
          <cell r="P2399">
            <v>0</v>
          </cell>
        </row>
        <row r="2400">
          <cell r="A2400" t="str">
            <v>Instalação de manômetros</v>
          </cell>
          <cell r="B2400" t="str">
            <v>PI</v>
          </cell>
          <cell r="C2400" t="str">
            <v>UNID.</v>
          </cell>
          <cell r="D2400">
            <v>12</v>
          </cell>
          <cell r="E2400">
            <v>10</v>
          </cell>
          <cell r="F2400">
            <v>120</v>
          </cell>
          <cell r="G2400">
            <v>8</v>
          </cell>
          <cell r="H2400">
            <v>96</v>
          </cell>
          <cell r="I2400" t="str">
            <v>N</v>
          </cell>
          <cell r="P2400">
            <v>8</v>
          </cell>
        </row>
        <row r="2401">
          <cell r="F2401">
            <v>0</v>
          </cell>
          <cell r="H2401">
            <v>0</v>
          </cell>
          <cell r="P2401">
            <v>0</v>
          </cell>
        </row>
        <row r="2402">
          <cell r="A2402" t="str">
            <v>Chaves fim de curso</v>
          </cell>
          <cell r="B2402" t="str">
            <v>ZS</v>
          </cell>
          <cell r="C2402" t="str">
            <v>UNID.</v>
          </cell>
          <cell r="D2402">
            <v>25</v>
          </cell>
          <cell r="E2402">
            <v>10</v>
          </cell>
          <cell r="F2402">
            <v>250</v>
          </cell>
          <cell r="G2402">
            <v>8</v>
          </cell>
          <cell r="H2402">
            <v>200</v>
          </cell>
          <cell r="I2402" t="str">
            <v>N</v>
          </cell>
          <cell r="P2402">
            <v>8</v>
          </cell>
        </row>
        <row r="2403">
          <cell r="F2403">
            <v>0</v>
          </cell>
          <cell r="H2403">
            <v>0</v>
          </cell>
          <cell r="P2403">
            <v>0</v>
          </cell>
        </row>
        <row r="2404">
          <cell r="A2404" t="str">
            <v>Instalação e interligação de chave de vazão</v>
          </cell>
          <cell r="B2404" t="str">
            <v>FSL</v>
          </cell>
          <cell r="C2404" t="str">
            <v>UNID.</v>
          </cell>
          <cell r="D2404">
            <v>5</v>
          </cell>
          <cell r="E2404">
            <v>10</v>
          </cell>
          <cell r="F2404">
            <v>50</v>
          </cell>
          <cell r="G2404">
            <v>8</v>
          </cell>
          <cell r="H2404">
            <v>40</v>
          </cell>
          <cell r="I2404" t="str">
            <v>N</v>
          </cell>
          <cell r="P2404">
            <v>8</v>
          </cell>
        </row>
        <row r="2405">
          <cell r="F2405">
            <v>0</v>
          </cell>
          <cell r="H2405">
            <v>0</v>
          </cell>
          <cell r="P2405">
            <v>0</v>
          </cell>
        </row>
        <row r="2406">
          <cell r="A2406" t="str">
            <v>Instalação e interligação de válvula solenóide, (diâmetro: 1")</v>
          </cell>
          <cell r="B2406" t="str">
            <v>SV</v>
          </cell>
          <cell r="F2406">
            <v>0</v>
          </cell>
          <cell r="H2406">
            <v>0</v>
          </cell>
          <cell r="P2406">
            <v>0</v>
          </cell>
        </row>
        <row r="2407">
          <cell r="F2407">
            <v>0</v>
          </cell>
          <cell r="H2407">
            <v>0</v>
          </cell>
          <cell r="P2407">
            <v>0</v>
          </cell>
        </row>
        <row r="2408">
          <cell r="A2408" t="str">
            <v>Instalação e interligação de válvula de controle borboleta, (diâmetros: 6", 8", 10")</v>
          </cell>
          <cell r="C2408" t="str">
            <v>CJ</v>
          </cell>
          <cell r="D2408">
            <v>7</v>
          </cell>
          <cell r="E2408">
            <v>10</v>
          </cell>
          <cell r="F2408">
            <v>70</v>
          </cell>
          <cell r="G2408">
            <v>20</v>
          </cell>
          <cell r="H2408">
            <v>140</v>
          </cell>
          <cell r="I2408" t="str">
            <v>N</v>
          </cell>
          <cell r="P2408">
            <v>20</v>
          </cell>
        </row>
        <row r="2409">
          <cell r="F2409">
            <v>0</v>
          </cell>
          <cell r="H2409">
            <v>0</v>
          </cell>
          <cell r="P2409">
            <v>0</v>
          </cell>
        </row>
        <row r="2410">
          <cell r="A2410" t="str">
            <v>Instalação de válvula de bloqueio “mangote tubular”, (diâmetros: 6")</v>
          </cell>
          <cell r="B2410" t="str">
            <v>FV</v>
          </cell>
          <cell r="F2410">
            <v>0</v>
          </cell>
          <cell r="H2410">
            <v>0</v>
          </cell>
          <cell r="P2410">
            <v>0</v>
          </cell>
        </row>
        <row r="2411">
          <cell r="F2411">
            <v>0</v>
          </cell>
          <cell r="H2411">
            <v>0</v>
          </cell>
          <cell r="P2411">
            <v>0</v>
          </cell>
        </row>
        <row r="2412">
          <cell r="A2412" t="str">
            <v>Instalação e interligação de válvula de bloqueio “pinch mangote”, (diâmetros: 3")</v>
          </cell>
          <cell r="B2412" t="str">
            <v>FV</v>
          </cell>
          <cell r="F2412">
            <v>0</v>
          </cell>
          <cell r="H2412">
            <v>0</v>
          </cell>
          <cell r="P2412">
            <v>0</v>
          </cell>
        </row>
        <row r="2413">
          <cell r="F2413">
            <v>0</v>
          </cell>
          <cell r="H2413">
            <v>0</v>
          </cell>
          <cell r="P2413">
            <v>0</v>
          </cell>
        </row>
        <row r="2414">
          <cell r="A2414" t="str">
            <v>Instalação de válvula reguladora de pressão</v>
          </cell>
          <cell r="B2414" t="str">
            <v>PCV</v>
          </cell>
          <cell r="C2414" t="str">
            <v>UNID.</v>
          </cell>
          <cell r="D2414">
            <v>1</v>
          </cell>
          <cell r="E2414">
            <v>10</v>
          </cell>
          <cell r="F2414">
            <v>10</v>
          </cell>
          <cell r="G2414">
            <v>20</v>
          </cell>
          <cell r="H2414">
            <v>20</v>
          </cell>
          <cell r="I2414" t="str">
            <v>N</v>
          </cell>
          <cell r="P2414">
            <v>20</v>
          </cell>
        </row>
        <row r="2415">
          <cell r="F2415">
            <v>0</v>
          </cell>
          <cell r="H2415">
            <v>0</v>
          </cell>
          <cell r="P2415">
            <v>0</v>
          </cell>
        </row>
        <row r="2416">
          <cell r="A2416" t="str">
            <v>Instalação e interligação de fonte / sensor / transmissor de densidade radioativo</v>
          </cell>
          <cell r="B2416" t="str">
            <v>DX/DE/DIT</v>
          </cell>
          <cell r="C2416" t="str">
            <v>CJ</v>
          </cell>
          <cell r="D2416">
            <v>2</v>
          </cell>
          <cell r="E2416">
            <v>10</v>
          </cell>
          <cell r="F2416">
            <v>20</v>
          </cell>
          <cell r="G2416">
            <v>8</v>
          </cell>
          <cell r="H2416">
            <v>16</v>
          </cell>
          <cell r="I2416" t="str">
            <v>N</v>
          </cell>
          <cell r="P2416">
            <v>8</v>
          </cell>
        </row>
        <row r="2417">
          <cell r="F2417">
            <v>0</v>
          </cell>
          <cell r="H2417">
            <v>0</v>
          </cell>
          <cell r="P2417">
            <v>0</v>
          </cell>
        </row>
        <row r="2418">
          <cell r="A2418" t="str">
            <v>Instalação e interligação de medidor magnético de vazão</v>
          </cell>
          <cell r="B2418" t="str">
            <v>FIT</v>
          </cell>
          <cell r="C2418" t="str">
            <v>CJ</v>
          </cell>
          <cell r="D2418">
            <v>5</v>
          </cell>
          <cell r="E2418">
            <v>10</v>
          </cell>
          <cell r="F2418">
            <v>50</v>
          </cell>
          <cell r="G2418">
            <v>8</v>
          </cell>
          <cell r="H2418">
            <v>40</v>
          </cell>
          <cell r="I2418" t="str">
            <v>N</v>
          </cell>
          <cell r="P2418">
            <v>8</v>
          </cell>
        </row>
        <row r="2419">
          <cell r="F2419">
            <v>0</v>
          </cell>
          <cell r="H2419">
            <v>0</v>
          </cell>
          <cell r="P2419">
            <v>0</v>
          </cell>
        </row>
        <row r="2420">
          <cell r="A2420" t="str">
            <v>Instalação e interligação de medidor de nível tipo radar</v>
          </cell>
          <cell r="B2420" t="str">
            <v>LIT</v>
          </cell>
          <cell r="C2420" t="str">
            <v>CJ</v>
          </cell>
          <cell r="D2420">
            <v>2</v>
          </cell>
          <cell r="E2420">
            <v>10</v>
          </cell>
          <cell r="F2420">
            <v>20</v>
          </cell>
          <cell r="G2420">
            <v>8</v>
          </cell>
          <cell r="H2420">
            <v>16</v>
          </cell>
          <cell r="I2420" t="str">
            <v>N</v>
          </cell>
          <cell r="P2420">
            <v>8</v>
          </cell>
        </row>
        <row r="2421">
          <cell r="F2421">
            <v>0</v>
          </cell>
          <cell r="H2421">
            <v>0</v>
          </cell>
          <cell r="P2421">
            <v>0</v>
          </cell>
        </row>
        <row r="2422">
          <cell r="A2422" t="str">
            <v>Instalação e interligação de medidor de nível tipo ultrassônico</v>
          </cell>
          <cell r="B2422" t="str">
            <v>LIT</v>
          </cell>
          <cell r="C2422" t="str">
            <v>CJ</v>
          </cell>
          <cell r="D2422">
            <v>4</v>
          </cell>
          <cell r="E2422">
            <v>10</v>
          </cell>
          <cell r="F2422">
            <v>40</v>
          </cell>
          <cell r="G2422">
            <v>8</v>
          </cell>
          <cell r="H2422">
            <v>32</v>
          </cell>
          <cell r="I2422" t="str">
            <v>N</v>
          </cell>
          <cell r="P2422">
            <v>8</v>
          </cell>
        </row>
        <row r="2423">
          <cell r="F2423">
            <v>0</v>
          </cell>
          <cell r="H2423">
            <v>0</v>
          </cell>
          <cell r="P2423">
            <v>0</v>
          </cell>
        </row>
        <row r="2424">
          <cell r="A2424" t="str">
            <v>Transmissor de posição</v>
          </cell>
          <cell r="B2424" t="str">
            <v>ZT</v>
          </cell>
          <cell r="C2424" t="str">
            <v>UNID.</v>
          </cell>
          <cell r="D2424">
            <v>2</v>
          </cell>
          <cell r="E2424">
            <v>10</v>
          </cell>
          <cell r="F2424">
            <v>20</v>
          </cell>
          <cell r="G2424">
            <v>8</v>
          </cell>
          <cell r="H2424">
            <v>16</v>
          </cell>
          <cell r="I2424" t="str">
            <v>N</v>
          </cell>
          <cell r="P2424">
            <v>8</v>
          </cell>
        </row>
        <row r="2425">
          <cell r="F2425">
            <v>0</v>
          </cell>
          <cell r="H2425">
            <v>0</v>
          </cell>
          <cell r="P2425">
            <v>0</v>
          </cell>
        </row>
        <row r="2426">
          <cell r="A2426" t="str">
            <v>Instalação e interligação de chave de nível tipo ultrassônica</v>
          </cell>
          <cell r="B2426" t="str">
            <v>LS</v>
          </cell>
          <cell r="C2426" t="str">
            <v>UNID.</v>
          </cell>
          <cell r="D2426">
            <v>4</v>
          </cell>
          <cell r="E2426">
            <v>10</v>
          </cell>
          <cell r="F2426">
            <v>40</v>
          </cell>
          <cell r="G2426">
            <v>8</v>
          </cell>
          <cell r="H2426">
            <v>32</v>
          </cell>
          <cell r="I2426" t="str">
            <v>N</v>
          </cell>
          <cell r="P2426">
            <v>8</v>
          </cell>
        </row>
        <row r="2427">
          <cell r="F2427">
            <v>0</v>
          </cell>
          <cell r="H2427">
            <v>0</v>
          </cell>
          <cell r="P2427">
            <v>0</v>
          </cell>
        </row>
        <row r="2428">
          <cell r="A2428" t="str">
            <v>Instalação e interligação de chave de nível tipo condutiva</v>
          </cell>
          <cell r="B2428" t="str">
            <v>LS</v>
          </cell>
          <cell r="C2428" t="str">
            <v>UNID.</v>
          </cell>
          <cell r="D2428">
            <v>15</v>
          </cell>
          <cell r="E2428">
            <v>10</v>
          </cell>
          <cell r="F2428">
            <v>150</v>
          </cell>
          <cell r="G2428">
            <v>8</v>
          </cell>
          <cell r="H2428">
            <v>120</v>
          </cell>
          <cell r="I2428" t="str">
            <v>N</v>
          </cell>
          <cell r="P2428">
            <v>8</v>
          </cell>
        </row>
        <row r="2429">
          <cell r="F2429">
            <v>0</v>
          </cell>
          <cell r="H2429">
            <v>0</v>
          </cell>
          <cell r="P2429">
            <v>0</v>
          </cell>
        </row>
        <row r="2430">
          <cell r="A2430" t="str">
            <v>Instalação de válvula de controle borboleta</v>
          </cell>
          <cell r="B2430" t="str">
            <v>FCV/LCV</v>
          </cell>
          <cell r="C2430" t="str">
            <v>CJ</v>
          </cell>
          <cell r="D2430">
            <v>8</v>
          </cell>
          <cell r="E2430">
            <v>10</v>
          </cell>
          <cell r="F2430">
            <v>80</v>
          </cell>
          <cell r="G2430">
            <v>20</v>
          </cell>
          <cell r="H2430">
            <v>160</v>
          </cell>
          <cell r="I2430" t="str">
            <v>N</v>
          </cell>
          <cell r="P2430">
            <v>20</v>
          </cell>
        </row>
        <row r="2431">
          <cell r="F2431">
            <v>0</v>
          </cell>
          <cell r="H2431">
            <v>0</v>
          </cell>
          <cell r="P2431">
            <v>0</v>
          </cell>
        </row>
        <row r="2432">
          <cell r="A2432" t="str">
            <v>Interligação de sensores indutivos de velocidade - TC</v>
          </cell>
          <cell r="B2432" t="str">
            <v>SE</v>
          </cell>
          <cell r="C2432" t="str">
            <v>UNID.</v>
          </cell>
          <cell r="D2432">
            <v>14</v>
          </cell>
          <cell r="E2432">
            <v>10</v>
          </cell>
          <cell r="F2432">
            <v>140</v>
          </cell>
          <cell r="G2432">
            <v>8</v>
          </cell>
          <cell r="H2432">
            <v>112</v>
          </cell>
          <cell r="I2432" t="str">
            <v>N</v>
          </cell>
          <cell r="P2432">
            <v>8</v>
          </cell>
        </row>
        <row r="2433">
          <cell r="F2433">
            <v>0</v>
          </cell>
          <cell r="H2433">
            <v>0</v>
          </cell>
          <cell r="P2433">
            <v>0</v>
          </cell>
        </row>
        <row r="2434">
          <cell r="A2434" t="str">
            <v>Interligação de chaves de emergência - TC</v>
          </cell>
          <cell r="B2434" t="str">
            <v>XS</v>
          </cell>
          <cell r="C2434" t="str">
            <v>UNID.</v>
          </cell>
          <cell r="D2434">
            <v>14</v>
          </cell>
          <cell r="E2434">
            <v>10</v>
          </cell>
          <cell r="F2434">
            <v>140</v>
          </cell>
          <cell r="G2434">
            <v>8</v>
          </cell>
          <cell r="H2434">
            <v>112</v>
          </cell>
          <cell r="I2434" t="str">
            <v>N</v>
          </cell>
          <cell r="P2434">
            <v>8</v>
          </cell>
        </row>
        <row r="2435">
          <cell r="F2435">
            <v>0</v>
          </cell>
          <cell r="H2435">
            <v>0</v>
          </cell>
          <cell r="P2435">
            <v>0</v>
          </cell>
        </row>
        <row r="2436">
          <cell r="A2436" t="str">
            <v>Interligação de chaves de desalinhamento - TC</v>
          </cell>
          <cell r="B2436" t="str">
            <v>ZXS</v>
          </cell>
          <cell r="C2436" t="str">
            <v>UNID.</v>
          </cell>
          <cell r="D2436">
            <v>12</v>
          </cell>
          <cell r="E2436">
            <v>10</v>
          </cell>
          <cell r="F2436">
            <v>120</v>
          </cell>
          <cell r="G2436">
            <v>8</v>
          </cell>
          <cell r="H2436">
            <v>96</v>
          </cell>
          <cell r="I2436" t="str">
            <v>N</v>
          </cell>
          <cell r="P2436">
            <v>8</v>
          </cell>
        </row>
        <row r="2437">
          <cell r="F2437">
            <v>0</v>
          </cell>
          <cell r="H2437">
            <v>0</v>
          </cell>
          <cell r="P2437">
            <v>0</v>
          </cell>
        </row>
        <row r="2438">
          <cell r="A2438" t="str">
            <v>Interligação de buzina - TC</v>
          </cell>
          <cell r="B2438" t="str">
            <v>XA</v>
          </cell>
          <cell r="C2438" t="str">
            <v>UNID.</v>
          </cell>
          <cell r="D2438">
            <v>11</v>
          </cell>
          <cell r="E2438">
            <v>10</v>
          </cell>
          <cell r="F2438">
            <v>110</v>
          </cell>
          <cell r="G2438">
            <v>8</v>
          </cell>
          <cell r="H2438">
            <v>88</v>
          </cell>
          <cell r="I2438" t="str">
            <v>N</v>
          </cell>
          <cell r="P2438">
            <v>8</v>
          </cell>
        </row>
        <row r="2439">
          <cell r="F2439">
            <v>0</v>
          </cell>
          <cell r="H2439">
            <v>0</v>
          </cell>
          <cell r="P2439">
            <v>0</v>
          </cell>
        </row>
        <row r="2440">
          <cell r="A2440" t="str">
            <v>Anemômetros</v>
          </cell>
          <cell r="B2440" t="str">
            <v>ST</v>
          </cell>
          <cell r="C2440" t="str">
            <v>UNID.</v>
          </cell>
          <cell r="D2440">
            <v>1</v>
          </cell>
          <cell r="E2440">
            <v>10</v>
          </cell>
          <cell r="F2440">
            <v>10</v>
          </cell>
          <cell r="G2440">
            <v>8</v>
          </cell>
          <cell r="H2440">
            <v>8</v>
          </cell>
          <cell r="I2440" t="str">
            <v>N</v>
          </cell>
          <cell r="P2440">
            <v>8</v>
          </cell>
        </row>
        <row r="2441">
          <cell r="F2441">
            <v>0</v>
          </cell>
          <cell r="H2441">
            <v>0</v>
          </cell>
          <cell r="P2441">
            <v>0</v>
          </cell>
        </row>
        <row r="2442">
          <cell r="A2442" t="str">
            <v>Instalação e interligação de balança para TC</v>
          </cell>
          <cell r="B2442" t="str">
            <v>WIT</v>
          </cell>
          <cell r="C2442" t="str">
            <v>CJ</v>
          </cell>
          <cell r="D2442">
            <v>4</v>
          </cell>
          <cell r="E2442">
            <v>10</v>
          </cell>
          <cell r="F2442">
            <v>40</v>
          </cell>
          <cell r="G2442">
            <v>8</v>
          </cell>
          <cell r="H2442">
            <v>32</v>
          </cell>
          <cell r="I2442" t="str">
            <v>N</v>
          </cell>
          <cell r="P2442">
            <v>8</v>
          </cell>
        </row>
        <row r="2443">
          <cell r="F2443">
            <v>0</v>
          </cell>
          <cell r="H2443">
            <v>0</v>
          </cell>
          <cell r="P2443">
            <v>0</v>
          </cell>
        </row>
        <row r="2444">
          <cell r="A2444" t="str">
            <v>Instalação de transmissor de pressão com selo</v>
          </cell>
          <cell r="B2444" t="str">
            <v>PIT</v>
          </cell>
          <cell r="C2444" t="str">
            <v>CJ</v>
          </cell>
          <cell r="D2444">
            <v>1</v>
          </cell>
          <cell r="E2444">
            <v>10</v>
          </cell>
          <cell r="F2444">
            <v>10</v>
          </cell>
          <cell r="G2444">
            <v>8</v>
          </cell>
          <cell r="H2444">
            <v>8</v>
          </cell>
          <cell r="I2444" t="str">
            <v>N</v>
          </cell>
          <cell r="P2444">
            <v>8</v>
          </cell>
        </row>
        <row r="2445">
          <cell r="F2445">
            <v>0</v>
          </cell>
          <cell r="H2445">
            <v>0</v>
          </cell>
          <cell r="P2445">
            <v>0</v>
          </cell>
        </row>
        <row r="2446">
          <cell r="A2446" t="str">
            <v>Instalação e interligação de caixas de válvulas solenóide</v>
          </cell>
          <cell r="B2446" t="str">
            <v>SV</v>
          </cell>
          <cell r="C2446" t="str">
            <v>UNID.</v>
          </cell>
          <cell r="D2446">
            <v>20</v>
          </cell>
          <cell r="E2446">
            <v>10</v>
          </cell>
          <cell r="F2446">
            <v>200</v>
          </cell>
          <cell r="G2446">
            <v>8</v>
          </cell>
          <cell r="H2446">
            <v>160</v>
          </cell>
          <cell r="I2446" t="str">
            <v>N</v>
          </cell>
          <cell r="P2446">
            <v>8</v>
          </cell>
        </row>
        <row r="2447">
          <cell r="F2447">
            <v>0</v>
          </cell>
          <cell r="H2447">
            <v>0</v>
          </cell>
          <cell r="P2447">
            <v>0</v>
          </cell>
        </row>
        <row r="2448">
          <cell r="A2448" t="str">
            <v>Instalação e interligação de caixas locais de aquisição de E/S (2300 x 1200 x 700 mm)</v>
          </cell>
          <cell r="B2448" t="str">
            <v>CAD</v>
          </cell>
          <cell r="C2448" t="str">
            <v>CJ</v>
          </cell>
          <cell r="D2448">
            <v>7</v>
          </cell>
          <cell r="E2448">
            <v>300</v>
          </cell>
          <cell r="F2448">
            <v>2100</v>
          </cell>
          <cell r="G2448">
            <v>250</v>
          </cell>
          <cell r="H2448">
            <v>1750</v>
          </cell>
          <cell r="I2448" t="str">
            <v>Q</v>
          </cell>
          <cell r="P2448">
            <v>250</v>
          </cell>
        </row>
        <row r="2449">
          <cell r="F2449">
            <v>0</v>
          </cell>
          <cell r="H2449">
            <v>0</v>
          </cell>
          <cell r="P2449">
            <v>0</v>
          </cell>
        </row>
        <row r="2450">
          <cell r="A2450" t="str">
            <v>Instalação e interligação de câmeras de TV</v>
          </cell>
          <cell r="B2450" t="str">
            <v>CFTV</v>
          </cell>
          <cell r="C2450" t="str">
            <v>UNID.</v>
          </cell>
          <cell r="D2450">
            <v>3</v>
          </cell>
          <cell r="E2450">
            <v>10</v>
          </cell>
          <cell r="F2450">
            <v>30</v>
          </cell>
          <cell r="G2450">
            <v>8</v>
          </cell>
          <cell r="H2450">
            <v>24</v>
          </cell>
          <cell r="I2450" t="str">
            <v>Q</v>
          </cell>
          <cell r="P2450">
            <v>8</v>
          </cell>
        </row>
        <row r="2451">
          <cell r="F2451">
            <v>0</v>
          </cell>
          <cell r="H2451">
            <v>0</v>
          </cell>
          <cell r="P2451">
            <v>0</v>
          </cell>
        </row>
        <row r="2452">
          <cell r="A2452" t="str">
            <v>Instalação e interligação de postos de comunicação de voz</v>
          </cell>
          <cell r="B2452" t="str">
            <v xml:space="preserve"> </v>
          </cell>
          <cell r="C2452" t="str">
            <v>UNID.</v>
          </cell>
          <cell r="D2452">
            <v>6</v>
          </cell>
          <cell r="E2452">
            <v>10</v>
          </cell>
          <cell r="F2452">
            <v>60</v>
          </cell>
          <cell r="G2452">
            <v>8</v>
          </cell>
          <cell r="H2452">
            <v>48</v>
          </cell>
          <cell r="I2452" t="str">
            <v>Q</v>
          </cell>
          <cell r="P2452">
            <v>8</v>
          </cell>
        </row>
        <row r="2453">
          <cell r="F2453">
            <v>0</v>
          </cell>
          <cell r="H2453">
            <v>0</v>
          </cell>
          <cell r="P2453">
            <v>0</v>
          </cell>
        </row>
        <row r="2454">
          <cell r="A2454" t="str">
            <v>Lançamento e ligação de cabo de controle - 1,5 mm²</v>
          </cell>
          <cell r="B2454" t="str">
            <v xml:space="preserve"> </v>
          </cell>
          <cell r="F2454">
            <v>0</v>
          </cell>
          <cell r="H2454">
            <v>0</v>
          </cell>
          <cell r="P2454">
            <v>0</v>
          </cell>
        </row>
        <row r="2455">
          <cell r="A2455" t="str">
            <v>1x2C</v>
          </cell>
          <cell r="B2455" t="str">
            <v>CB1</v>
          </cell>
          <cell r="C2455" t="str">
            <v>m</v>
          </cell>
          <cell r="D2455">
            <v>1000</v>
          </cell>
          <cell r="E2455">
            <v>0.20399999999999999</v>
          </cell>
          <cell r="F2455">
            <v>204</v>
          </cell>
          <cell r="G2455">
            <v>0.15</v>
          </cell>
          <cell r="H2455">
            <v>150</v>
          </cell>
          <cell r="I2455" t="str">
            <v>B</v>
          </cell>
          <cell r="P2455">
            <v>0.15</v>
          </cell>
        </row>
        <row r="2456">
          <cell r="A2456" t="str">
            <v>1x3C</v>
          </cell>
          <cell r="B2456" t="str">
            <v>CB1</v>
          </cell>
          <cell r="C2456" t="str">
            <v>m</v>
          </cell>
          <cell r="D2456">
            <v>600</v>
          </cell>
          <cell r="E2456">
            <v>0.22900000000000001</v>
          </cell>
          <cell r="F2456">
            <v>137.4</v>
          </cell>
          <cell r="G2456">
            <v>0.15</v>
          </cell>
          <cell r="H2456">
            <v>90</v>
          </cell>
          <cell r="I2456" t="str">
            <v>B</v>
          </cell>
          <cell r="P2456">
            <v>0.15</v>
          </cell>
        </row>
        <row r="2457">
          <cell r="A2457" t="str">
            <v>1x4C</v>
          </cell>
          <cell r="B2457" t="str">
            <v>CB1</v>
          </cell>
          <cell r="C2457" t="str">
            <v>m</v>
          </cell>
          <cell r="D2457">
            <v>200</v>
          </cell>
          <cell r="E2457">
            <v>0.26700000000000002</v>
          </cell>
          <cell r="F2457">
            <v>53.4</v>
          </cell>
          <cell r="G2457">
            <v>0.2</v>
          </cell>
          <cell r="H2457">
            <v>40</v>
          </cell>
          <cell r="I2457" t="str">
            <v>B</v>
          </cell>
          <cell r="P2457">
            <v>0.2</v>
          </cell>
        </row>
        <row r="2458">
          <cell r="A2458" t="str">
            <v>1x5C</v>
          </cell>
          <cell r="B2458" t="str">
            <v>CB1</v>
          </cell>
          <cell r="C2458" t="str">
            <v>m</v>
          </cell>
          <cell r="D2458">
            <v>200</v>
          </cell>
          <cell r="E2458">
            <v>0.29099999999999998</v>
          </cell>
          <cell r="F2458">
            <v>58.2</v>
          </cell>
          <cell r="G2458">
            <v>0.2</v>
          </cell>
          <cell r="H2458">
            <v>40</v>
          </cell>
          <cell r="I2458" t="str">
            <v>B</v>
          </cell>
          <cell r="P2458">
            <v>0.2</v>
          </cell>
        </row>
        <row r="2459">
          <cell r="A2459" t="str">
            <v>1x7C</v>
          </cell>
          <cell r="B2459" t="str">
            <v>CB1</v>
          </cell>
          <cell r="C2459" t="str">
            <v>m</v>
          </cell>
          <cell r="D2459">
            <v>200</v>
          </cell>
          <cell r="E2459">
            <v>0.34499999999999997</v>
          </cell>
          <cell r="F2459">
            <v>69</v>
          </cell>
          <cell r="G2459">
            <v>0.2</v>
          </cell>
          <cell r="H2459">
            <v>40</v>
          </cell>
          <cell r="I2459" t="str">
            <v>B</v>
          </cell>
          <cell r="P2459">
            <v>0.2</v>
          </cell>
        </row>
        <row r="2460">
          <cell r="A2460" t="str">
            <v>1x9C</v>
          </cell>
          <cell r="B2460" t="str">
            <v>CB1</v>
          </cell>
          <cell r="C2460" t="str">
            <v>m</v>
          </cell>
          <cell r="D2460">
            <v>200</v>
          </cell>
          <cell r="E2460">
            <v>0.432</v>
          </cell>
          <cell r="F2460">
            <v>86.4</v>
          </cell>
          <cell r="G2460">
            <v>0.2</v>
          </cell>
          <cell r="H2460">
            <v>40</v>
          </cell>
          <cell r="I2460" t="str">
            <v>B</v>
          </cell>
          <cell r="P2460">
            <v>0.2</v>
          </cell>
        </row>
        <row r="2461">
          <cell r="A2461" t="str">
            <v>1x12C</v>
          </cell>
          <cell r="B2461" t="str">
            <v>CB1</v>
          </cell>
          <cell r="C2461" t="str">
            <v>m</v>
          </cell>
          <cell r="D2461">
            <v>200</v>
          </cell>
          <cell r="E2461">
            <v>0.51600000000000001</v>
          </cell>
          <cell r="F2461">
            <v>103.2</v>
          </cell>
          <cell r="G2461">
            <v>0.25</v>
          </cell>
          <cell r="H2461">
            <v>50</v>
          </cell>
          <cell r="I2461" t="str">
            <v>B</v>
          </cell>
          <cell r="P2461">
            <v>0.25</v>
          </cell>
        </row>
        <row r="2462">
          <cell r="A2462" t="str">
            <v>1x15C</v>
          </cell>
          <cell r="B2462" t="str">
            <v>CB1</v>
          </cell>
          <cell r="C2462" t="str">
            <v>m</v>
          </cell>
          <cell r="D2462">
            <v>200</v>
          </cell>
          <cell r="E2462">
            <v>0.63</v>
          </cell>
          <cell r="F2462">
            <v>126</v>
          </cell>
          <cell r="G2462">
            <v>0.25</v>
          </cell>
          <cell r="H2462">
            <v>50</v>
          </cell>
          <cell r="I2462" t="str">
            <v>B</v>
          </cell>
          <cell r="P2462">
            <v>0.25</v>
          </cell>
        </row>
        <row r="2463">
          <cell r="A2463" t="str">
            <v>1x18C</v>
          </cell>
          <cell r="B2463" t="str">
            <v>CB1</v>
          </cell>
          <cell r="C2463" t="str">
            <v>m</v>
          </cell>
          <cell r="D2463">
            <v>200</v>
          </cell>
          <cell r="E2463">
            <v>0.72199999999999998</v>
          </cell>
          <cell r="F2463">
            <v>144.4</v>
          </cell>
          <cell r="G2463">
            <v>0.25</v>
          </cell>
          <cell r="H2463">
            <v>50</v>
          </cell>
          <cell r="I2463" t="str">
            <v>B</v>
          </cell>
          <cell r="P2463">
            <v>0.25</v>
          </cell>
        </row>
        <row r="2464">
          <cell r="A2464" t="str">
            <v>1x25C</v>
          </cell>
          <cell r="B2464" t="str">
            <v>CB1</v>
          </cell>
          <cell r="C2464" t="str">
            <v>m</v>
          </cell>
          <cell r="D2464">
            <v>200</v>
          </cell>
          <cell r="E2464">
            <v>0.95799999999999996</v>
          </cell>
          <cell r="F2464">
            <v>191.6</v>
          </cell>
          <cell r="G2464">
            <v>0.3</v>
          </cell>
          <cell r="H2464">
            <v>60</v>
          </cell>
          <cell r="I2464" t="str">
            <v>B</v>
          </cell>
          <cell r="P2464">
            <v>0.3</v>
          </cell>
        </row>
        <row r="2465">
          <cell r="A2465" t="str">
            <v xml:space="preserve"> </v>
          </cell>
          <cell r="B2465" t="str">
            <v xml:space="preserve"> </v>
          </cell>
          <cell r="F2465">
            <v>0</v>
          </cell>
          <cell r="H2465">
            <v>0</v>
          </cell>
          <cell r="P2465">
            <v>0</v>
          </cell>
        </row>
        <row r="2466">
          <cell r="A2466" t="str">
            <v>Lançamento e ligação de cabo de instrumentação - 1,0 mm² + blindagem</v>
          </cell>
          <cell r="B2466" t="str">
            <v xml:space="preserve"> </v>
          </cell>
          <cell r="C2466" t="str">
            <v>m</v>
          </cell>
          <cell r="D2466">
            <v>800</v>
          </cell>
          <cell r="E2466">
            <v>0.22900000000000001</v>
          </cell>
          <cell r="F2466">
            <v>183.2</v>
          </cell>
          <cell r="G2466">
            <v>0.15</v>
          </cell>
          <cell r="H2466">
            <v>120</v>
          </cell>
          <cell r="I2466" t="str">
            <v>B</v>
          </cell>
          <cell r="P2466">
            <v>0.15</v>
          </cell>
        </row>
        <row r="2467">
          <cell r="A2467" t="str">
            <v>1x2C</v>
          </cell>
          <cell r="B2467" t="str">
            <v>CB1</v>
          </cell>
          <cell r="F2467">
            <v>0</v>
          </cell>
          <cell r="H2467">
            <v>0</v>
          </cell>
          <cell r="P2467">
            <v>0</v>
          </cell>
        </row>
        <row r="2468">
          <cell r="F2468">
            <v>0</v>
          </cell>
          <cell r="H2468">
            <v>0</v>
          </cell>
          <cell r="P2468">
            <v>0</v>
          </cell>
        </row>
        <row r="2469">
          <cell r="A2469" t="str">
            <v>Eletroduto rígido tipo AC- (Vara de 3 m):</v>
          </cell>
          <cell r="F2469">
            <v>0</v>
          </cell>
          <cell r="H2469">
            <v>0</v>
          </cell>
          <cell r="P2469">
            <v>0</v>
          </cell>
        </row>
        <row r="2470">
          <cell r="A2470" t="str">
            <v>Diâmetro 3/4"</v>
          </cell>
          <cell r="B2470" t="str">
            <v>ELAG</v>
          </cell>
          <cell r="C2470" t="str">
            <v>m</v>
          </cell>
          <cell r="D2470">
            <v>295</v>
          </cell>
          <cell r="E2470">
            <v>1.7699999999999998</v>
          </cell>
          <cell r="F2470">
            <v>522.15</v>
          </cell>
          <cell r="G2470">
            <v>1.25</v>
          </cell>
          <cell r="H2470">
            <v>368.75</v>
          </cell>
          <cell r="I2470" t="str">
            <v>LE</v>
          </cell>
          <cell r="P2470">
            <v>1.25</v>
          </cell>
        </row>
        <row r="2471">
          <cell r="A2471" t="str">
            <v>Diâmetro 1"</v>
          </cell>
          <cell r="B2471" t="str">
            <v>ELAG</v>
          </cell>
          <cell r="C2471" t="str">
            <v>m</v>
          </cell>
          <cell r="D2471">
            <v>75</v>
          </cell>
          <cell r="E2471">
            <v>2.63</v>
          </cell>
          <cell r="F2471">
            <v>197.25</v>
          </cell>
          <cell r="G2471">
            <v>1.25</v>
          </cell>
          <cell r="H2471">
            <v>93.75</v>
          </cell>
          <cell r="I2471" t="str">
            <v>LE</v>
          </cell>
          <cell r="P2471">
            <v>1.25</v>
          </cell>
        </row>
        <row r="2472">
          <cell r="A2472" t="str">
            <v>Diâmetro 11/2"</v>
          </cell>
          <cell r="B2472" t="str">
            <v>ELAG</v>
          </cell>
          <cell r="C2472" t="str">
            <v>m</v>
          </cell>
          <cell r="D2472">
            <v>180</v>
          </cell>
          <cell r="E2472">
            <v>4.24</v>
          </cell>
          <cell r="F2472">
            <v>763.2</v>
          </cell>
          <cell r="G2472">
            <v>1.25</v>
          </cell>
          <cell r="H2472">
            <v>225</v>
          </cell>
          <cell r="I2472" t="str">
            <v>LE</v>
          </cell>
          <cell r="P2472">
            <v>1.25</v>
          </cell>
        </row>
        <row r="2473">
          <cell r="A2473" t="str">
            <v>Diâmetro 2"</v>
          </cell>
          <cell r="B2473" t="str">
            <v>ELAG</v>
          </cell>
          <cell r="C2473" t="str">
            <v>m</v>
          </cell>
          <cell r="D2473">
            <v>242</v>
          </cell>
          <cell r="E2473">
            <v>5.66</v>
          </cell>
          <cell r="F2473">
            <v>1369.72</v>
          </cell>
          <cell r="G2473">
            <v>1.5</v>
          </cell>
          <cell r="H2473">
            <v>363</v>
          </cell>
          <cell r="I2473" t="str">
            <v>LE</v>
          </cell>
          <cell r="P2473">
            <v>1.5</v>
          </cell>
        </row>
        <row r="2474">
          <cell r="A2474" t="str">
            <v>Diâmetro 2 1/2"</v>
          </cell>
          <cell r="B2474" t="str">
            <v>ELAG</v>
          </cell>
          <cell r="C2474" t="str">
            <v>m</v>
          </cell>
          <cell r="D2474">
            <v>119</v>
          </cell>
          <cell r="E2474">
            <v>8.9</v>
          </cell>
          <cell r="F2474">
            <v>1059.0999999999999</v>
          </cell>
          <cell r="G2474">
            <v>1.5</v>
          </cell>
          <cell r="H2474">
            <v>178.5</v>
          </cell>
          <cell r="I2474" t="str">
            <v>LE</v>
          </cell>
          <cell r="P2474">
            <v>1.5</v>
          </cell>
        </row>
        <row r="2475">
          <cell r="A2475" t="str">
            <v>Diâmetro 3"</v>
          </cell>
          <cell r="B2475" t="str">
            <v>ELAG</v>
          </cell>
          <cell r="C2475" t="str">
            <v>m</v>
          </cell>
          <cell r="D2475">
            <v>36</v>
          </cell>
          <cell r="E2475">
            <v>11.6</v>
          </cell>
          <cell r="F2475">
            <v>417.6</v>
          </cell>
          <cell r="G2475">
            <v>1.5</v>
          </cell>
          <cell r="H2475">
            <v>54</v>
          </cell>
          <cell r="I2475" t="str">
            <v>LE</v>
          </cell>
          <cell r="P2475">
            <v>1.5</v>
          </cell>
        </row>
        <row r="2476">
          <cell r="A2476" t="str">
            <v>Diâmetro 4"</v>
          </cell>
          <cell r="B2476" t="str">
            <v>ELAG</v>
          </cell>
          <cell r="F2476">
            <v>0</v>
          </cell>
          <cell r="H2476">
            <v>0</v>
          </cell>
          <cell r="I2476" t="str">
            <v>LE</v>
          </cell>
          <cell r="P2476">
            <v>0</v>
          </cell>
        </row>
        <row r="2477">
          <cell r="F2477">
            <v>0</v>
          </cell>
          <cell r="H2477">
            <v>0</v>
          </cell>
          <cell r="P2477">
            <v>0</v>
          </cell>
        </row>
        <row r="2478">
          <cell r="A2478" t="str">
            <v>Eletroduto flexível (peça de 1,5 m):</v>
          </cell>
          <cell r="F2478">
            <v>0</v>
          </cell>
          <cell r="H2478">
            <v>0</v>
          </cell>
          <cell r="P2478">
            <v>0</v>
          </cell>
        </row>
        <row r="2479">
          <cell r="A2479" t="str">
            <v>Diâmetro 3/4"</v>
          </cell>
          <cell r="B2479" t="str">
            <v>ELFL</v>
          </cell>
          <cell r="C2479" t="str">
            <v>PC</v>
          </cell>
          <cell r="D2479">
            <v>630</v>
          </cell>
          <cell r="E2479">
            <v>0.88</v>
          </cell>
          <cell r="F2479">
            <v>554.4</v>
          </cell>
          <cell r="G2479">
            <v>4.5</v>
          </cell>
          <cell r="H2479">
            <v>2835</v>
          </cell>
          <cell r="I2479" t="str">
            <v>LE</v>
          </cell>
          <cell r="P2479">
            <v>4.5</v>
          </cell>
        </row>
        <row r="2480">
          <cell r="A2480" t="str">
            <v>Diâmetro 1/2"</v>
          </cell>
          <cell r="B2480" t="str">
            <v>ELFL</v>
          </cell>
          <cell r="C2480" t="str">
            <v>PC</v>
          </cell>
          <cell r="D2480">
            <v>75</v>
          </cell>
          <cell r="E2480">
            <v>0.5</v>
          </cell>
          <cell r="F2480">
            <v>37.5</v>
          </cell>
          <cell r="G2480">
            <v>4.5</v>
          </cell>
          <cell r="H2480">
            <v>337.5</v>
          </cell>
          <cell r="I2480" t="str">
            <v>LE</v>
          </cell>
          <cell r="P2480">
            <v>4.5</v>
          </cell>
        </row>
        <row r="2481">
          <cell r="F2481">
            <v>0</v>
          </cell>
          <cell r="H2481">
            <v>0</v>
          </cell>
          <cell r="P2481">
            <v>0</v>
          </cell>
        </row>
        <row r="2482">
          <cell r="A2482" t="str">
            <v>Caixa comando local:</v>
          </cell>
          <cell r="F2482">
            <v>0</v>
          </cell>
          <cell r="H2482">
            <v>0</v>
          </cell>
          <cell r="P2482">
            <v>0</v>
          </cell>
        </row>
        <row r="2483">
          <cell r="A2483" t="str">
            <v>2 botões</v>
          </cell>
          <cell r="B2483" t="str">
            <v>CX</v>
          </cell>
          <cell r="C2483" t="str">
            <v>UNID.</v>
          </cell>
          <cell r="D2483">
            <v>30</v>
          </cell>
          <cell r="E2483">
            <v>10</v>
          </cell>
          <cell r="F2483">
            <v>300</v>
          </cell>
          <cell r="G2483">
            <v>8</v>
          </cell>
          <cell r="H2483">
            <v>240</v>
          </cell>
          <cell r="I2483" t="str">
            <v>Q</v>
          </cell>
          <cell r="P2483">
            <v>8</v>
          </cell>
        </row>
        <row r="2484">
          <cell r="F2484">
            <v>0</v>
          </cell>
          <cell r="H2484">
            <v>0</v>
          </cell>
          <cell r="P2484">
            <v>0</v>
          </cell>
        </row>
        <row r="2485">
          <cell r="A2485" t="str">
            <v>Instalação de caixa de passagem 400 x 400 x 150</v>
          </cell>
          <cell r="B2485" t="str">
            <v>CX</v>
          </cell>
          <cell r="C2485" t="str">
            <v>UNID.</v>
          </cell>
          <cell r="D2485">
            <v>10</v>
          </cell>
          <cell r="E2485">
            <v>30</v>
          </cell>
          <cell r="F2485">
            <v>300</v>
          </cell>
          <cell r="G2485">
            <v>10</v>
          </cell>
          <cell r="H2485">
            <v>100</v>
          </cell>
          <cell r="I2485" t="str">
            <v>LE</v>
          </cell>
          <cell r="P2485">
            <v>10</v>
          </cell>
        </row>
        <row r="2486">
          <cell r="F2486">
            <v>0</v>
          </cell>
          <cell r="H2486">
            <v>0</v>
          </cell>
          <cell r="P2486">
            <v>0</v>
          </cell>
        </row>
        <row r="2487">
          <cell r="A2487" t="str">
            <v>Instalação e interligação de caixa de bornes com 30 bornes.</v>
          </cell>
          <cell r="B2487" t="str">
            <v>CX</v>
          </cell>
          <cell r="C2487" t="str">
            <v>UNID.</v>
          </cell>
          <cell r="D2487">
            <v>30</v>
          </cell>
          <cell r="E2487">
            <v>30</v>
          </cell>
          <cell r="F2487">
            <v>900</v>
          </cell>
          <cell r="G2487">
            <v>30</v>
          </cell>
          <cell r="H2487">
            <v>900</v>
          </cell>
          <cell r="I2487" t="str">
            <v>Q</v>
          </cell>
          <cell r="P2487">
            <v>30</v>
          </cell>
        </row>
        <row r="2488">
          <cell r="F2488">
            <v>0</v>
          </cell>
          <cell r="H2488">
            <v>0</v>
          </cell>
          <cell r="P2488">
            <v>0</v>
          </cell>
        </row>
        <row r="2489">
          <cell r="A2489" t="str">
            <v>ÁREA - CONCENTRAÇÃO DE GROSSOS</v>
          </cell>
          <cell r="F2489">
            <v>0</v>
          </cell>
          <cell r="H2489">
            <v>0</v>
          </cell>
          <cell r="P2489">
            <v>0</v>
          </cell>
        </row>
        <row r="2490">
          <cell r="A2490" t="str">
            <v>Instalação e interligação de válvula de bloqueio “guilhotina”, (diâmetros: 4", 10")</v>
          </cell>
          <cell r="B2490" t="str">
            <v>FV</v>
          </cell>
          <cell r="C2490" t="str">
            <v>CJ</v>
          </cell>
          <cell r="D2490">
            <v>13</v>
          </cell>
          <cell r="E2490">
            <v>10</v>
          </cell>
          <cell r="F2490">
            <v>130</v>
          </cell>
          <cell r="G2490">
            <v>20</v>
          </cell>
          <cell r="H2490">
            <v>260</v>
          </cell>
          <cell r="I2490" t="str">
            <v>N</v>
          </cell>
          <cell r="P2490">
            <v>20</v>
          </cell>
        </row>
        <row r="2491">
          <cell r="F2491">
            <v>0</v>
          </cell>
          <cell r="H2491">
            <v>0</v>
          </cell>
          <cell r="P2491">
            <v>0</v>
          </cell>
        </row>
        <row r="2492">
          <cell r="A2492" t="str">
            <v>Instalação de manômetros</v>
          </cell>
          <cell r="B2492" t="str">
            <v>PI</v>
          </cell>
          <cell r="C2492" t="str">
            <v>UNID.</v>
          </cell>
          <cell r="D2492">
            <v>23</v>
          </cell>
          <cell r="E2492">
            <v>10</v>
          </cell>
          <cell r="F2492">
            <v>230</v>
          </cell>
          <cell r="G2492">
            <v>8</v>
          </cell>
          <cell r="H2492">
            <v>184</v>
          </cell>
          <cell r="I2492" t="str">
            <v>N</v>
          </cell>
          <cell r="P2492">
            <v>8</v>
          </cell>
        </row>
        <row r="2493">
          <cell r="F2493">
            <v>0</v>
          </cell>
          <cell r="H2493">
            <v>0</v>
          </cell>
          <cell r="P2493">
            <v>0</v>
          </cell>
        </row>
        <row r="2494">
          <cell r="A2494" t="str">
            <v>Instalação e interligação de chave de vazão</v>
          </cell>
          <cell r="B2494" t="str">
            <v>FSL</v>
          </cell>
          <cell r="C2494" t="str">
            <v>UNID.</v>
          </cell>
          <cell r="D2494">
            <v>8</v>
          </cell>
          <cell r="E2494">
            <v>10</v>
          </cell>
          <cell r="F2494">
            <v>80</v>
          </cell>
          <cell r="G2494">
            <v>8</v>
          </cell>
          <cell r="H2494">
            <v>64</v>
          </cell>
          <cell r="I2494" t="str">
            <v>N</v>
          </cell>
          <cell r="P2494">
            <v>8</v>
          </cell>
        </row>
        <row r="2495">
          <cell r="F2495">
            <v>0</v>
          </cell>
          <cell r="H2495">
            <v>0</v>
          </cell>
          <cell r="P2495">
            <v>0</v>
          </cell>
        </row>
        <row r="2496">
          <cell r="A2496" t="str">
            <v>Instalação e interligação de válvula solenóide, (diâmetros: 1")</v>
          </cell>
          <cell r="B2496" t="str">
            <v>SV</v>
          </cell>
          <cell r="F2496">
            <v>0</v>
          </cell>
          <cell r="H2496">
            <v>0</v>
          </cell>
          <cell r="P2496">
            <v>0</v>
          </cell>
        </row>
        <row r="2497">
          <cell r="F2497">
            <v>0</v>
          </cell>
          <cell r="H2497">
            <v>0</v>
          </cell>
          <cell r="P2497">
            <v>0</v>
          </cell>
        </row>
        <row r="2498">
          <cell r="A2498" t="str">
            <v>Instalação e interligação de válvula de controle borboleta, (diâmetros: 2")</v>
          </cell>
          <cell r="F2498">
            <v>0</v>
          </cell>
          <cell r="H2498">
            <v>0</v>
          </cell>
          <cell r="P2498">
            <v>0</v>
          </cell>
        </row>
        <row r="2499">
          <cell r="F2499">
            <v>0</v>
          </cell>
          <cell r="H2499">
            <v>0</v>
          </cell>
          <cell r="P2499">
            <v>0</v>
          </cell>
        </row>
        <row r="2500">
          <cell r="A2500" t="str">
            <v>Instalação de válvula de bloqueio “mangote tubular”, (diâmetros: 4", 6")</v>
          </cell>
          <cell r="B2500" t="str">
            <v>FV</v>
          </cell>
          <cell r="C2500" t="str">
            <v>UNID.</v>
          </cell>
          <cell r="D2500">
            <v>8</v>
          </cell>
          <cell r="E2500">
            <v>10</v>
          </cell>
          <cell r="F2500">
            <v>80</v>
          </cell>
          <cell r="G2500">
            <v>20</v>
          </cell>
          <cell r="H2500">
            <v>160</v>
          </cell>
          <cell r="I2500" t="str">
            <v>N</v>
          </cell>
          <cell r="P2500">
            <v>20</v>
          </cell>
        </row>
        <row r="2501">
          <cell r="F2501">
            <v>0</v>
          </cell>
          <cell r="H2501">
            <v>0</v>
          </cell>
          <cell r="P2501">
            <v>0</v>
          </cell>
        </row>
        <row r="2502">
          <cell r="A2502" t="str">
            <v>Instalação e interligação de válvula de bloqueio “pinch mangote”, (diâmetros: 3")</v>
          </cell>
          <cell r="B2502" t="str">
            <v>FV</v>
          </cell>
          <cell r="F2502">
            <v>0</v>
          </cell>
          <cell r="H2502">
            <v>0</v>
          </cell>
          <cell r="P2502">
            <v>0</v>
          </cell>
        </row>
        <row r="2503">
          <cell r="F2503">
            <v>0</v>
          </cell>
          <cell r="H2503">
            <v>0</v>
          </cell>
          <cell r="P2503">
            <v>0</v>
          </cell>
        </row>
        <row r="2504">
          <cell r="A2504" t="str">
            <v>Instalação de válvula reguladora de pressão</v>
          </cell>
          <cell r="B2504" t="str">
            <v>PCV</v>
          </cell>
          <cell r="C2504" t="str">
            <v>UNID.</v>
          </cell>
          <cell r="D2504">
            <v>1</v>
          </cell>
          <cell r="E2504">
            <v>10</v>
          </cell>
          <cell r="F2504">
            <v>10</v>
          </cell>
          <cell r="G2504">
            <v>20</v>
          </cell>
          <cell r="H2504">
            <v>20</v>
          </cell>
          <cell r="I2504" t="str">
            <v>N</v>
          </cell>
          <cell r="P2504">
            <v>20</v>
          </cell>
        </row>
        <row r="2505">
          <cell r="F2505">
            <v>0</v>
          </cell>
          <cell r="H2505">
            <v>0</v>
          </cell>
          <cell r="P2505">
            <v>0</v>
          </cell>
        </row>
        <row r="2506">
          <cell r="A2506" t="str">
            <v>Instalação e interligação de fonte / sensor / transmissor de densidade radioativo</v>
          </cell>
          <cell r="B2506" t="str">
            <v>DX/DE/DIT</v>
          </cell>
          <cell r="C2506" t="str">
            <v>CJ</v>
          </cell>
          <cell r="D2506">
            <v>3</v>
          </cell>
          <cell r="E2506">
            <v>10</v>
          </cell>
          <cell r="F2506">
            <v>30</v>
          </cell>
          <cell r="G2506">
            <v>8</v>
          </cell>
          <cell r="H2506">
            <v>24</v>
          </cell>
          <cell r="I2506" t="str">
            <v>N</v>
          </cell>
          <cell r="P2506">
            <v>8</v>
          </cell>
        </row>
        <row r="2507">
          <cell r="F2507">
            <v>0</v>
          </cell>
          <cell r="H2507">
            <v>0</v>
          </cell>
          <cell r="P2507">
            <v>0</v>
          </cell>
        </row>
        <row r="2508">
          <cell r="A2508" t="str">
            <v>Instalação e interligação de medidor magnético de vazão</v>
          </cell>
          <cell r="B2508" t="str">
            <v>FIT</v>
          </cell>
          <cell r="C2508" t="str">
            <v>CJ</v>
          </cell>
          <cell r="D2508">
            <v>3</v>
          </cell>
          <cell r="E2508">
            <v>10</v>
          </cell>
          <cell r="F2508">
            <v>30</v>
          </cell>
          <cell r="G2508">
            <v>8</v>
          </cell>
          <cell r="H2508">
            <v>24</v>
          </cell>
          <cell r="I2508" t="str">
            <v>N</v>
          </cell>
          <cell r="P2508">
            <v>8</v>
          </cell>
        </row>
        <row r="2509">
          <cell r="F2509">
            <v>0</v>
          </cell>
          <cell r="H2509">
            <v>0</v>
          </cell>
          <cell r="P2509">
            <v>0</v>
          </cell>
        </row>
        <row r="2510">
          <cell r="A2510" t="str">
            <v>Instalação e interligação de medidor de nível tipo ultrassônico</v>
          </cell>
          <cell r="B2510" t="str">
            <v>LIT</v>
          </cell>
          <cell r="C2510" t="str">
            <v>CJ</v>
          </cell>
          <cell r="D2510">
            <v>3</v>
          </cell>
          <cell r="E2510">
            <v>10</v>
          </cell>
          <cell r="F2510">
            <v>30</v>
          </cell>
          <cell r="G2510">
            <v>8</v>
          </cell>
          <cell r="H2510">
            <v>24</v>
          </cell>
          <cell r="I2510" t="str">
            <v>N</v>
          </cell>
          <cell r="P2510">
            <v>8</v>
          </cell>
        </row>
        <row r="2511">
          <cell r="F2511">
            <v>0</v>
          </cell>
          <cell r="H2511">
            <v>0</v>
          </cell>
          <cell r="P2511">
            <v>0</v>
          </cell>
        </row>
        <row r="2512">
          <cell r="A2512" t="str">
            <v>Instalação de transmissor de pressão com selo</v>
          </cell>
          <cell r="B2512" t="str">
            <v>PIT</v>
          </cell>
          <cell r="C2512" t="str">
            <v>CJ</v>
          </cell>
          <cell r="D2512">
            <v>2</v>
          </cell>
          <cell r="E2512">
            <v>10</v>
          </cell>
          <cell r="F2512">
            <v>20</v>
          </cell>
          <cell r="G2512">
            <v>8</v>
          </cell>
          <cell r="H2512">
            <v>16</v>
          </cell>
          <cell r="I2512" t="str">
            <v>N</v>
          </cell>
          <cell r="P2512">
            <v>8</v>
          </cell>
        </row>
        <row r="2513">
          <cell r="F2513">
            <v>0</v>
          </cell>
          <cell r="H2513">
            <v>0</v>
          </cell>
          <cell r="P2513">
            <v>0</v>
          </cell>
        </row>
        <row r="2514">
          <cell r="A2514" t="str">
            <v>Instalação e interligação de caixas de válvulas solenóide</v>
          </cell>
          <cell r="B2514" t="str">
            <v>SV</v>
          </cell>
          <cell r="C2514" t="str">
            <v>UNID.</v>
          </cell>
          <cell r="D2514">
            <v>10</v>
          </cell>
          <cell r="E2514">
            <v>10</v>
          </cell>
          <cell r="F2514">
            <v>100</v>
          </cell>
          <cell r="G2514">
            <v>8</v>
          </cell>
          <cell r="H2514">
            <v>80</v>
          </cell>
          <cell r="I2514" t="str">
            <v>N</v>
          </cell>
          <cell r="P2514">
            <v>8</v>
          </cell>
        </row>
        <row r="2515">
          <cell r="F2515">
            <v>0</v>
          </cell>
          <cell r="H2515">
            <v>0</v>
          </cell>
          <cell r="P2515">
            <v>0</v>
          </cell>
        </row>
        <row r="2516">
          <cell r="A2516" t="str">
            <v>Instalação e interligação de caixas locais de aquisição de E/S (2300 x 1200 x 700 mm)</v>
          </cell>
          <cell r="B2516" t="str">
            <v>CAD</v>
          </cell>
          <cell r="C2516" t="str">
            <v>CJ</v>
          </cell>
          <cell r="D2516">
            <v>1</v>
          </cell>
          <cell r="E2516">
            <v>300</v>
          </cell>
          <cell r="F2516">
            <v>300</v>
          </cell>
          <cell r="G2516">
            <v>250</v>
          </cell>
          <cell r="H2516">
            <v>250</v>
          </cell>
          <cell r="I2516" t="str">
            <v>Q</v>
          </cell>
          <cell r="P2516">
            <v>250</v>
          </cell>
        </row>
        <row r="2517">
          <cell r="F2517">
            <v>0</v>
          </cell>
          <cell r="H2517">
            <v>0</v>
          </cell>
          <cell r="P2517">
            <v>0</v>
          </cell>
        </row>
        <row r="2518">
          <cell r="A2518" t="str">
            <v>Instalação e interligação de postos de comunicação de voz</v>
          </cell>
          <cell r="B2518" t="str">
            <v xml:space="preserve"> </v>
          </cell>
          <cell r="C2518" t="str">
            <v>UNID.</v>
          </cell>
          <cell r="D2518">
            <v>5</v>
          </cell>
          <cell r="E2518">
            <v>10</v>
          </cell>
          <cell r="F2518">
            <v>50</v>
          </cell>
          <cell r="G2518">
            <v>8</v>
          </cell>
          <cell r="H2518">
            <v>40</v>
          </cell>
          <cell r="I2518" t="str">
            <v>Q</v>
          </cell>
          <cell r="P2518">
            <v>8</v>
          </cell>
        </row>
        <row r="2519">
          <cell r="F2519">
            <v>0</v>
          </cell>
          <cell r="H2519">
            <v>0</v>
          </cell>
          <cell r="P2519">
            <v>0</v>
          </cell>
        </row>
        <row r="2520">
          <cell r="A2520" t="str">
            <v>Lançamento e ligação de cabo de controle - 1,5 mm²</v>
          </cell>
          <cell r="B2520" t="str">
            <v xml:space="preserve"> </v>
          </cell>
          <cell r="F2520">
            <v>0</v>
          </cell>
          <cell r="H2520">
            <v>0</v>
          </cell>
          <cell r="P2520">
            <v>0</v>
          </cell>
        </row>
        <row r="2521">
          <cell r="A2521" t="str">
            <v>1x2C</v>
          </cell>
          <cell r="B2521" t="str">
            <v>CB1</v>
          </cell>
          <cell r="C2521" t="str">
            <v>m</v>
          </cell>
          <cell r="D2521">
            <v>200</v>
          </cell>
          <cell r="E2521">
            <v>0.20399999999999999</v>
          </cell>
          <cell r="F2521">
            <v>40.799999999999997</v>
          </cell>
          <cell r="G2521">
            <v>0.15</v>
          </cell>
          <cell r="H2521">
            <v>30</v>
          </cell>
          <cell r="I2521" t="str">
            <v>B</v>
          </cell>
          <cell r="P2521">
            <v>0.15</v>
          </cell>
        </row>
        <row r="2522">
          <cell r="A2522" t="str">
            <v>1x3C</v>
          </cell>
          <cell r="B2522" t="str">
            <v>CB1</v>
          </cell>
          <cell r="C2522" t="str">
            <v>m</v>
          </cell>
          <cell r="D2522">
            <v>300</v>
          </cell>
          <cell r="E2522">
            <v>0.22900000000000001</v>
          </cell>
          <cell r="F2522">
            <v>68.7</v>
          </cell>
          <cell r="G2522">
            <v>0.15</v>
          </cell>
          <cell r="H2522">
            <v>45</v>
          </cell>
          <cell r="I2522" t="str">
            <v>B</v>
          </cell>
          <cell r="P2522">
            <v>0.15</v>
          </cell>
        </row>
        <row r="2523">
          <cell r="A2523" t="str">
            <v>1x5C</v>
          </cell>
          <cell r="B2523" t="str">
            <v>CB1</v>
          </cell>
          <cell r="C2523" t="str">
            <v>m</v>
          </cell>
          <cell r="D2523">
            <v>200</v>
          </cell>
          <cell r="E2523">
            <v>0.29099999999999998</v>
          </cell>
          <cell r="F2523">
            <v>58.2</v>
          </cell>
          <cell r="G2523">
            <v>0.2</v>
          </cell>
          <cell r="H2523">
            <v>40</v>
          </cell>
          <cell r="I2523" t="str">
            <v>B</v>
          </cell>
          <cell r="P2523">
            <v>0.2</v>
          </cell>
        </row>
        <row r="2524">
          <cell r="A2524" t="str">
            <v>1x7C</v>
          </cell>
          <cell r="B2524" t="str">
            <v>CB1</v>
          </cell>
          <cell r="C2524" t="str">
            <v>m</v>
          </cell>
          <cell r="D2524">
            <v>400</v>
          </cell>
          <cell r="E2524">
            <v>0.34499999999999997</v>
          </cell>
          <cell r="F2524">
            <v>138</v>
          </cell>
          <cell r="G2524">
            <v>0.2</v>
          </cell>
          <cell r="H2524">
            <v>80</v>
          </cell>
          <cell r="I2524" t="str">
            <v>B</v>
          </cell>
          <cell r="P2524">
            <v>0.2</v>
          </cell>
        </row>
        <row r="2525">
          <cell r="A2525" t="str">
            <v xml:space="preserve"> </v>
          </cell>
          <cell r="B2525" t="str">
            <v xml:space="preserve"> </v>
          </cell>
          <cell r="F2525">
            <v>0</v>
          </cell>
          <cell r="H2525">
            <v>0</v>
          </cell>
          <cell r="P2525">
            <v>0</v>
          </cell>
        </row>
        <row r="2526">
          <cell r="A2526" t="str">
            <v>Lançamento e ligação de cabo de instrumentação - 1,0 mm² + blindagem</v>
          </cell>
          <cell r="B2526" t="str">
            <v xml:space="preserve"> </v>
          </cell>
          <cell r="F2526">
            <v>0</v>
          </cell>
          <cell r="H2526">
            <v>0</v>
          </cell>
          <cell r="P2526">
            <v>0</v>
          </cell>
        </row>
        <row r="2527">
          <cell r="A2527" t="str">
            <v>1x2C</v>
          </cell>
          <cell r="B2527" t="str">
            <v>CB1</v>
          </cell>
          <cell r="C2527" t="str">
            <v>m</v>
          </cell>
          <cell r="D2527">
            <v>400</v>
          </cell>
          <cell r="E2527">
            <v>0.20399999999999999</v>
          </cell>
          <cell r="F2527">
            <v>81.599999999999994</v>
          </cell>
          <cell r="G2527">
            <v>0.15</v>
          </cell>
          <cell r="H2527">
            <v>60</v>
          </cell>
          <cell r="I2527" t="str">
            <v>B</v>
          </cell>
          <cell r="P2527">
            <v>0.15</v>
          </cell>
        </row>
        <row r="2528">
          <cell r="F2528">
            <v>0</v>
          </cell>
          <cell r="H2528">
            <v>0</v>
          </cell>
          <cell r="P2528">
            <v>0</v>
          </cell>
        </row>
        <row r="2529">
          <cell r="A2529" t="str">
            <v>Eletroduto rígido tipo AC- (Vara de 3 m):</v>
          </cell>
          <cell r="F2529">
            <v>0</v>
          </cell>
          <cell r="H2529">
            <v>0</v>
          </cell>
          <cell r="P2529">
            <v>0</v>
          </cell>
        </row>
        <row r="2530">
          <cell r="A2530" t="str">
            <v>Diâmetro 3/4"</v>
          </cell>
          <cell r="B2530" t="str">
            <v>ELAG</v>
          </cell>
          <cell r="C2530" t="str">
            <v>m</v>
          </cell>
          <cell r="D2530">
            <v>118</v>
          </cell>
          <cell r="E2530">
            <v>1.7699999999999998</v>
          </cell>
          <cell r="F2530">
            <v>208.86</v>
          </cell>
          <cell r="G2530">
            <v>1.25</v>
          </cell>
          <cell r="H2530">
            <v>147.5</v>
          </cell>
          <cell r="I2530" t="str">
            <v>LE</v>
          </cell>
          <cell r="P2530">
            <v>1.25</v>
          </cell>
        </row>
        <row r="2531">
          <cell r="A2531" t="str">
            <v>Diâmetro 1"</v>
          </cell>
          <cell r="B2531" t="str">
            <v>ELAG</v>
          </cell>
          <cell r="C2531" t="str">
            <v>m</v>
          </cell>
          <cell r="D2531">
            <v>30</v>
          </cell>
          <cell r="E2531">
            <v>2.63</v>
          </cell>
          <cell r="F2531">
            <v>78.900000000000006</v>
          </cell>
          <cell r="G2531">
            <v>1.25</v>
          </cell>
          <cell r="H2531">
            <v>37.5</v>
          </cell>
          <cell r="I2531" t="str">
            <v>LE</v>
          </cell>
          <cell r="P2531">
            <v>1.25</v>
          </cell>
        </row>
        <row r="2532">
          <cell r="A2532" t="str">
            <v>Diâmetro 11/2"</v>
          </cell>
          <cell r="B2532" t="str">
            <v>ELAG</v>
          </cell>
          <cell r="C2532" t="str">
            <v>m</v>
          </cell>
          <cell r="D2532">
            <v>72</v>
          </cell>
          <cell r="E2532">
            <v>4.24</v>
          </cell>
          <cell r="F2532">
            <v>305.27999999999997</v>
          </cell>
          <cell r="G2532">
            <v>1.25</v>
          </cell>
          <cell r="H2532">
            <v>90</v>
          </cell>
          <cell r="I2532" t="str">
            <v>LE</v>
          </cell>
          <cell r="P2532">
            <v>1.25</v>
          </cell>
        </row>
        <row r="2533">
          <cell r="A2533" t="str">
            <v>Diâmetro 2"</v>
          </cell>
          <cell r="B2533" t="str">
            <v>ELAG</v>
          </cell>
          <cell r="C2533" t="str">
            <v>m</v>
          </cell>
          <cell r="D2533">
            <v>174</v>
          </cell>
          <cell r="E2533">
            <v>5.66</v>
          </cell>
          <cell r="F2533">
            <v>984.84</v>
          </cell>
          <cell r="G2533">
            <v>1.5</v>
          </cell>
          <cell r="H2533">
            <v>261</v>
          </cell>
          <cell r="I2533" t="str">
            <v>LE</v>
          </cell>
          <cell r="P2533">
            <v>1.5</v>
          </cell>
        </row>
        <row r="2534">
          <cell r="A2534" t="str">
            <v>Diâmetro 2 1/2"</v>
          </cell>
          <cell r="B2534" t="str">
            <v>ELAG</v>
          </cell>
          <cell r="C2534" t="str">
            <v>m</v>
          </cell>
          <cell r="D2534">
            <v>27</v>
          </cell>
          <cell r="E2534">
            <v>8.9</v>
          </cell>
          <cell r="F2534">
            <v>240.3</v>
          </cell>
          <cell r="G2534">
            <v>1.5</v>
          </cell>
          <cell r="H2534">
            <v>40.5</v>
          </cell>
          <cell r="I2534" t="str">
            <v>LE</v>
          </cell>
          <cell r="P2534">
            <v>1.5</v>
          </cell>
        </row>
        <row r="2535">
          <cell r="F2535">
            <v>0</v>
          </cell>
          <cell r="H2535">
            <v>0</v>
          </cell>
          <cell r="P2535">
            <v>0</v>
          </cell>
        </row>
        <row r="2536">
          <cell r="A2536" t="str">
            <v>Eletroduto flexível (peça de 1,5 m):</v>
          </cell>
          <cell r="F2536">
            <v>0</v>
          </cell>
          <cell r="H2536">
            <v>0</v>
          </cell>
          <cell r="P2536">
            <v>0</v>
          </cell>
        </row>
        <row r="2537">
          <cell r="A2537" t="str">
            <v>Diâmetro 3/4"</v>
          </cell>
          <cell r="B2537" t="str">
            <v>ELFL</v>
          </cell>
          <cell r="C2537" t="str">
            <v>PC</v>
          </cell>
          <cell r="D2537">
            <v>252</v>
          </cell>
          <cell r="E2537">
            <v>0.88</v>
          </cell>
          <cell r="F2537">
            <v>221.76</v>
          </cell>
          <cell r="G2537">
            <v>4.5</v>
          </cell>
          <cell r="H2537">
            <v>1134</v>
          </cell>
          <cell r="I2537" t="str">
            <v>LE</v>
          </cell>
          <cell r="P2537">
            <v>4.5</v>
          </cell>
        </row>
        <row r="2538">
          <cell r="A2538" t="str">
            <v>Diâmetro 1/2"</v>
          </cell>
          <cell r="B2538" t="str">
            <v>ELFL</v>
          </cell>
          <cell r="C2538" t="str">
            <v>PC</v>
          </cell>
          <cell r="D2538">
            <v>30</v>
          </cell>
          <cell r="E2538">
            <v>0.5</v>
          </cell>
          <cell r="F2538">
            <v>15</v>
          </cell>
          <cell r="G2538">
            <v>4.5</v>
          </cell>
          <cell r="H2538">
            <v>135</v>
          </cell>
          <cell r="I2538" t="str">
            <v>LE</v>
          </cell>
          <cell r="P2538">
            <v>4.5</v>
          </cell>
        </row>
        <row r="2539">
          <cell r="F2539">
            <v>0</v>
          </cell>
          <cell r="H2539">
            <v>0</v>
          </cell>
          <cell r="P2539">
            <v>0</v>
          </cell>
        </row>
        <row r="2540">
          <cell r="A2540" t="str">
            <v>Caixa comando local:</v>
          </cell>
          <cell r="F2540">
            <v>0</v>
          </cell>
          <cell r="H2540">
            <v>0</v>
          </cell>
          <cell r="P2540">
            <v>0</v>
          </cell>
        </row>
        <row r="2541">
          <cell r="A2541" t="str">
            <v>2 botões</v>
          </cell>
          <cell r="B2541" t="str">
            <v>CX</v>
          </cell>
          <cell r="C2541" t="str">
            <v>UNID.</v>
          </cell>
          <cell r="D2541">
            <v>6</v>
          </cell>
          <cell r="E2541">
            <v>10</v>
          </cell>
          <cell r="F2541">
            <v>60</v>
          </cell>
          <cell r="G2541">
            <v>8</v>
          </cell>
          <cell r="H2541">
            <v>48</v>
          </cell>
          <cell r="I2541" t="str">
            <v>Q</v>
          </cell>
          <cell r="P2541">
            <v>8</v>
          </cell>
        </row>
        <row r="2542">
          <cell r="F2542">
            <v>0</v>
          </cell>
          <cell r="H2542">
            <v>0</v>
          </cell>
          <cell r="P2542">
            <v>0</v>
          </cell>
        </row>
        <row r="2543">
          <cell r="A2543" t="str">
            <v>Instalação de caixa de passagem 400 x 400 x 150</v>
          </cell>
          <cell r="B2543" t="str">
            <v>CX</v>
          </cell>
          <cell r="C2543" t="str">
            <v>UNID.</v>
          </cell>
          <cell r="D2543">
            <v>3</v>
          </cell>
          <cell r="E2543">
            <v>30</v>
          </cell>
          <cell r="F2543">
            <v>90</v>
          </cell>
          <cell r="G2543">
            <v>10</v>
          </cell>
          <cell r="H2543">
            <v>30</v>
          </cell>
          <cell r="I2543" t="str">
            <v>LE</v>
          </cell>
          <cell r="P2543">
            <v>10</v>
          </cell>
        </row>
        <row r="2544">
          <cell r="F2544">
            <v>0</v>
          </cell>
          <cell r="H2544">
            <v>0</v>
          </cell>
          <cell r="P2544">
            <v>0</v>
          </cell>
        </row>
        <row r="2545">
          <cell r="A2545" t="str">
            <v>Instalação e interligação de caixa de bornes com 30 bornes.</v>
          </cell>
          <cell r="B2545" t="str">
            <v>CX</v>
          </cell>
          <cell r="C2545" t="str">
            <v>UNID.</v>
          </cell>
          <cell r="D2545">
            <v>6</v>
          </cell>
          <cell r="E2545">
            <v>30</v>
          </cell>
          <cell r="F2545">
            <v>180</v>
          </cell>
          <cell r="G2545">
            <v>30</v>
          </cell>
          <cell r="H2545">
            <v>180</v>
          </cell>
          <cell r="I2545" t="str">
            <v>Q</v>
          </cell>
          <cell r="P2545">
            <v>30</v>
          </cell>
        </row>
        <row r="2546">
          <cell r="F2546">
            <v>0</v>
          </cell>
          <cell r="H2546">
            <v>0</v>
          </cell>
          <cell r="P2546">
            <v>0</v>
          </cell>
        </row>
        <row r="2547">
          <cell r="A2547" t="str">
            <v>Instalação e interligação de caixas de válvulas solenóide.</v>
          </cell>
          <cell r="B2547" t="str">
            <v>CC</v>
          </cell>
          <cell r="C2547" t="str">
            <v>UNID.</v>
          </cell>
          <cell r="D2547">
            <v>9</v>
          </cell>
          <cell r="E2547">
            <v>30</v>
          </cell>
          <cell r="F2547">
            <v>270</v>
          </cell>
          <cell r="G2547">
            <v>20</v>
          </cell>
          <cell r="H2547">
            <v>180</v>
          </cell>
          <cell r="I2547" t="str">
            <v>N</v>
          </cell>
          <cell r="P2547">
            <v>20</v>
          </cell>
        </row>
        <row r="2548">
          <cell r="F2548">
            <v>0</v>
          </cell>
          <cell r="H2548">
            <v>0</v>
          </cell>
          <cell r="P2548">
            <v>0</v>
          </cell>
        </row>
        <row r="2549">
          <cell r="A2549" t="str">
            <v>ÁREA - CICLONAGEM E FILTRAGEM</v>
          </cell>
          <cell r="F2549">
            <v>0</v>
          </cell>
          <cell r="H2549">
            <v>0</v>
          </cell>
          <cell r="P2549">
            <v>0</v>
          </cell>
        </row>
        <row r="2550">
          <cell r="A2550" t="str">
            <v>Instalação e interligação de válvula de bloqueio “guilhotina”, (diâmetros: 3", 18")</v>
          </cell>
          <cell r="B2550" t="str">
            <v>FV</v>
          </cell>
          <cell r="C2550" t="str">
            <v>CJ</v>
          </cell>
          <cell r="D2550">
            <v>18</v>
          </cell>
          <cell r="E2550">
            <v>10</v>
          </cell>
          <cell r="F2550">
            <v>180</v>
          </cell>
          <cell r="G2550">
            <v>20</v>
          </cell>
          <cell r="H2550">
            <v>360</v>
          </cell>
          <cell r="I2550" t="str">
            <v>N</v>
          </cell>
          <cell r="P2550">
            <v>20</v>
          </cell>
        </row>
        <row r="2551">
          <cell r="F2551">
            <v>0</v>
          </cell>
          <cell r="H2551">
            <v>0</v>
          </cell>
          <cell r="P2551">
            <v>0</v>
          </cell>
        </row>
        <row r="2552">
          <cell r="A2552" t="str">
            <v>Válvula de bloqueio "dardo"</v>
          </cell>
          <cell r="B2552" t="str">
            <v>FV</v>
          </cell>
          <cell r="C2552" t="str">
            <v>UNID.</v>
          </cell>
          <cell r="D2552">
            <v>4</v>
          </cell>
          <cell r="E2552">
            <v>10</v>
          </cell>
          <cell r="F2552">
            <v>40</v>
          </cell>
          <cell r="G2552">
            <v>20</v>
          </cell>
          <cell r="H2552">
            <v>80</v>
          </cell>
          <cell r="I2552" t="str">
            <v>N</v>
          </cell>
          <cell r="P2552">
            <v>20</v>
          </cell>
        </row>
        <row r="2553">
          <cell r="F2553">
            <v>0</v>
          </cell>
          <cell r="H2553">
            <v>0</v>
          </cell>
          <cell r="P2553">
            <v>0</v>
          </cell>
        </row>
        <row r="2554">
          <cell r="A2554" t="str">
            <v>Instalação de manômetros</v>
          </cell>
          <cell r="B2554" t="str">
            <v>PI</v>
          </cell>
          <cell r="C2554" t="str">
            <v>UNID.</v>
          </cell>
          <cell r="D2554">
            <v>46</v>
          </cell>
          <cell r="E2554">
            <v>10</v>
          </cell>
          <cell r="F2554">
            <v>460</v>
          </cell>
          <cell r="G2554">
            <v>8</v>
          </cell>
          <cell r="H2554">
            <v>368</v>
          </cell>
          <cell r="I2554" t="str">
            <v>N</v>
          </cell>
          <cell r="P2554">
            <v>8</v>
          </cell>
        </row>
        <row r="2555">
          <cell r="F2555">
            <v>0</v>
          </cell>
          <cell r="H2555">
            <v>0</v>
          </cell>
          <cell r="P2555">
            <v>0</v>
          </cell>
        </row>
        <row r="2556">
          <cell r="A2556" t="str">
            <v>Instalação e interligação de chave de vazão</v>
          </cell>
          <cell r="B2556" t="str">
            <v>FSL</v>
          </cell>
          <cell r="C2556" t="str">
            <v>UNID.</v>
          </cell>
          <cell r="D2556">
            <v>15</v>
          </cell>
          <cell r="E2556">
            <v>10</v>
          </cell>
          <cell r="F2556">
            <v>150</v>
          </cell>
          <cell r="G2556">
            <v>8</v>
          </cell>
          <cell r="H2556">
            <v>120</v>
          </cell>
          <cell r="I2556" t="str">
            <v>N</v>
          </cell>
          <cell r="P2556">
            <v>8</v>
          </cell>
        </row>
        <row r="2557">
          <cell r="F2557">
            <v>0</v>
          </cell>
          <cell r="H2557">
            <v>0</v>
          </cell>
          <cell r="P2557">
            <v>0</v>
          </cell>
        </row>
        <row r="2558">
          <cell r="A2558" t="str">
            <v>Instalação e interligação de válvula solenóide, (diâmetros: 1")</v>
          </cell>
          <cell r="B2558" t="str">
            <v>SV</v>
          </cell>
          <cell r="F2558">
            <v>0</v>
          </cell>
          <cell r="H2558">
            <v>0</v>
          </cell>
          <cell r="P2558">
            <v>0</v>
          </cell>
        </row>
        <row r="2559">
          <cell r="F2559">
            <v>0</v>
          </cell>
          <cell r="H2559">
            <v>0</v>
          </cell>
          <cell r="P2559">
            <v>0</v>
          </cell>
        </row>
        <row r="2560">
          <cell r="A2560" t="str">
            <v>Instalação e interligação de válvula de controle borboleta, (diâmetros: 2", 10")</v>
          </cell>
          <cell r="B2560" t="str">
            <v>LCV</v>
          </cell>
          <cell r="C2560" t="str">
            <v>CJ</v>
          </cell>
          <cell r="D2560">
            <v>1</v>
          </cell>
          <cell r="E2560">
            <v>10</v>
          </cell>
          <cell r="F2560">
            <v>10</v>
          </cell>
          <cell r="G2560">
            <v>20</v>
          </cell>
          <cell r="H2560">
            <v>20</v>
          </cell>
          <cell r="I2560" t="str">
            <v>N</v>
          </cell>
          <cell r="P2560">
            <v>20</v>
          </cell>
        </row>
        <row r="2561">
          <cell r="F2561">
            <v>0</v>
          </cell>
          <cell r="H2561">
            <v>0</v>
          </cell>
          <cell r="P2561">
            <v>0</v>
          </cell>
        </row>
        <row r="2562">
          <cell r="A2562" t="str">
            <v>Instalação e interligação de válvula de bloqueio borboleta, (diâmetros: 3", 18")</v>
          </cell>
          <cell r="B2562" t="str">
            <v>FV</v>
          </cell>
          <cell r="C2562" t="str">
            <v>CJ</v>
          </cell>
          <cell r="D2562">
            <v>8</v>
          </cell>
          <cell r="E2562">
            <v>10</v>
          </cell>
          <cell r="F2562">
            <v>80</v>
          </cell>
          <cell r="G2562">
            <v>20</v>
          </cell>
          <cell r="H2562">
            <v>160</v>
          </cell>
          <cell r="I2562" t="str">
            <v>N</v>
          </cell>
          <cell r="P2562">
            <v>20</v>
          </cell>
        </row>
        <row r="2563">
          <cell r="F2563">
            <v>0</v>
          </cell>
          <cell r="H2563">
            <v>0</v>
          </cell>
          <cell r="P2563">
            <v>0</v>
          </cell>
        </row>
        <row r="2564">
          <cell r="A2564" t="str">
            <v>Instalação de válvula de bloqueio “mangote tubular”, (diâmetros: 4", 6")</v>
          </cell>
          <cell r="B2564" t="str">
            <v>FV</v>
          </cell>
          <cell r="C2564" t="str">
            <v>UNID.</v>
          </cell>
          <cell r="D2564">
            <v>4</v>
          </cell>
          <cell r="E2564">
            <v>10</v>
          </cell>
          <cell r="F2564">
            <v>40</v>
          </cell>
          <cell r="G2564">
            <v>20</v>
          </cell>
          <cell r="H2564">
            <v>80</v>
          </cell>
          <cell r="I2564" t="str">
            <v>N</v>
          </cell>
          <cell r="P2564">
            <v>20</v>
          </cell>
        </row>
        <row r="2565">
          <cell r="F2565">
            <v>0</v>
          </cell>
          <cell r="H2565">
            <v>0</v>
          </cell>
          <cell r="P2565">
            <v>0</v>
          </cell>
        </row>
        <row r="2566">
          <cell r="A2566" t="str">
            <v>Instalação e interligação de válvula de bloqueio “pinch mangote”, (diâmetros: 3", 6", 8")</v>
          </cell>
          <cell r="B2566" t="str">
            <v>FV</v>
          </cell>
          <cell r="C2566" t="str">
            <v>UNID.</v>
          </cell>
          <cell r="D2566">
            <v>9</v>
          </cell>
          <cell r="E2566">
            <v>10</v>
          </cell>
          <cell r="F2566">
            <v>90</v>
          </cell>
          <cell r="G2566">
            <v>20</v>
          </cell>
          <cell r="H2566">
            <v>180</v>
          </cell>
          <cell r="I2566" t="str">
            <v>N</v>
          </cell>
          <cell r="P2566">
            <v>20</v>
          </cell>
        </row>
        <row r="2567">
          <cell r="F2567">
            <v>0</v>
          </cell>
          <cell r="H2567">
            <v>0</v>
          </cell>
          <cell r="P2567">
            <v>0</v>
          </cell>
        </row>
        <row r="2568">
          <cell r="A2568" t="str">
            <v>Válvula de segurança</v>
          </cell>
          <cell r="B2568" t="str">
            <v>PSV</v>
          </cell>
          <cell r="C2568" t="str">
            <v>UNID.</v>
          </cell>
          <cell r="D2568">
            <v>2</v>
          </cell>
          <cell r="E2568">
            <v>10</v>
          </cell>
          <cell r="F2568">
            <v>20</v>
          </cell>
          <cell r="G2568">
            <v>20</v>
          </cell>
          <cell r="H2568">
            <v>40</v>
          </cell>
          <cell r="I2568" t="str">
            <v>N</v>
          </cell>
          <cell r="P2568">
            <v>20</v>
          </cell>
        </row>
        <row r="2569">
          <cell r="F2569">
            <v>0</v>
          </cell>
          <cell r="H2569">
            <v>0</v>
          </cell>
          <cell r="P2569">
            <v>0</v>
          </cell>
        </row>
        <row r="2570">
          <cell r="A2570" t="str">
            <v>Instalação de válvula reguladora de pressão</v>
          </cell>
          <cell r="B2570" t="str">
            <v>PCV</v>
          </cell>
          <cell r="C2570" t="str">
            <v>UNID.</v>
          </cell>
          <cell r="D2570">
            <v>2</v>
          </cell>
          <cell r="E2570">
            <v>10</v>
          </cell>
          <cell r="F2570">
            <v>20</v>
          </cell>
          <cell r="G2570">
            <v>20</v>
          </cell>
          <cell r="H2570">
            <v>40</v>
          </cell>
          <cell r="I2570" t="str">
            <v>N</v>
          </cell>
          <cell r="P2570">
            <v>20</v>
          </cell>
        </row>
        <row r="2571">
          <cell r="F2571">
            <v>0</v>
          </cell>
          <cell r="H2571">
            <v>0</v>
          </cell>
          <cell r="P2571">
            <v>0</v>
          </cell>
        </row>
        <row r="2572">
          <cell r="A2572" t="str">
            <v>Instalação e interligação de medidor de nível tipo ultrassônico</v>
          </cell>
          <cell r="B2572" t="str">
            <v>LIT</v>
          </cell>
          <cell r="C2572" t="str">
            <v>CJ</v>
          </cell>
          <cell r="D2572">
            <v>2</v>
          </cell>
          <cell r="E2572">
            <v>10</v>
          </cell>
          <cell r="F2572">
            <v>20</v>
          </cell>
          <cell r="G2572">
            <v>8</v>
          </cell>
          <cell r="H2572">
            <v>16</v>
          </cell>
          <cell r="I2572" t="str">
            <v>N</v>
          </cell>
          <cell r="P2572">
            <v>8</v>
          </cell>
        </row>
        <row r="2573">
          <cell r="F2573">
            <v>0</v>
          </cell>
          <cell r="H2573">
            <v>0</v>
          </cell>
          <cell r="P2573">
            <v>0</v>
          </cell>
        </row>
        <row r="2574">
          <cell r="A2574" t="str">
            <v>Vacuostato com selo</v>
          </cell>
          <cell r="B2574" t="str">
            <v>VSL</v>
          </cell>
          <cell r="C2574" t="str">
            <v>UNID.</v>
          </cell>
          <cell r="D2574">
            <v>4</v>
          </cell>
          <cell r="E2574">
            <v>10</v>
          </cell>
          <cell r="F2574">
            <v>40</v>
          </cell>
          <cell r="G2574">
            <v>8</v>
          </cell>
          <cell r="H2574">
            <v>32</v>
          </cell>
          <cell r="I2574" t="str">
            <v>N</v>
          </cell>
          <cell r="P2574">
            <v>8</v>
          </cell>
        </row>
        <row r="2575">
          <cell r="F2575">
            <v>0</v>
          </cell>
          <cell r="H2575">
            <v>0</v>
          </cell>
          <cell r="P2575">
            <v>0</v>
          </cell>
        </row>
        <row r="2576">
          <cell r="A2576" t="str">
            <v>Interligação de sensores indutivos de velocidade - TC</v>
          </cell>
          <cell r="B2576" t="str">
            <v>SE</v>
          </cell>
          <cell r="C2576" t="str">
            <v>UNID.</v>
          </cell>
          <cell r="D2576">
            <v>6</v>
          </cell>
          <cell r="E2576">
            <v>10</v>
          </cell>
          <cell r="F2576">
            <v>60</v>
          </cell>
          <cell r="G2576">
            <v>8</v>
          </cell>
          <cell r="H2576">
            <v>48</v>
          </cell>
          <cell r="I2576" t="str">
            <v>N</v>
          </cell>
          <cell r="P2576">
            <v>8</v>
          </cell>
        </row>
        <row r="2577">
          <cell r="F2577">
            <v>0</v>
          </cell>
          <cell r="H2577">
            <v>0</v>
          </cell>
          <cell r="P2577">
            <v>0</v>
          </cell>
        </row>
        <row r="2578">
          <cell r="A2578" t="str">
            <v>Interligação de chaves de emergência - TC</v>
          </cell>
          <cell r="B2578" t="str">
            <v>XS</v>
          </cell>
          <cell r="C2578" t="str">
            <v>UNID.</v>
          </cell>
          <cell r="D2578">
            <v>2</v>
          </cell>
          <cell r="E2578">
            <v>10</v>
          </cell>
          <cell r="F2578">
            <v>20</v>
          </cell>
          <cell r="G2578">
            <v>8</v>
          </cell>
          <cell r="H2578">
            <v>16</v>
          </cell>
          <cell r="I2578" t="str">
            <v>N</v>
          </cell>
          <cell r="P2578">
            <v>8</v>
          </cell>
        </row>
        <row r="2579">
          <cell r="F2579">
            <v>0</v>
          </cell>
          <cell r="H2579">
            <v>0</v>
          </cell>
          <cell r="P2579">
            <v>0</v>
          </cell>
        </row>
        <row r="2580">
          <cell r="A2580" t="str">
            <v>Interligação de chave de nível alto - TC</v>
          </cell>
          <cell r="B2580" t="str">
            <v>LSH</v>
          </cell>
          <cell r="C2580" t="str">
            <v>UNID.</v>
          </cell>
          <cell r="D2580">
            <v>16</v>
          </cell>
          <cell r="E2580">
            <v>10</v>
          </cell>
          <cell r="F2580">
            <v>160</v>
          </cell>
          <cell r="G2580">
            <v>8</v>
          </cell>
          <cell r="H2580">
            <v>128</v>
          </cell>
          <cell r="I2580" t="str">
            <v>N</v>
          </cell>
          <cell r="P2580">
            <v>8</v>
          </cell>
        </row>
        <row r="2581">
          <cell r="F2581">
            <v>0</v>
          </cell>
          <cell r="H2581">
            <v>0</v>
          </cell>
          <cell r="P2581">
            <v>0</v>
          </cell>
        </row>
        <row r="2582">
          <cell r="A2582" t="str">
            <v>Instalação de transmissor de pressão com selo</v>
          </cell>
          <cell r="B2582" t="str">
            <v>PIT</v>
          </cell>
          <cell r="C2582" t="str">
            <v>CJ</v>
          </cell>
          <cell r="D2582">
            <v>2</v>
          </cell>
          <cell r="E2582">
            <v>10</v>
          </cell>
          <cell r="F2582">
            <v>20</v>
          </cell>
          <cell r="G2582">
            <v>8</v>
          </cell>
          <cell r="H2582">
            <v>16</v>
          </cell>
          <cell r="I2582" t="str">
            <v>N</v>
          </cell>
          <cell r="P2582">
            <v>8</v>
          </cell>
        </row>
        <row r="2583">
          <cell r="F2583">
            <v>0</v>
          </cell>
          <cell r="H2583">
            <v>0</v>
          </cell>
          <cell r="P2583">
            <v>0</v>
          </cell>
        </row>
        <row r="2584">
          <cell r="A2584" t="str">
            <v>Instalação e interligação de caixas de válvulas solenóide</v>
          </cell>
          <cell r="B2584" t="str">
            <v>SV</v>
          </cell>
          <cell r="C2584" t="str">
            <v>UNID.</v>
          </cell>
          <cell r="D2584">
            <v>12</v>
          </cell>
          <cell r="E2584">
            <v>10</v>
          </cell>
          <cell r="F2584">
            <v>120</v>
          </cell>
          <cell r="G2584">
            <v>8</v>
          </cell>
          <cell r="H2584">
            <v>96</v>
          </cell>
          <cell r="I2584" t="str">
            <v>N</v>
          </cell>
          <cell r="P2584">
            <v>8</v>
          </cell>
        </row>
        <row r="2585">
          <cell r="F2585">
            <v>0</v>
          </cell>
          <cell r="H2585">
            <v>0</v>
          </cell>
          <cell r="P2585">
            <v>0</v>
          </cell>
        </row>
        <row r="2586">
          <cell r="A2586" t="str">
            <v>Instalação e interligação de caixas locais de aquisição de E/S (2300 x 1200 x 700 mm)</v>
          </cell>
          <cell r="B2586" t="str">
            <v>CAD</v>
          </cell>
          <cell r="C2586" t="str">
            <v>CJ</v>
          </cell>
          <cell r="D2586">
            <v>2</v>
          </cell>
          <cell r="E2586">
            <v>300</v>
          </cell>
          <cell r="F2586">
            <v>600</v>
          </cell>
          <cell r="G2586">
            <v>250</v>
          </cell>
          <cell r="H2586">
            <v>500</v>
          </cell>
          <cell r="I2586" t="str">
            <v>Q</v>
          </cell>
          <cell r="P2586">
            <v>250</v>
          </cell>
        </row>
        <row r="2587">
          <cell r="F2587">
            <v>0</v>
          </cell>
          <cell r="H2587">
            <v>0</v>
          </cell>
          <cell r="P2587">
            <v>0</v>
          </cell>
        </row>
        <row r="2588">
          <cell r="A2588" t="str">
            <v>Instalação e interligação de postos de comunicação de voz</v>
          </cell>
          <cell r="B2588" t="str">
            <v xml:space="preserve"> </v>
          </cell>
          <cell r="C2588" t="str">
            <v>UNID.</v>
          </cell>
          <cell r="D2588">
            <v>6</v>
          </cell>
          <cell r="E2588">
            <v>10</v>
          </cell>
          <cell r="F2588">
            <v>60</v>
          </cell>
          <cell r="G2588">
            <v>8</v>
          </cell>
          <cell r="H2588">
            <v>48</v>
          </cell>
          <cell r="I2588" t="str">
            <v>Q</v>
          </cell>
          <cell r="P2588">
            <v>8</v>
          </cell>
        </row>
        <row r="2589">
          <cell r="F2589">
            <v>0</v>
          </cell>
          <cell r="H2589">
            <v>0</v>
          </cell>
          <cell r="P2589">
            <v>0</v>
          </cell>
        </row>
        <row r="2590">
          <cell r="A2590" t="str">
            <v>Lançamento e ligação de cabo de controle - 1,5 mm²</v>
          </cell>
          <cell r="B2590" t="str">
            <v xml:space="preserve"> </v>
          </cell>
          <cell r="F2590">
            <v>0</v>
          </cell>
          <cell r="H2590">
            <v>0</v>
          </cell>
          <cell r="P2590">
            <v>0</v>
          </cell>
        </row>
        <row r="2591">
          <cell r="A2591" t="str">
            <v>1x2C</v>
          </cell>
          <cell r="B2591" t="str">
            <v>CB1</v>
          </cell>
          <cell r="C2591" t="str">
            <v>m</v>
          </cell>
          <cell r="D2591">
            <v>400</v>
          </cell>
          <cell r="E2591">
            <v>0.20399999999999999</v>
          </cell>
          <cell r="F2591">
            <v>81.599999999999994</v>
          </cell>
          <cell r="G2591">
            <v>0.15</v>
          </cell>
          <cell r="H2591">
            <v>60</v>
          </cell>
          <cell r="I2591" t="str">
            <v>B</v>
          </cell>
          <cell r="P2591">
            <v>0.15</v>
          </cell>
        </row>
        <row r="2592">
          <cell r="A2592" t="str">
            <v>1x3C</v>
          </cell>
          <cell r="B2592" t="str">
            <v>CB1</v>
          </cell>
          <cell r="C2592" t="str">
            <v>m</v>
          </cell>
          <cell r="D2592">
            <v>600</v>
          </cell>
          <cell r="E2592">
            <v>0.22900000000000001</v>
          </cell>
          <cell r="F2592">
            <v>137.4</v>
          </cell>
          <cell r="G2592">
            <v>0.15</v>
          </cell>
          <cell r="H2592">
            <v>90</v>
          </cell>
          <cell r="I2592" t="str">
            <v>B</v>
          </cell>
          <cell r="P2592">
            <v>0.15</v>
          </cell>
        </row>
        <row r="2593">
          <cell r="A2593" t="str">
            <v>1x4C</v>
          </cell>
          <cell r="B2593" t="str">
            <v>CB1</v>
          </cell>
          <cell r="C2593" t="str">
            <v>m</v>
          </cell>
          <cell r="D2593">
            <v>200</v>
          </cell>
          <cell r="E2593">
            <v>0.26700000000000002</v>
          </cell>
          <cell r="F2593">
            <v>53.4</v>
          </cell>
          <cell r="G2593">
            <v>0.2</v>
          </cell>
          <cell r="H2593">
            <v>40</v>
          </cell>
          <cell r="I2593" t="str">
            <v>B</v>
          </cell>
          <cell r="P2593">
            <v>0.2</v>
          </cell>
        </row>
        <row r="2594">
          <cell r="A2594" t="str">
            <v>1x5C</v>
          </cell>
          <cell r="B2594" t="str">
            <v>CB1</v>
          </cell>
          <cell r="C2594" t="str">
            <v>m</v>
          </cell>
          <cell r="D2594">
            <v>200</v>
          </cell>
          <cell r="E2594">
            <v>0.29099999999999998</v>
          </cell>
          <cell r="F2594">
            <v>58.2</v>
          </cell>
          <cell r="G2594">
            <v>0.2</v>
          </cell>
          <cell r="H2594">
            <v>40</v>
          </cell>
          <cell r="I2594" t="str">
            <v>B</v>
          </cell>
          <cell r="P2594">
            <v>0.2</v>
          </cell>
        </row>
        <row r="2595">
          <cell r="A2595" t="str">
            <v>1x7C</v>
          </cell>
          <cell r="B2595" t="str">
            <v>CB1</v>
          </cell>
          <cell r="C2595" t="str">
            <v>m</v>
          </cell>
          <cell r="D2595">
            <v>200</v>
          </cell>
          <cell r="E2595">
            <v>0.34499999999999997</v>
          </cell>
          <cell r="F2595">
            <v>69</v>
          </cell>
          <cell r="G2595">
            <v>0.2</v>
          </cell>
          <cell r="H2595">
            <v>40</v>
          </cell>
          <cell r="I2595" t="str">
            <v>B</v>
          </cell>
          <cell r="P2595">
            <v>0.2</v>
          </cell>
        </row>
        <row r="2596">
          <cell r="A2596" t="str">
            <v>1x9C</v>
          </cell>
          <cell r="B2596" t="str">
            <v>CB1</v>
          </cell>
          <cell r="C2596" t="str">
            <v>m</v>
          </cell>
          <cell r="D2596">
            <v>200</v>
          </cell>
          <cell r="E2596">
            <v>0.432</v>
          </cell>
          <cell r="F2596">
            <v>86.4</v>
          </cell>
          <cell r="G2596">
            <v>0.2</v>
          </cell>
          <cell r="H2596">
            <v>40</v>
          </cell>
          <cell r="I2596" t="str">
            <v>B</v>
          </cell>
          <cell r="P2596">
            <v>0.2</v>
          </cell>
        </row>
        <row r="2597">
          <cell r="A2597" t="str">
            <v xml:space="preserve"> </v>
          </cell>
          <cell r="B2597" t="str">
            <v xml:space="preserve"> </v>
          </cell>
          <cell r="F2597">
            <v>0</v>
          </cell>
          <cell r="H2597">
            <v>0</v>
          </cell>
          <cell r="P2597">
            <v>0</v>
          </cell>
        </row>
        <row r="2598">
          <cell r="A2598" t="str">
            <v>Lançamento e ligação de cabo de instrumentação - 1,0 mm² + blindagem</v>
          </cell>
          <cell r="B2598" t="str">
            <v xml:space="preserve"> </v>
          </cell>
          <cell r="F2598">
            <v>0</v>
          </cell>
          <cell r="H2598">
            <v>0</v>
          </cell>
          <cell r="P2598">
            <v>0</v>
          </cell>
        </row>
        <row r="2599">
          <cell r="A2599" t="str">
            <v>1x2C</v>
          </cell>
          <cell r="B2599" t="str">
            <v>CB1</v>
          </cell>
          <cell r="C2599" t="str">
            <v>m</v>
          </cell>
          <cell r="D2599">
            <v>500</v>
          </cell>
          <cell r="E2599">
            <v>0.20399999999999999</v>
          </cell>
          <cell r="F2599">
            <v>102</v>
          </cell>
          <cell r="G2599">
            <v>0.15</v>
          </cell>
          <cell r="H2599">
            <v>75</v>
          </cell>
          <cell r="I2599" t="str">
            <v>B</v>
          </cell>
          <cell r="P2599">
            <v>0.15</v>
          </cell>
        </row>
        <row r="2600">
          <cell r="F2600">
            <v>0</v>
          </cell>
          <cell r="H2600">
            <v>0</v>
          </cell>
          <cell r="P2600">
            <v>0</v>
          </cell>
        </row>
        <row r="2601">
          <cell r="A2601" t="str">
            <v>Eletroduto rígido tipo AC- (Vara de 3 m):</v>
          </cell>
          <cell r="F2601">
            <v>0</v>
          </cell>
          <cell r="H2601">
            <v>0</v>
          </cell>
          <cell r="P2601">
            <v>0</v>
          </cell>
        </row>
        <row r="2602">
          <cell r="A2602" t="str">
            <v>Diâmetro 3/4"</v>
          </cell>
          <cell r="B2602" t="str">
            <v>ELAG</v>
          </cell>
          <cell r="C2602" t="str">
            <v>m</v>
          </cell>
          <cell r="D2602">
            <v>118</v>
          </cell>
          <cell r="E2602">
            <v>1.7699999999999998</v>
          </cell>
          <cell r="F2602">
            <v>208.86</v>
          </cell>
          <cell r="G2602">
            <v>1.25</v>
          </cell>
          <cell r="H2602">
            <v>147.5</v>
          </cell>
          <cell r="I2602" t="str">
            <v>LE</v>
          </cell>
          <cell r="P2602">
            <v>1.25</v>
          </cell>
        </row>
        <row r="2603">
          <cell r="A2603" t="str">
            <v>Diâmetro 1"</v>
          </cell>
          <cell r="B2603" t="str">
            <v>ELAG</v>
          </cell>
          <cell r="C2603" t="str">
            <v>m</v>
          </cell>
          <cell r="D2603">
            <v>30</v>
          </cell>
          <cell r="E2603">
            <v>2.63</v>
          </cell>
          <cell r="F2603">
            <v>78.900000000000006</v>
          </cell>
          <cell r="G2603">
            <v>1.25</v>
          </cell>
          <cell r="H2603">
            <v>37.5</v>
          </cell>
          <cell r="I2603" t="str">
            <v>LE</v>
          </cell>
          <cell r="P2603">
            <v>1.25</v>
          </cell>
        </row>
        <row r="2604">
          <cell r="A2604" t="str">
            <v>Diâmetro 11/2"</v>
          </cell>
          <cell r="B2604" t="str">
            <v>ELAG</v>
          </cell>
          <cell r="C2604" t="str">
            <v>m</v>
          </cell>
          <cell r="D2604">
            <v>72</v>
          </cell>
          <cell r="E2604">
            <v>4.24</v>
          </cell>
          <cell r="F2604">
            <v>305.27999999999997</v>
          </cell>
          <cell r="G2604">
            <v>1.25</v>
          </cell>
          <cell r="H2604">
            <v>90</v>
          </cell>
          <cell r="I2604" t="str">
            <v>LE</v>
          </cell>
          <cell r="P2604">
            <v>1.25</v>
          </cell>
        </row>
        <row r="2605">
          <cell r="A2605" t="str">
            <v>Diâmetro 2"</v>
          </cell>
          <cell r="B2605" t="str">
            <v>ELAG</v>
          </cell>
          <cell r="C2605" t="str">
            <v>m</v>
          </cell>
          <cell r="D2605">
            <v>174</v>
          </cell>
          <cell r="E2605">
            <v>5.66</v>
          </cell>
          <cell r="F2605">
            <v>984.84</v>
          </cell>
          <cell r="G2605">
            <v>1.5</v>
          </cell>
          <cell r="H2605">
            <v>261</v>
          </cell>
          <cell r="I2605" t="str">
            <v>LE</v>
          </cell>
          <cell r="P2605">
            <v>1.5</v>
          </cell>
        </row>
        <row r="2606">
          <cell r="A2606" t="str">
            <v>Diâmetro 2 1/2"</v>
          </cell>
          <cell r="B2606" t="str">
            <v>ELAG</v>
          </cell>
          <cell r="C2606" t="str">
            <v>m</v>
          </cell>
          <cell r="D2606">
            <v>27</v>
          </cell>
          <cell r="E2606">
            <v>8.9</v>
          </cell>
          <cell r="F2606">
            <v>240.3</v>
          </cell>
          <cell r="G2606">
            <v>1.5</v>
          </cell>
          <cell r="H2606">
            <v>40.5</v>
          </cell>
          <cell r="I2606" t="str">
            <v>LE</v>
          </cell>
          <cell r="P2606">
            <v>1.5</v>
          </cell>
        </row>
        <row r="2607">
          <cell r="F2607">
            <v>0</v>
          </cell>
          <cell r="H2607">
            <v>0</v>
          </cell>
          <cell r="P2607">
            <v>0</v>
          </cell>
        </row>
        <row r="2608">
          <cell r="A2608" t="str">
            <v>Eletroduto flexível (peça de 1,5 m):</v>
          </cell>
          <cell r="F2608">
            <v>0</v>
          </cell>
          <cell r="H2608">
            <v>0</v>
          </cell>
          <cell r="P2608">
            <v>0</v>
          </cell>
        </row>
        <row r="2609">
          <cell r="A2609" t="str">
            <v>Diâmetro 3/4"</v>
          </cell>
          <cell r="B2609" t="str">
            <v>ELFL</v>
          </cell>
          <cell r="C2609" t="str">
            <v>PC</v>
          </cell>
          <cell r="D2609">
            <v>252</v>
          </cell>
          <cell r="E2609">
            <v>0.88</v>
          </cell>
          <cell r="F2609">
            <v>221.76</v>
          </cell>
          <cell r="G2609">
            <v>4.5</v>
          </cell>
          <cell r="H2609">
            <v>1134</v>
          </cell>
          <cell r="I2609" t="str">
            <v>LE</v>
          </cell>
          <cell r="P2609">
            <v>4.5</v>
          </cell>
        </row>
        <row r="2610">
          <cell r="A2610" t="str">
            <v>Diâmetro 1/2"</v>
          </cell>
          <cell r="B2610" t="str">
            <v>ELFL</v>
          </cell>
          <cell r="C2610" t="str">
            <v>PC</v>
          </cell>
          <cell r="D2610">
            <v>30</v>
          </cell>
          <cell r="E2610">
            <v>0.5</v>
          </cell>
          <cell r="F2610">
            <v>15</v>
          </cell>
          <cell r="G2610">
            <v>4.5</v>
          </cell>
          <cell r="H2610">
            <v>135</v>
          </cell>
          <cell r="I2610" t="str">
            <v>LE</v>
          </cell>
          <cell r="P2610">
            <v>4.5</v>
          </cell>
        </row>
        <row r="2611">
          <cell r="F2611">
            <v>0</v>
          </cell>
          <cell r="H2611">
            <v>0</v>
          </cell>
          <cell r="P2611">
            <v>0</v>
          </cell>
        </row>
        <row r="2612">
          <cell r="A2612" t="str">
            <v>Caixa comando local:</v>
          </cell>
          <cell r="F2612">
            <v>0</v>
          </cell>
          <cell r="H2612">
            <v>0</v>
          </cell>
          <cell r="P2612">
            <v>0</v>
          </cell>
        </row>
        <row r="2613">
          <cell r="A2613" t="str">
            <v>2 botões</v>
          </cell>
          <cell r="B2613" t="str">
            <v>CX</v>
          </cell>
          <cell r="C2613" t="str">
            <v>UNID.</v>
          </cell>
          <cell r="D2613">
            <v>10</v>
          </cell>
          <cell r="E2613">
            <v>10</v>
          </cell>
          <cell r="F2613">
            <v>100</v>
          </cell>
          <cell r="G2613">
            <v>8</v>
          </cell>
          <cell r="H2613">
            <v>80</v>
          </cell>
          <cell r="I2613" t="str">
            <v>Q</v>
          </cell>
          <cell r="P2613">
            <v>8</v>
          </cell>
        </row>
        <row r="2614">
          <cell r="F2614">
            <v>0</v>
          </cell>
          <cell r="H2614">
            <v>0</v>
          </cell>
          <cell r="P2614">
            <v>0</v>
          </cell>
        </row>
        <row r="2615">
          <cell r="A2615" t="str">
            <v>Instalação de caixa de passagem 400 x 400 x 150</v>
          </cell>
          <cell r="B2615" t="str">
            <v>CX</v>
          </cell>
          <cell r="C2615" t="str">
            <v>UNID.</v>
          </cell>
          <cell r="D2615">
            <v>3</v>
          </cell>
          <cell r="E2615">
            <v>30</v>
          </cell>
          <cell r="F2615">
            <v>90</v>
          </cell>
          <cell r="G2615">
            <v>10</v>
          </cell>
          <cell r="H2615">
            <v>30</v>
          </cell>
          <cell r="I2615" t="str">
            <v>LE</v>
          </cell>
          <cell r="P2615">
            <v>10</v>
          </cell>
        </row>
        <row r="2616">
          <cell r="F2616">
            <v>0</v>
          </cell>
          <cell r="H2616">
            <v>0</v>
          </cell>
          <cell r="P2616">
            <v>0</v>
          </cell>
        </row>
        <row r="2617">
          <cell r="A2617" t="str">
            <v>Instalação e interligação de caixa de bornes com 30 bornes.</v>
          </cell>
          <cell r="B2617" t="str">
            <v>CX</v>
          </cell>
          <cell r="C2617" t="str">
            <v>UNID.</v>
          </cell>
          <cell r="D2617">
            <v>2</v>
          </cell>
          <cell r="E2617">
            <v>30</v>
          </cell>
          <cell r="F2617">
            <v>60</v>
          </cell>
          <cell r="G2617">
            <v>30</v>
          </cell>
          <cell r="H2617">
            <v>60</v>
          </cell>
          <cell r="I2617" t="str">
            <v>Q</v>
          </cell>
          <cell r="P2617">
            <v>30</v>
          </cell>
        </row>
        <row r="2618">
          <cell r="F2618">
            <v>0</v>
          </cell>
          <cell r="H2618">
            <v>0</v>
          </cell>
          <cell r="P2618">
            <v>0</v>
          </cell>
        </row>
        <row r="2619">
          <cell r="A2619" t="str">
            <v>ÁREA - FLOTAÇÃO</v>
          </cell>
          <cell r="F2619">
            <v>0</v>
          </cell>
          <cell r="H2619">
            <v>0</v>
          </cell>
          <cell r="P2619">
            <v>0</v>
          </cell>
        </row>
        <row r="2620">
          <cell r="A2620" t="str">
            <v>Instalação e interligação de válvula de bloqueio “guilhotina”, (diâmetros: 4", 6", 8", 10")</v>
          </cell>
          <cell r="B2620" t="str">
            <v>FV</v>
          </cell>
          <cell r="C2620" t="str">
            <v>CJ</v>
          </cell>
          <cell r="D2620">
            <v>25</v>
          </cell>
          <cell r="E2620">
            <v>10</v>
          </cell>
          <cell r="F2620">
            <v>250</v>
          </cell>
          <cell r="G2620">
            <v>20</v>
          </cell>
          <cell r="H2620">
            <v>500</v>
          </cell>
          <cell r="I2620" t="str">
            <v>N</v>
          </cell>
          <cell r="P2620">
            <v>20</v>
          </cell>
        </row>
        <row r="2621">
          <cell r="F2621">
            <v>0</v>
          </cell>
          <cell r="H2621">
            <v>0</v>
          </cell>
          <cell r="P2621">
            <v>0</v>
          </cell>
        </row>
        <row r="2622">
          <cell r="A2622" t="str">
            <v>Instalação de manômetros</v>
          </cell>
          <cell r="B2622" t="str">
            <v>PI</v>
          </cell>
          <cell r="C2622" t="str">
            <v>UNID.</v>
          </cell>
          <cell r="D2622">
            <v>32</v>
          </cell>
          <cell r="E2622">
            <v>10</v>
          </cell>
          <cell r="F2622">
            <v>320</v>
          </cell>
          <cell r="G2622">
            <v>8</v>
          </cell>
          <cell r="H2622">
            <v>256</v>
          </cell>
          <cell r="I2622" t="str">
            <v>N</v>
          </cell>
          <cell r="P2622">
            <v>8</v>
          </cell>
        </row>
        <row r="2623">
          <cell r="F2623">
            <v>0</v>
          </cell>
          <cell r="H2623">
            <v>0</v>
          </cell>
          <cell r="P2623">
            <v>0</v>
          </cell>
        </row>
        <row r="2624">
          <cell r="A2624" t="str">
            <v>Instalação e interligação de chave de vazão</v>
          </cell>
          <cell r="B2624" t="str">
            <v>FSL</v>
          </cell>
          <cell r="C2624" t="str">
            <v>UNID.</v>
          </cell>
          <cell r="D2624">
            <v>14</v>
          </cell>
          <cell r="E2624">
            <v>10</v>
          </cell>
          <cell r="F2624">
            <v>140</v>
          </cell>
          <cell r="G2624">
            <v>8</v>
          </cell>
          <cell r="H2624">
            <v>112</v>
          </cell>
          <cell r="I2624" t="str">
            <v>N</v>
          </cell>
          <cell r="P2624">
            <v>8</v>
          </cell>
        </row>
        <row r="2625">
          <cell r="F2625">
            <v>0</v>
          </cell>
          <cell r="H2625">
            <v>0</v>
          </cell>
          <cell r="P2625">
            <v>0</v>
          </cell>
        </row>
        <row r="2626">
          <cell r="A2626" t="str">
            <v>Instalação e interligação de válvula solenóide, (diâmetros: 1")</v>
          </cell>
          <cell r="B2626" t="str">
            <v>SV</v>
          </cell>
          <cell r="C2626" t="str">
            <v>UNID.</v>
          </cell>
          <cell r="D2626">
            <v>18</v>
          </cell>
          <cell r="E2626">
            <v>10</v>
          </cell>
          <cell r="F2626">
            <v>180</v>
          </cell>
          <cell r="G2626">
            <v>8</v>
          </cell>
          <cell r="H2626">
            <v>144</v>
          </cell>
          <cell r="I2626" t="str">
            <v>N</v>
          </cell>
          <cell r="P2626">
            <v>8</v>
          </cell>
        </row>
        <row r="2627">
          <cell r="F2627">
            <v>0</v>
          </cell>
          <cell r="H2627">
            <v>0</v>
          </cell>
          <cell r="P2627">
            <v>0</v>
          </cell>
        </row>
        <row r="2628">
          <cell r="A2628" t="str">
            <v>Instalação e interligação de válvula de controle borboleta, (diâmetros: 2")</v>
          </cell>
          <cell r="B2628" t="str">
            <v>FCV/LCV</v>
          </cell>
          <cell r="C2628" t="str">
            <v>CJ</v>
          </cell>
          <cell r="D2628">
            <v>5</v>
          </cell>
          <cell r="E2628">
            <v>10</v>
          </cell>
          <cell r="F2628">
            <v>50</v>
          </cell>
          <cell r="G2628">
            <v>20</v>
          </cell>
          <cell r="H2628">
            <v>100</v>
          </cell>
          <cell r="I2628" t="str">
            <v>N</v>
          </cell>
          <cell r="P2628">
            <v>20</v>
          </cell>
        </row>
        <row r="2629">
          <cell r="F2629">
            <v>0</v>
          </cell>
          <cell r="H2629">
            <v>0</v>
          </cell>
          <cell r="P2629">
            <v>0</v>
          </cell>
        </row>
        <row r="2630">
          <cell r="A2630" t="str">
            <v>Instalação de válvula de bloqueio “mangote tubular”, (diâmetros: 4")</v>
          </cell>
          <cell r="B2630" t="str">
            <v>FV</v>
          </cell>
          <cell r="C2630" t="str">
            <v>UNID.</v>
          </cell>
          <cell r="D2630">
            <v>14</v>
          </cell>
          <cell r="E2630">
            <v>10</v>
          </cell>
          <cell r="F2630">
            <v>140</v>
          </cell>
          <cell r="G2630">
            <v>20</v>
          </cell>
          <cell r="H2630">
            <v>280</v>
          </cell>
          <cell r="I2630" t="str">
            <v>N</v>
          </cell>
          <cell r="P2630">
            <v>20</v>
          </cell>
        </row>
        <row r="2631">
          <cell r="F2631">
            <v>0</v>
          </cell>
          <cell r="H2631">
            <v>0</v>
          </cell>
          <cell r="P2631">
            <v>0</v>
          </cell>
        </row>
        <row r="2632">
          <cell r="A2632" t="str">
            <v>Instalação e interligação de válvula de bloqueio “pinch mangote”, (diâmetros: 3")</v>
          </cell>
          <cell r="B2632" t="str">
            <v>FV</v>
          </cell>
          <cell r="C2632" t="str">
            <v>UNID.</v>
          </cell>
          <cell r="D2632">
            <v>8</v>
          </cell>
          <cell r="E2632">
            <v>10</v>
          </cell>
          <cell r="F2632">
            <v>80</v>
          </cell>
          <cell r="G2632">
            <v>20</v>
          </cell>
          <cell r="H2632">
            <v>160</v>
          </cell>
          <cell r="I2632" t="str">
            <v>N</v>
          </cell>
          <cell r="P2632">
            <v>20</v>
          </cell>
        </row>
        <row r="2633">
          <cell r="F2633">
            <v>0</v>
          </cell>
          <cell r="H2633">
            <v>0</v>
          </cell>
          <cell r="P2633">
            <v>0</v>
          </cell>
        </row>
        <row r="2634">
          <cell r="A2634" t="str">
            <v>Válvula de controle "pinch", (diâmetros: 6", 10")</v>
          </cell>
          <cell r="B2634" t="str">
            <v>PCV</v>
          </cell>
          <cell r="C2634" t="str">
            <v>UNID.</v>
          </cell>
          <cell r="D2634">
            <v>2</v>
          </cell>
          <cell r="E2634">
            <v>10</v>
          </cell>
          <cell r="F2634">
            <v>20</v>
          </cell>
          <cell r="G2634">
            <v>20</v>
          </cell>
          <cell r="H2634">
            <v>40</v>
          </cell>
          <cell r="I2634" t="str">
            <v>N</v>
          </cell>
          <cell r="P2634">
            <v>20</v>
          </cell>
        </row>
        <row r="2635">
          <cell r="F2635">
            <v>0</v>
          </cell>
          <cell r="H2635">
            <v>0</v>
          </cell>
          <cell r="P2635">
            <v>0</v>
          </cell>
        </row>
        <row r="2636">
          <cell r="A2636" t="str">
            <v>Instalação e interligação de válvula de controle globo, (diâmetros: 3/4", 2", 3")</v>
          </cell>
          <cell r="B2636" t="str">
            <v>FCV/ACV</v>
          </cell>
          <cell r="C2636" t="str">
            <v>UNID.</v>
          </cell>
          <cell r="D2636">
            <v>5</v>
          </cell>
          <cell r="E2636">
            <v>10</v>
          </cell>
          <cell r="F2636">
            <v>50</v>
          </cell>
          <cell r="G2636">
            <v>20</v>
          </cell>
          <cell r="H2636">
            <v>100</v>
          </cell>
          <cell r="I2636" t="str">
            <v>N</v>
          </cell>
          <cell r="P2636">
            <v>20</v>
          </cell>
        </row>
        <row r="2637">
          <cell r="F2637">
            <v>0</v>
          </cell>
          <cell r="H2637">
            <v>0</v>
          </cell>
          <cell r="P2637">
            <v>0</v>
          </cell>
        </row>
        <row r="2638">
          <cell r="A2638" t="str">
            <v>Instalação de válvula redutora de pressão "auto-operada"</v>
          </cell>
          <cell r="B2638" t="str">
            <v>PCV</v>
          </cell>
          <cell r="C2638" t="str">
            <v>UNID.</v>
          </cell>
          <cell r="D2638">
            <v>3</v>
          </cell>
          <cell r="E2638">
            <v>10</v>
          </cell>
          <cell r="F2638">
            <v>30</v>
          </cell>
          <cell r="G2638">
            <v>20</v>
          </cell>
          <cell r="H2638">
            <v>60</v>
          </cell>
          <cell r="I2638" t="str">
            <v>N</v>
          </cell>
          <cell r="P2638">
            <v>20</v>
          </cell>
        </row>
        <row r="2639">
          <cell r="F2639">
            <v>0</v>
          </cell>
          <cell r="H2639">
            <v>0</v>
          </cell>
          <cell r="P2639">
            <v>0</v>
          </cell>
        </row>
        <row r="2640">
          <cell r="A2640" t="str">
            <v>Instalação e interligação de fonte / sensor / transmissor de densidade radioativo</v>
          </cell>
          <cell r="B2640" t="str">
            <v>DX/DE/DIT</v>
          </cell>
          <cell r="C2640" t="str">
            <v>CJ</v>
          </cell>
          <cell r="D2640">
            <v>4</v>
          </cell>
          <cell r="E2640">
            <v>10</v>
          </cell>
          <cell r="F2640">
            <v>40</v>
          </cell>
          <cell r="G2640">
            <v>8</v>
          </cell>
          <cell r="H2640">
            <v>32</v>
          </cell>
          <cell r="I2640" t="str">
            <v>N</v>
          </cell>
          <cell r="P2640">
            <v>8</v>
          </cell>
        </row>
        <row r="2641">
          <cell r="F2641">
            <v>0</v>
          </cell>
          <cell r="H2641">
            <v>0</v>
          </cell>
          <cell r="P2641">
            <v>0</v>
          </cell>
        </row>
        <row r="2642">
          <cell r="A2642" t="str">
            <v>Instalação e interligação de medidor magnético de vazão</v>
          </cell>
          <cell r="B2642" t="str">
            <v>FIT</v>
          </cell>
          <cell r="C2642" t="str">
            <v>CJ</v>
          </cell>
          <cell r="D2642">
            <v>9</v>
          </cell>
          <cell r="E2642">
            <v>10</v>
          </cell>
          <cell r="F2642">
            <v>90</v>
          </cell>
          <cell r="G2642">
            <v>8</v>
          </cell>
          <cell r="H2642">
            <v>72</v>
          </cell>
          <cell r="I2642" t="str">
            <v>N</v>
          </cell>
          <cell r="P2642">
            <v>8</v>
          </cell>
        </row>
        <row r="2643">
          <cell r="F2643">
            <v>0</v>
          </cell>
          <cell r="H2643">
            <v>0</v>
          </cell>
          <cell r="P2643">
            <v>0</v>
          </cell>
        </row>
        <row r="2644">
          <cell r="A2644" t="str">
            <v>Instalação e interligação de medidor de nível tipo ultrassônico</v>
          </cell>
          <cell r="B2644" t="str">
            <v>LIT</v>
          </cell>
          <cell r="C2644" t="str">
            <v>CJ</v>
          </cell>
          <cell r="D2644">
            <v>13</v>
          </cell>
          <cell r="E2644">
            <v>10</v>
          </cell>
          <cell r="F2644">
            <v>130</v>
          </cell>
          <cell r="G2644">
            <v>8</v>
          </cell>
          <cell r="H2644">
            <v>104</v>
          </cell>
          <cell r="I2644" t="str">
            <v>N</v>
          </cell>
          <cell r="P2644">
            <v>8</v>
          </cell>
        </row>
        <row r="2645">
          <cell r="F2645">
            <v>0</v>
          </cell>
          <cell r="H2645">
            <v>0</v>
          </cell>
          <cell r="P2645">
            <v>0</v>
          </cell>
        </row>
        <row r="2646">
          <cell r="A2646" t="str">
            <v>Instalação e interligação de chave de nível tipo ultrassônica</v>
          </cell>
          <cell r="B2646" t="str">
            <v>LS</v>
          </cell>
          <cell r="C2646" t="str">
            <v>UNID.</v>
          </cell>
          <cell r="D2646">
            <v>4</v>
          </cell>
          <cell r="E2646">
            <v>10</v>
          </cell>
          <cell r="F2646">
            <v>40</v>
          </cell>
          <cell r="G2646">
            <v>8</v>
          </cell>
          <cell r="H2646">
            <v>32</v>
          </cell>
          <cell r="I2646" t="str">
            <v>N</v>
          </cell>
          <cell r="P2646">
            <v>8</v>
          </cell>
        </row>
        <row r="2647">
          <cell r="F2647">
            <v>0</v>
          </cell>
          <cell r="H2647">
            <v>0</v>
          </cell>
          <cell r="P2647">
            <v>0</v>
          </cell>
        </row>
        <row r="2648">
          <cell r="A2648" t="str">
            <v>Instalação e interligação de chave de nível tipo condutiva</v>
          </cell>
          <cell r="B2648" t="str">
            <v>LS</v>
          </cell>
          <cell r="C2648" t="str">
            <v>UNID.</v>
          </cell>
          <cell r="D2648">
            <v>4</v>
          </cell>
          <cell r="E2648">
            <v>10</v>
          </cell>
          <cell r="F2648">
            <v>40</v>
          </cell>
          <cell r="G2648">
            <v>8</v>
          </cell>
          <cell r="H2648">
            <v>32</v>
          </cell>
          <cell r="I2648" t="str">
            <v>N</v>
          </cell>
          <cell r="P2648">
            <v>8</v>
          </cell>
        </row>
        <row r="2649">
          <cell r="F2649">
            <v>0</v>
          </cell>
          <cell r="H2649">
            <v>0</v>
          </cell>
          <cell r="P2649">
            <v>0</v>
          </cell>
        </row>
        <row r="2650">
          <cell r="A2650" t="str">
            <v>Instalação e interligação de medidor de pH</v>
          </cell>
          <cell r="B2650" t="str">
            <v>AIT</v>
          </cell>
          <cell r="C2650" t="str">
            <v>UNID.</v>
          </cell>
          <cell r="D2650">
            <v>2</v>
          </cell>
          <cell r="E2650">
            <v>10</v>
          </cell>
          <cell r="F2650">
            <v>20</v>
          </cell>
          <cell r="G2650">
            <v>8</v>
          </cell>
          <cell r="H2650">
            <v>16</v>
          </cell>
          <cell r="I2650" t="str">
            <v>N</v>
          </cell>
          <cell r="P2650">
            <v>8</v>
          </cell>
        </row>
        <row r="2651">
          <cell r="F2651">
            <v>0</v>
          </cell>
          <cell r="H2651">
            <v>0</v>
          </cell>
          <cell r="P2651">
            <v>0</v>
          </cell>
        </row>
        <row r="2652">
          <cell r="A2652" t="str">
            <v>Instalação de transmissor de pressão com selo</v>
          </cell>
          <cell r="B2652" t="str">
            <v>PIT</v>
          </cell>
          <cell r="C2652" t="str">
            <v>CJ</v>
          </cell>
          <cell r="D2652">
            <v>3</v>
          </cell>
          <cell r="E2652">
            <v>10</v>
          </cell>
          <cell r="F2652">
            <v>30</v>
          </cell>
          <cell r="G2652">
            <v>8</v>
          </cell>
          <cell r="H2652">
            <v>24</v>
          </cell>
          <cell r="I2652" t="str">
            <v>N</v>
          </cell>
          <cell r="P2652">
            <v>8</v>
          </cell>
        </row>
        <row r="2653">
          <cell r="F2653">
            <v>0</v>
          </cell>
          <cell r="H2653">
            <v>0</v>
          </cell>
          <cell r="P2653">
            <v>0</v>
          </cell>
        </row>
        <row r="2654">
          <cell r="A2654" t="str">
            <v>Instalação e interligação de caixas de válvulas solenóide</v>
          </cell>
          <cell r="B2654" t="str">
            <v>SV</v>
          </cell>
          <cell r="C2654" t="str">
            <v>UNID.</v>
          </cell>
          <cell r="D2654">
            <v>10</v>
          </cell>
          <cell r="E2654">
            <v>10</v>
          </cell>
          <cell r="F2654">
            <v>100</v>
          </cell>
          <cell r="G2654">
            <v>8</v>
          </cell>
          <cell r="H2654">
            <v>80</v>
          </cell>
          <cell r="I2654" t="str">
            <v>N</v>
          </cell>
          <cell r="P2654">
            <v>8</v>
          </cell>
        </row>
        <row r="2655">
          <cell r="F2655">
            <v>0</v>
          </cell>
          <cell r="H2655">
            <v>0</v>
          </cell>
          <cell r="P2655">
            <v>0</v>
          </cell>
        </row>
        <row r="2656">
          <cell r="A2656" t="str">
            <v>Instalação e interligação de caixas locais de aquisição de E/S (2300 x 1200 x 700 mm)</v>
          </cell>
          <cell r="B2656" t="str">
            <v>CAD</v>
          </cell>
          <cell r="C2656" t="str">
            <v>CJ</v>
          </cell>
          <cell r="D2656">
            <v>3</v>
          </cell>
          <cell r="E2656">
            <v>300</v>
          </cell>
          <cell r="F2656">
            <v>900</v>
          </cell>
          <cell r="G2656">
            <v>250</v>
          </cell>
          <cell r="H2656">
            <v>750</v>
          </cell>
          <cell r="I2656" t="str">
            <v>Q</v>
          </cell>
          <cell r="P2656">
            <v>250</v>
          </cell>
        </row>
        <row r="2657">
          <cell r="F2657">
            <v>0</v>
          </cell>
          <cell r="H2657">
            <v>0</v>
          </cell>
          <cell r="P2657">
            <v>0</v>
          </cell>
        </row>
        <row r="2658">
          <cell r="A2658" t="str">
            <v>Instalação e interligação de postos de comunicação de voz</v>
          </cell>
          <cell r="B2658" t="str">
            <v xml:space="preserve"> </v>
          </cell>
          <cell r="C2658" t="str">
            <v>UNID.</v>
          </cell>
          <cell r="D2658">
            <v>5</v>
          </cell>
          <cell r="E2658">
            <v>10</v>
          </cell>
          <cell r="F2658">
            <v>50</v>
          </cell>
          <cell r="G2658">
            <v>8</v>
          </cell>
          <cell r="H2658">
            <v>40</v>
          </cell>
          <cell r="I2658" t="str">
            <v>Q</v>
          </cell>
          <cell r="P2658">
            <v>8</v>
          </cell>
        </row>
        <row r="2659">
          <cell r="F2659">
            <v>0</v>
          </cell>
          <cell r="H2659">
            <v>0</v>
          </cell>
          <cell r="P2659">
            <v>0</v>
          </cell>
        </row>
        <row r="2660">
          <cell r="A2660" t="str">
            <v>Lançamento e ligação de cabo de controle - 1,5 mm²</v>
          </cell>
          <cell r="B2660" t="str">
            <v xml:space="preserve"> </v>
          </cell>
          <cell r="F2660">
            <v>0</v>
          </cell>
          <cell r="H2660">
            <v>0</v>
          </cell>
          <cell r="P2660">
            <v>0</v>
          </cell>
        </row>
        <row r="2661">
          <cell r="A2661" t="str">
            <v>1x2C</v>
          </cell>
          <cell r="B2661" t="str">
            <v>CB1</v>
          </cell>
          <cell r="C2661" t="str">
            <v>m</v>
          </cell>
          <cell r="D2661">
            <v>300</v>
          </cell>
          <cell r="E2661">
            <v>0.20399999999999999</v>
          </cell>
          <cell r="F2661">
            <v>61.2</v>
          </cell>
          <cell r="G2661">
            <v>0.15</v>
          </cell>
          <cell r="H2661">
            <v>45</v>
          </cell>
          <cell r="I2661" t="str">
            <v>B</v>
          </cell>
          <cell r="P2661">
            <v>0.15</v>
          </cell>
        </row>
        <row r="2662">
          <cell r="A2662" t="str">
            <v>1x3C</v>
          </cell>
          <cell r="B2662" t="str">
            <v>CB1</v>
          </cell>
          <cell r="C2662" t="str">
            <v>m</v>
          </cell>
          <cell r="D2662">
            <v>400</v>
          </cell>
          <cell r="E2662">
            <v>0.22900000000000001</v>
          </cell>
          <cell r="F2662">
            <v>91.6</v>
          </cell>
          <cell r="G2662">
            <v>0.15</v>
          </cell>
          <cell r="H2662">
            <v>60</v>
          </cell>
          <cell r="I2662" t="str">
            <v>B</v>
          </cell>
          <cell r="P2662">
            <v>0.15</v>
          </cell>
        </row>
        <row r="2663">
          <cell r="A2663" t="str">
            <v>1x4C</v>
          </cell>
          <cell r="B2663" t="str">
            <v>CB1</v>
          </cell>
          <cell r="C2663" t="str">
            <v>m</v>
          </cell>
          <cell r="D2663">
            <v>200</v>
          </cell>
          <cell r="E2663">
            <v>0.26700000000000002</v>
          </cell>
          <cell r="F2663">
            <v>53.4</v>
          </cell>
          <cell r="G2663">
            <v>0.2</v>
          </cell>
          <cell r="H2663">
            <v>40</v>
          </cell>
          <cell r="I2663" t="str">
            <v>B</v>
          </cell>
          <cell r="P2663">
            <v>0.2</v>
          </cell>
        </row>
        <row r="2664">
          <cell r="A2664" t="str">
            <v>1x5C</v>
          </cell>
          <cell r="B2664" t="str">
            <v>CB1</v>
          </cell>
          <cell r="C2664" t="str">
            <v>m</v>
          </cell>
          <cell r="D2664">
            <v>200</v>
          </cell>
          <cell r="E2664">
            <v>0.29099999999999998</v>
          </cell>
          <cell r="F2664">
            <v>58.2</v>
          </cell>
          <cell r="G2664">
            <v>0.2</v>
          </cell>
          <cell r="H2664">
            <v>40</v>
          </cell>
          <cell r="I2664" t="str">
            <v>B</v>
          </cell>
          <cell r="P2664">
            <v>0.2</v>
          </cell>
        </row>
        <row r="2665">
          <cell r="A2665" t="str">
            <v>1x7C</v>
          </cell>
          <cell r="B2665" t="str">
            <v>CB1</v>
          </cell>
          <cell r="C2665" t="str">
            <v>m</v>
          </cell>
          <cell r="D2665">
            <v>200</v>
          </cell>
          <cell r="E2665">
            <v>0.34499999999999997</v>
          </cell>
          <cell r="F2665">
            <v>69</v>
          </cell>
          <cell r="G2665">
            <v>0.2</v>
          </cell>
          <cell r="H2665">
            <v>40</v>
          </cell>
          <cell r="I2665" t="str">
            <v>B</v>
          </cell>
          <cell r="P2665">
            <v>0.2</v>
          </cell>
        </row>
        <row r="2666">
          <cell r="A2666" t="str">
            <v>1x9C</v>
          </cell>
          <cell r="B2666" t="str">
            <v>CB1</v>
          </cell>
          <cell r="C2666" t="str">
            <v>m</v>
          </cell>
          <cell r="D2666">
            <v>200</v>
          </cell>
          <cell r="E2666">
            <v>0.432</v>
          </cell>
          <cell r="F2666">
            <v>86.4</v>
          </cell>
          <cell r="G2666">
            <v>0.2</v>
          </cell>
          <cell r="H2666">
            <v>40</v>
          </cell>
          <cell r="I2666" t="str">
            <v>B</v>
          </cell>
          <cell r="P2666">
            <v>0.2</v>
          </cell>
        </row>
        <row r="2667">
          <cell r="A2667" t="str">
            <v xml:space="preserve"> </v>
          </cell>
          <cell r="B2667" t="str">
            <v xml:space="preserve"> </v>
          </cell>
          <cell r="F2667">
            <v>0</v>
          </cell>
          <cell r="H2667">
            <v>0</v>
          </cell>
          <cell r="P2667">
            <v>0</v>
          </cell>
        </row>
        <row r="2668">
          <cell r="A2668" t="str">
            <v>Lançamento e ligação de cabo de instrumentação - 1,0 mm² + blindagem</v>
          </cell>
          <cell r="B2668" t="str">
            <v xml:space="preserve"> </v>
          </cell>
          <cell r="F2668">
            <v>0</v>
          </cell>
          <cell r="H2668">
            <v>0</v>
          </cell>
          <cell r="P2668">
            <v>0</v>
          </cell>
        </row>
        <row r="2669">
          <cell r="A2669" t="str">
            <v>1x2C</v>
          </cell>
          <cell r="B2669" t="str">
            <v>CB1</v>
          </cell>
          <cell r="C2669" t="str">
            <v>m</v>
          </cell>
          <cell r="D2669">
            <v>1200</v>
          </cell>
          <cell r="E2669">
            <v>0.20399999999999999</v>
          </cell>
          <cell r="F2669">
            <v>244.8</v>
          </cell>
          <cell r="G2669">
            <v>0.15</v>
          </cell>
          <cell r="H2669">
            <v>180</v>
          </cell>
          <cell r="I2669" t="str">
            <v>B</v>
          </cell>
          <cell r="P2669">
            <v>0.15</v>
          </cell>
        </row>
        <row r="2670">
          <cell r="F2670">
            <v>0</v>
          </cell>
          <cell r="H2670">
            <v>0</v>
          </cell>
          <cell r="P2670">
            <v>0</v>
          </cell>
        </row>
        <row r="2671">
          <cell r="A2671" t="str">
            <v>Eletroduto rígido tipo AC- (Vara de 3 m):</v>
          </cell>
          <cell r="F2671">
            <v>0</v>
          </cell>
          <cell r="H2671">
            <v>0</v>
          </cell>
          <cell r="P2671">
            <v>0</v>
          </cell>
        </row>
        <row r="2672">
          <cell r="A2672" t="str">
            <v>Diâmetro 3/4"</v>
          </cell>
          <cell r="B2672" t="str">
            <v>ELAG</v>
          </cell>
          <cell r="C2672" t="str">
            <v>m</v>
          </cell>
          <cell r="D2672">
            <v>236</v>
          </cell>
          <cell r="E2672">
            <v>1.7699999999999998</v>
          </cell>
          <cell r="F2672">
            <v>417.72</v>
          </cell>
          <cell r="G2672">
            <v>1.25</v>
          </cell>
          <cell r="H2672">
            <v>295</v>
          </cell>
          <cell r="I2672" t="str">
            <v>LE</v>
          </cell>
          <cell r="P2672">
            <v>1.25</v>
          </cell>
        </row>
        <row r="2673">
          <cell r="A2673" t="str">
            <v>Diâmetro 1"</v>
          </cell>
          <cell r="B2673" t="str">
            <v>ELAG</v>
          </cell>
          <cell r="C2673" t="str">
            <v>m</v>
          </cell>
          <cell r="D2673">
            <v>60</v>
          </cell>
          <cell r="E2673">
            <v>2.63</v>
          </cell>
          <cell r="F2673">
            <v>157.80000000000001</v>
          </cell>
          <cell r="G2673">
            <v>1.25</v>
          </cell>
          <cell r="H2673">
            <v>75</v>
          </cell>
          <cell r="I2673" t="str">
            <v>LE</v>
          </cell>
          <cell r="P2673">
            <v>1.25</v>
          </cell>
        </row>
        <row r="2674">
          <cell r="A2674" t="str">
            <v>Diâmetro 11/2"</v>
          </cell>
          <cell r="B2674" t="str">
            <v>ELAG</v>
          </cell>
          <cell r="C2674" t="str">
            <v>m</v>
          </cell>
          <cell r="D2674">
            <v>144</v>
          </cell>
          <cell r="E2674">
            <v>4.24</v>
          </cell>
          <cell r="F2674">
            <v>610.55999999999995</v>
          </cell>
          <cell r="G2674">
            <v>1.25</v>
          </cell>
          <cell r="H2674">
            <v>180</v>
          </cell>
          <cell r="I2674" t="str">
            <v>LE</v>
          </cell>
          <cell r="P2674">
            <v>1.25</v>
          </cell>
        </row>
        <row r="2675">
          <cell r="A2675" t="str">
            <v>Diâmetro 2"</v>
          </cell>
          <cell r="B2675" t="str">
            <v>ELAG</v>
          </cell>
          <cell r="C2675" t="str">
            <v>m</v>
          </cell>
          <cell r="D2675">
            <v>194</v>
          </cell>
          <cell r="E2675">
            <v>5.66</v>
          </cell>
          <cell r="F2675">
            <v>1098.04</v>
          </cell>
          <cell r="G2675">
            <v>1.5</v>
          </cell>
          <cell r="H2675">
            <v>291</v>
          </cell>
          <cell r="I2675" t="str">
            <v>LE</v>
          </cell>
          <cell r="P2675">
            <v>1.5</v>
          </cell>
        </row>
        <row r="2676">
          <cell r="A2676" t="str">
            <v>Diâmetro 2 1/2"</v>
          </cell>
          <cell r="B2676" t="str">
            <v>ELAG</v>
          </cell>
          <cell r="C2676" t="str">
            <v>m</v>
          </cell>
          <cell r="D2676">
            <v>95</v>
          </cell>
          <cell r="E2676">
            <v>8.9</v>
          </cell>
          <cell r="F2676">
            <v>845.5</v>
          </cell>
          <cell r="G2676">
            <v>1.5</v>
          </cell>
          <cell r="H2676">
            <v>142.5</v>
          </cell>
          <cell r="I2676" t="str">
            <v>LE</v>
          </cell>
          <cell r="P2676">
            <v>1.5</v>
          </cell>
        </row>
        <row r="2677">
          <cell r="F2677">
            <v>0</v>
          </cell>
          <cell r="H2677">
            <v>0</v>
          </cell>
          <cell r="P2677">
            <v>0</v>
          </cell>
        </row>
        <row r="2678">
          <cell r="A2678" t="str">
            <v>Eletroduto flexível (peça de 1,5 m):</v>
          </cell>
          <cell r="F2678">
            <v>0</v>
          </cell>
          <cell r="H2678">
            <v>0</v>
          </cell>
          <cell r="P2678">
            <v>0</v>
          </cell>
        </row>
        <row r="2679">
          <cell r="A2679" t="str">
            <v>Diâmetro 3/4"</v>
          </cell>
          <cell r="B2679" t="str">
            <v>ELFL</v>
          </cell>
          <cell r="C2679" t="str">
            <v>PC</v>
          </cell>
          <cell r="D2679">
            <v>504</v>
          </cell>
          <cell r="E2679">
            <v>0.88</v>
          </cell>
          <cell r="F2679">
            <v>443.52</v>
          </cell>
          <cell r="G2679">
            <v>4.5</v>
          </cell>
          <cell r="H2679">
            <v>2268</v>
          </cell>
          <cell r="I2679" t="str">
            <v>LE</v>
          </cell>
          <cell r="P2679">
            <v>4.5</v>
          </cell>
        </row>
        <row r="2680">
          <cell r="A2680" t="str">
            <v>Diâmetro 1/2"</v>
          </cell>
          <cell r="B2680" t="str">
            <v>ELFL</v>
          </cell>
          <cell r="C2680" t="str">
            <v>PC</v>
          </cell>
          <cell r="D2680">
            <v>60</v>
          </cell>
          <cell r="E2680">
            <v>0.5</v>
          </cell>
          <cell r="F2680">
            <v>30</v>
          </cell>
          <cell r="G2680">
            <v>4.5</v>
          </cell>
          <cell r="H2680">
            <v>270</v>
          </cell>
          <cell r="I2680" t="str">
            <v>LE</v>
          </cell>
          <cell r="P2680">
            <v>4.5</v>
          </cell>
        </row>
        <row r="2681">
          <cell r="F2681">
            <v>0</v>
          </cell>
          <cell r="H2681">
            <v>0</v>
          </cell>
          <cell r="P2681">
            <v>0</v>
          </cell>
        </row>
        <row r="2682">
          <cell r="A2682" t="str">
            <v>Caixa comando local:</v>
          </cell>
          <cell r="F2682">
            <v>0</v>
          </cell>
          <cell r="H2682">
            <v>0</v>
          </cell>
          <cell r="P2682">
            <v>0</v>
          </cell>
        </row>
        <row r="2683">
          <cell r="A2683" t="str">
            <v>2 botões</v>
          </cell>
          <cell r="B2683" t="str">
            <v>CX</v>
          </cell>
          <cell r="C2683" t="str">
            <v>UNID.</v>
          </cell>
          <cell r="D2683">
            <v>30</v>
          </cell>
          <cell r="E2683">
            <v>10</v>
          </cell>
          <cell r="F2683">
            <v>300</v>
          </cell>
          <cell r="G2683">
            <v>8</v>
          </cell>
          <cell r="H2683">
            <v>240</v>
          </cell>
          <cell r="I2683" t="str">
            <v>Q</v>
          </cell>
          <cell r="P2683">
            <v>8</v>
          </cell>
        </row>
        <row r="2684">
          <cell r="F2684">
            <v>0</v>
          </cell>
          <cell r="H2684">
            <v>0</v>
          </cell>
          <cell r="P2684">
            <v>0</v>
          </cell>
        </row>
        <row r="2685">
          <cell r="A2685" t="str">
            <v>Instalação de caixa de passagem (400 x 400 x 150mm)</v>
          </cell>
          <cell r="B2685" t="str">
            <v>CX</v>
          </cell>
          <cell r="C2685" t="str">
            <v>UNID.</v>
          </cell>
          <cell r="D2685">
            <v>10</v>
          </cell>
          <cell r="E2685">
            <v>30</v>
          </cell>
          <cell r="F2685">
            <v>300</v>
          </cell>
          <cell r="G2685">
            <v>10</v>
          </cell>
          <cell r="H2685">
            <v>100</v>
          </cell>
          <cell r="I2685" t="str">
            <v>LE</v>
          </cell>
          <cell r="P2685">
            <v>10</v>
          </cell>
        </row>
        <row r="2686">
          <cell r="F2686">
            <v>0</v>
          </cell>
          <cell r="H2686">
            <v>0</v>
          </cell>
          <cell r="P2686">
            <v>0</v>
          </cell>
        </row>
        <row r="2687">
          <cell r="A2687" t="str">
            <v>Instalação e interligação de caixa de bornes com 30 bornes.</v>
          </cell>
          <cell r="B2687" t="str">
            <v>CX</v>
          </cell>
          <cell r="C2687" t="str">
            <v>UNID.</v>
          </cell>
          <cell r="D2687">
            <v>30</v>
          </cell>
          <cell r="E2687">
            <v>30</v>
          </cell>
          <cell r="F2687">
            <v>900</v>
          </cell>
          <cell r="G2687">
            <v>30</v>
          </cell>
          <cell r="H2687">
            <v>900</v>
          </cell>
          <cell r="I2687" t="str">
            <v>Q</v>
          </cell>
          <cell r="P2687">
            <v>30</v>
          </cell>
        </row>
        <row r="2688">
          <cell r="F2688">
            <v>0</v>
          </cell>
          <cell r="H2688">
            <v>0</v>
          </cell>
          <cell r="P2688">
            <v>0</v>
          </cell>
        </row>
        <row r="2689">
          <cell r="A2689" t="str">
            <v>ÁREA - ESTOCAGEM E PREPARAÇÃO DE REAGENTES</v>
          </cell>
          <cell r="F2689">
            <v>0</v>
          </cell>
          <cell r="H2689">
            <v>0</v>
          </cell>
          <cell r="P2689">
            <v>0</v>
          </cell>
        </row>
        <row r="2690">
          <cell r="A2690" t="str">
            <v>Instalação de manômetros</v>
          </cell>
          <cell r="B2690" t="str">
            <v>PI</v>
          </cell>
          <cell r="C2690" t="str">
            <v>UNID.</v>
          </cell>
          <cell r="D2690">
            <v>19</v>
          </cell>
          <cell r="E2690">
            <v>10</v>
          </cell>
          <cell r="F2690">
            <v>190</v>
          </cell>
          <cell r="G2690">
            <v>8</v>
          </cell>
          <cell r="H2690">
            <v>152</v>
          </cell>
          <cell r="I2690" t="str">
            <v>N</v>
          </cell>
          <cell r="P2690">
            <v>8</v>
          </cell>
        </row>
        <row r="2691">
          <cell r="F2691">
            <v>0</v>
          </cell>
          <cell r="H2691">
            <v>0</v>
          </cell>
          <cell r="P2691">
            <v>0</v>
          </cell>
        </row>
        <row r="2692">
          <cell r="A2692" t="str">
            <v>Instalação e interligação de válvula solenóide, (diâmetros: 1/2", 1", 3")</v>
          </cell>
          <cell r="B2692" t="str">
            <v>SV</v>
          </cell>
          <cell r="C2692" t="str">
            <v>UNID.</v>
          </cell>
          <cell r="D2692">
            <v>2</v>
          </cell>
          <cell r="E2692">
            <v>10</v>
          </cell>
          <cell r="F2692">
            <v>20</v>
          </cell>
          <cell r="G2692">
            <v>8</v>
          </cell>
          <cell r="H2692">
            <v>16</v>
          </cell>
          <cell r="I2692" t="str">
            <v>N</v>
          </cell>
          <cell r="P2692">
            <v>8</v>
          </cell>
        </row>
        <row r="2693">
          <cell r="F2693">
            <v>0</v>
          </cell>
          <cell r="H2693">
            <v>0</v>
          </cell>
          <cell r="P2693">
            <v>0</v>
          </cell>
        </row>
        <row r="2694">
          <cell r="A2694" t="str">
            <v>Válvula de segurança</v>
          </cell>
          <cell r="B2694" t="str">
            <v>FV</v>
          </cell>
          <cell r="C2694" t="str">
            <v>UNID.</v>
          </cell>
          <cell r="D2694">
            <v>14</v>
          </cell>
          <cell r="E2694">
            <v>10</v>
          </cell>
          <cell r="F2694">
            <v>140</v>
          </cell>
          <cell r="G2694">
            <v>20</v>
          </cell>
          <cell r="H2694">
            <v>280</v>
          </cell>
          <cell r="I2694" t="str">
            <v>N</v>
          </cell>
          <cell r="P2694">
            <v>20</v>
          </cell>
        </row>
        <row r="2695">
          <cell r="F2695">
            <v>0</v>
          </cell>
          <cell r="H2695">
            <v>0</v>
          </cell>
          <cell r="P2695">
            <v>0</v>
          </cell>
        </row>
        <row r="2696">
          <cell r="A2696" t="str">
            <v>Instalação e interligação de válvula de bloqueio borboleta, (diâmetros: 2", 3")</v>
          </cell>
          <cell r="B2696" t="str">
            <v>FV</v>
          </cell>
          <cell r="C2696" t="str">
            <v>CJ</v>
          </cell>
          <cell r="D2696">
            <v>6</v>
          </cell>
          <cell r="E2696">
            <v>10</v>
          </cell>
          <cell r="F2696">
            <v>60</v>
          </cell>
          <cell r="G2696">
            <v>20</v>
          </cell>
          <cell r="H2696">
            <v>120</v>
          </cell>
          <cell r="I2696" t="str">
            <v>N</v>
          </cell>
          <cell r="P2696">
            <v>20</v>
          </cell>
        </row>
        <row r="2697">
          <cell r="F2697">
            <v>0</v>
          </cell>
          <cell r="H2697">
            <v>0</v>
          </cell>
          <cell r="P2697">
            <v>0</v>
          </cell>
        </row>
        <row r="2698">
          <cell r="A2698" t="str">
            <v>Instalação e interligação de válvula de bloqueio diafragma, (diâmetros: 11/2", 3")</v>
          </cell>
          <cell r="B2698" t="str">
            <v>FV</v>
          </cell>
          <cell r="C2698" t="str">
            <v>UNID.</v>
          </cell>
          <cell r="D2698">
            <v>4</v>
          </cell>
          <cell r="E2698">
            <v>10</v>
          </cell>
          <cell r="F2698">
            <v>40</v>
          </cell>
          <cell r="G2698">
            <v>20</v>
          </cell>
          <cell r="H2698">
            <v>80</v>
          </cell>
          <cell r="I2698" t="str">
            <v>N</v>
          </cell>
          <cell r="P2698">
            <v>20</v>
          </cell>
        </row>
        <row r="2699">
          <cell r="F2699">
            <v>0</v>
          </cell>
          <cell r="H2699">
            <v>0</v>
          </cell>
          <cell r="P2699">
            <v>0</v>
          </cell>
        </row>
        <row r="2700">
          <cell r="A2700" t="str">
            <v>Instalação e interligação de válvula de bloqueio esfera, (diâmetros: 21/2", 3", 4")</v>
          </cell>
          <cell r="B2700" t="str">
            <v>FV</v>
          </cell>
          <cell r="C2700" t="str">
            <v>UNID.</v>
          </cell>
          <cell r="D2700">
            <v>23</v>
          </cell>
          <cell r="E2700">
            <v>10</v>
          </cell>
          <cell r="F2700">
            <v>230</v>
          </cell>
          <cell r="G2700">
            <v>20</v>
          </cell>
          <cell r="H2700">
            <v>460</v>
          </cell>
          <cell r="I2700" t="str">
            <v>N</v>
          </cell>
          <cell r="P2700">
            <v>20</v>
          </cell>
        </row>
        <row r="2701">
          <cell r="F2701">
            <v>0</v>
          </cell>
          <cell r="H2701">
            <v>0</v>
          </cell>
          <cell r="P2701">
            <v>0</v>
          </cell>
        </row>
        <row r="2702">
          <cell r="A2702" t="str">
            <v>Instalação e interligação de válvula de bloqueio globo, (diâmetros: 3", 4")</v>
          </cell>
          <cell r="B2702" t="str">
            <v>FV</v>
          </cell>
          <cell r="C2702" t="str">
            <v>UNID.</v>
          </cell>
          <cell r="D2702">
            <v>11</v>
          </cell>
          <cell r="E2702">
            <v>10</v>
          </cell>
          <cell r="F2702">
            <v>110</v>
          </cell>
          <cell r="G2702">
            <v>20</v>
          </cell>
          <cell r="H2702">
            <v>220</v>
          </cell>
          <cell r="I2702" t="str">
            <v>N</v>
          </cell>
          <cell r="P2702">
            <v>20</v>
          </cell>
        </row>
        <row r="2703">
          <cell r="F2703">
            <v>0</v>
          </cell>
          <cell r="H2703">
            <v>0</v>
          </cell>
          <cell r="P2703">
            <v>0</v>
          </cell>
        </row>
        <row r="2704">
          <cell r="A2704" t="str">
            <v>Instalação de válvula reguladora de pressão</v>
          </cell>
          <cell r="B2704" t="str">
            <v>PCV</v>
          </cell>
          <cell r="C2704" t="str">
            <v>UNID.</v>
          </cell>
          <cell r="D2704">
            <v>3</v>
          </cell>
          <cell r="E2704">
            <v>10</v>
          </cell>
          <cell r="F2704">
            <v>30</v>
          </cell>
          <cell r="G2704">
            <v>20</v>
          </cell>
          <cell r="H2704">
            <v>60</v>
          </cell>
          <cell r="I2704" t="str">
            <v>N</v>
          </cell>
          <cell r="P2704">
            <v>20</v>
          </cell>
        </row>
        <row r="2705">
          <cell r="F2705">
            <v>0</v>
          </cell>
          <cell r="H2705">
            <v>0</v>
          </cell>
          <cell r="P2705">
            <v>0</v>
          </cell>
        </row>
        <row r="2706">
          <cell r="A2706" t="str">
            <v>Instalação e interligação de medidor magnético de vazão</v>
          </cell>
          <cell r="B2706" t="str">
            <v>FIT</v>
          </cell>
          <cell r="C2706" t="str">
            <v>CJ</v>
          </cell>
          <cell r="D2706">
            <v>15</v>
          </cell>
          <cell r="E2706">
            <v>10</v>
          </cell>
          <cell r="F2706">
            <v>150</v>
          </cell>
          <cell r="G2706">
            <v>8</v>
          </cell>
          <cell r="H2706">
            <v>120</v>
          </cell>
          <cell r="I2706" t="str">
            <v>N</v>
          </cell>
          <cell r="P2706">
            <v>8</v>
          </cell>
        </row>
        <row r="2707">
          <cell r="F2707">
            <v>0</v>
          </cell>
          <cell r="H2707">
            <v>0</v>
          </cell>
          <cell r="P2707">
            <v>0</v>
          </cell>
        </row>
        <row r="2708">
          <cell r="A2708" t="str">
            <v>Instalação e interligação de medidor de nível tipo ultrassônico</v>
          </cell>
          <cell r="B2708" t="str">
            <v>LIT</v>
          </cell>
          <cell r="C2708" t="str">
            <v>CJ</v>
          </cell>
          <cell r="D2708">
            <v>11</v>
          </cell>
          <cell r="E2708">
            <v>10</v>
          </cell>
          <cell r="F2708">
            <v>110</v>
          </cell>
          <cell r="G2708">
            <v>8</v>
          </cell>
          <cell r="H2708">
            <v>88</v>
          </cell>
          <cell r="I2708" t="str">
            <v>N</v>
          </cell>
          <cell r="P2708">
            <v>8</v>
          </cell>
        </row>
        <row r="2709">
          <cell r="F2709">
            <v>0</v>
          </cell>
          <cell r="H2709">
            <v>0</v>
          </cell>
          <cell r="P2709">
            <v>0</v>
          </cell>
        </row>
        <row r="2710">
          <cell r="A2710" t="str">
            <v>Instalação e interligação de chave de nível tipo ultrassônica</v>
          </cell>
          <cell r="B2710" t="str">
            <v>LS</v>
          </cell>
          <cell r="C2710" t="str">
            <v>UNID.</v>
          </cell>
          <cell r="D2710">
            <v>5</v>
          </cell>
          <cell r="E2710">
            <v>10</v>
          </cell>
          <cell r="F2710">
            <v>50</v>
          </cell>
          <cell r="G2710">
            <v>8</v>
          </cell>
          <cell r="H2710">
            <v>40</v>
          </cell>
          <cell r="I2710" t="str">
            <v>N</v>
          </cell>
          <cell r="P2710">
            <v>8</v>
          </cell>
        </row>
        <row r="2711">
          <cell r="F2711">
            <v>0</v>
          </cell>
          <cell r="H2711">
            <v>0</v>
          </cell>
          <cell r="P2711">
            <v>0</v>
          </cell>
        </row>
        <row r="2712">
          <cell r="A2712" t="str">
            <v>Pressostato</v>
          </cell>
          <cell r="B2712" t="str">
            <v>PSL</v>
          </cell>
          <cell r="C2712" t="str">
            <v>UNID.</v>
          </cell>
          <cell r="D2712">
            <v>1</v>
          </cell>
          <cell r="E2712">
            <v>10</v>
          </cell>
          <cell r="F2712">
            <v>10</v>
          </cell>
          <cell r="G2712">
            <v>8</v>
          </cell>
          <cell r="H2712">
            <v>8</v>
          </cell>
          <cell r="I2712" t="str">
            <v>N</v>
          </cell>
          <cell r="P2712">
            <v>8</v>
          </cell>
        </row>
        <row r="2713">
          <cell r="F2713">
            <v>0</v>
          </cell>
          <cell r="H2713">
            <v>0</v>
          </cell>
          <cell r="P2713">
            <v>0</v>
          </cell>
        </row>
        <row r="2714">
          <cell r="A2714" t="str">
            <v>Instalação e interligação de caixas de válvulas solenóide</v>
          </cell>
          <cell r="B2714" t="str">
            <v>SV</v>
          </cell>
          <cell r="C2714" t="str">
            <v>UNID.</v>
          </cell>
          <cell r="D2714">
            <v>10</v>
          </cell>
          <cell r="E2714">
            <v>10</v>
          </cell>
          <cell r="F2714">
            <v>100</v>
          </cell>
          <cell r="G2714">
            <v>8</v>
          </cell>
          <cell r="H2714">
            <v>80</v>
          </cell>
          <cell r="I2714" t="str">
            <v>N</v>
          </cell>
          <cell r="P2714">
            <v>8</v>
          </cell>
        </row>
        <row r="2715">
          <cell r="F2715">
            <v>0</v>
          </cell>
          <cell r="H2715">
            <v>0</v>
          </cell>
          <cell r="P2715">
            <v>0</v>
          </cell>
        </row>
        <row r="2716">
          <cell r="A2716" t="str">
            <v>Instalação e interligação de caixas locais de aquisição de E/S (2300 x 1200 x 700 mm)</v>
          </cell>
          <cell r="B2716" t="str">
            <v>CAD</v>
          </cell>
          <cell r="C2716" t="str">
            <v>CJ</v>
          </cell>
          <cell r="D2716">
            <v>2</v>
          </cell>
          <cell r="E2716">
            <v>300</v>
          </cell>
          <cell r="F2716">
            <v>600</v>
          </cell>
          <cell r="G2716">
            <v>250</v>
          </cell>
          <cell r="H2716">
            <v>500</v>
          </cell>
          <cell r="I2716" t="str">
            <v>Q</v>
          </cell>
          <cell r="P2716">
            <v>250</v>
          </cell>
        </row>
        <row r="2717">
          <cell r="F2717">
            <v>0</v>
          </cell>
          <cell r="H2717">
            <v>0</v>
          </cell>
          <cell r="P2717">
            <v>0</v>
          </cell>
        </row>
        <row r="2718">
          <cell r="A2718" t="str">
            <v>Instalação e interligação de postos de comunicação de voz</v>
          </cell>
          <cell r="B2718" t="str">
            <v xml:space="preserve"> </v>
          </cell>
          <cell r="C2718" t="str">
            <v>UNID.</v>
          </cell>
          <cell r="D2718">
            <v>4</v>
          </cell>
          <cell r="E2718">
            <v>10</v>
          </cell>
          <cell r="F2718">
            <v>40</v>
          </cell>
          <cell r="G2718">
            <v>8</v>
          </cell>
          <cell r="H2718">
            <v>32</v>
          </cell>
          <cell r="I2718" t="str">
            <v>Q</v>
          </cell>
          <cell r="P2718">
            <v>8</v>
          </cell>
        </row>
        <row r="2719">
          <cell r="F2719">
            <v>0</v>
          </cell>
          <cell r="H2719">
            <v>0</v>
          </cell>
          <cell r="P2719">
            <v>0</v>
          </cell>
        </row>
        <row r="2720">
          <cell r="A2720" t="str">
            <v>Lançamento e ligação de cabo de controle - 1,5 mm²</v>
          </cell>
          <cell r="B2720" t="str">
            <v xml:space="preserve"> </v>
          </cell>
          <cell r="F2720">
            <v>0</v>
          </cell>
          <cell r="H2720">
            <v>0</v>
          </cell>
          <cell r="P2720">
            <v>0</v>
          </cell>
        </row>
        <row r="2721">
          <cell r="A2721" t="str">
            <v>1x2C</v>
          </cell>
          <cell r="B2721" t="str">
            <v>CB1</v>
          </cell>
          <cell r="C2721" t="str">
            <v>m</v>
          </cell>
          <cell r="D2721">
            <v>200</v>
          </cell>
          <cell r="E2721">
            <v>0.20399999999999999</v>
          </cell>
          <cell r="F2721">
            <v>40.799999999999997</v>
          </cell>
          <cell r="G2721">
            <v>0.15</v>
          </cell>
          <cell r="H2721">
            <v>30</v>
          </cell>
          <cell r="I2721" t="str">
            <v>B</v>
          </cell>
          <cell r="P2721">
            <v>0.15</v>
          </cell>
        </row>
        <row r="2722">
          <cell r="A2722" t="str">
            <v>1x3C</v>
          </cell>
          <cell r="B2722" t="str">
            <v>CB1</v>
          </cell>
          <cell r="C2722" t="str">
            <v>m</v>
          </cell>
          <cell r="D2722">
            <v>400</v>
          </cell>
          <cell r="E2722">
            <v>0.22900000000000001</v>
          </cell>
          <cell r="F2722">
            <v>91.6</v>
          </cell>
          <cell r="G2722">
            <v>0.15</v>
          </cell>
          <cell r="H2722">
            <v>60</v>
          </cell>
          <cell r="I2722" t="str">
            <v>B</v>
          </cell>
          <cell r="P2722">
            <v>0.15</v>
          </cell>
        </row>
        <row r="2723">
          <cell r="A2723" t="str">
            <v>1x4C</v>
          </cell>
          <cell r="B2723" t="str">
            <v>CB1</v>
          </cell>
          <cell r="C2723" t="str">
            <v>m</v>
          </cell>
          <cell r="D2723">
            <v>400</v>
          </cell>
          <cell r="E2723">
            <v>0.26700000000000002</v>
          </cell>
          <cell r="F2723">
            <v>106.8</v>
          </cell>
          <cell r="G2723">
            <v>0.2</v>
          </cell>
          <cell r="H2723">
            <v>80</v>
          </cell>
          <cell r="I2723" t="str">
            <v>B</v>
          </cell>
          <cell r="P2723">
            <v>0.2</v>
          </cell>
        </row>
        <row r="2724">
          <cell r="A2724" t="str">
            <v>1x5C</v>
          </cell>
          <cell r="B2724" t="str">
            <v>CB1</v>
          </cell>
          <cell r="C2724" t="str">
            <v>m</v>
          </cell>
          <cell r="D2724">
            <v>200</v>
          </cell>
          <cell r="E2724">
            <v>0.29099999999999998</v>
          </cell>
          <cell r="F2724">
            <v>58.2</v>
          </cell>
          <cell r="G2724">
            <v>0.2</v>
          </cell>
          <cell r="H2724">
            <v>40</v>
          </cell>
          <cell r="I2724" t="str">
            <v>B</v>
          </cell>
          <cell r="P2724">
            <v>0.2</v>
          </cell>
        </row>
        <row r="2725">
          <cell r="A2725" t="str">
            <v>1x7C</v>
          </cell>
          <cell r="B2725" t="str">
            <v>CB1</v>
          </cell>
          <cell r="C2725" t="str">
            <v>m</v>
          </cell>
          <cell r="D2725">
            <v>200</v>
          </cell>
          <cell r="E2725">
            <v>0.34499999999999997</v>
          </cell>
          <cell r="F2725">
            <v>69</v>
          </cell>
          <cell r="G2725">
            <v>0.2</v>
          </cell>
          <cell r="H2725">
            <v>40</v>
          </cell>
          <cell r="I2725" t="str">
            <v>B</v>
          </cell>
          <cell r="P2725">
            <v>0.2</v>
          </cell>
        </row>
        <row r="2726">
          <cell r="A2726" t="str">
            <v>1x9C</v>
          </cell>
          <cell r="B2726" t="str">
            <v>CB1</v>
          </cell>
          <cell r="C2726" t="str">
            <v>m</v>
          </cell>
          <cell r="D2726">
            <v>600</v>
          </cell>
          <cell r="E2726">
            <v>0.432</v>
          </cell>
          <cell r="F2726">
            <v>259.2</v>
          </cell>
          <cell r="G2726">
            <v>0.2</v>
          </cell>
          <cell r="H2726">
            <v>120</v>
          </cell>
          <cell r="I2726" t="str">
            <v>B</v>
          </cell>
          <cell r="P2726">
            <v>0.2</v>
          </cell>
        </row>
        <row r="2727">
          <cell r="A2727" t="str">
            <v xml:space="preserve"> </v>
          </cell>
          <cell r="B2727" t="str">
            <v xml:space="preserve"> </v>
          </cell>
          <cell r="F2727">
            <v>0</v>
          </cell>
          <cell r="H2727">
            <v>0</v>
          </cell>
          <cell r="P2727">
            <v>0</v>
          </cell>
        </row>
        <row r="2728">
          <cell r="A2728" t="str">
            <v>Lançamento e ligação de cabo de instrumentação - 1,0 mm² + blindagem</v>
          </cell>
          <cell r="B2728" t="str">
            <v xml:space="preserve"> </v>
          </cell>
          <cell r="F2728">
            <v>0</v>
          </cell>
          <cell r="H2728">
            <v>0</v>
          </cell>
          <cell r="P2728">
            <v>0</v>
          </cell>
        </row>
        <row r="2729">
          <cell r="A2729" t="str">
            <v>1x2C</v>
          </cell>
          <cell r="B2729" t="str">
            <v>CB1</v>
          </cell>
          <cell r="C2729" t="str">
            <v>m</v>
          </cell>
          <cell r="D2729">
            <v>800</v>
          </cell>
          <cell r="E2729">
            <v>0.20399999999999999</v>
          </cell>
          <cell r="F2729">
            <v>163.19999999999999</v>
          </cell>
          <cell r="G2729">
            <v>0.15</v>
          </cell>
          <cell r="H2729">
            <v>120</v>
          </cell>
          <cell r="I2729" t="str">
            <v>B</v>
          </cell>
          <cell r="P2729">
            <v>0.15</v>
          </cell>
        </row>
        <row r="2730">
          <cell r="F2730">
            <v>0</v>
          </cell>
          <cell r="H2730">
            <v>0</v>
          </cell>
          <cell r="P2730">
            <v>0</v>
          </cell>
        </row>
        <row r="2731">
          <cell r="A2731" t="str">
            <v>Eletroduto rígido tipo AC- (Vara de 3 m):</v>
          </cell>
          <cell r="F2731">
            <v>0</v>
          </cell>
          <cell r="H2731">
            <v>0</v>
          </cell>
          <cell r="P2731">
            <v>0</v>
          </cell>
        </row>
        <row r="2732">
          <cell r="A2732" t="str">
            <v>Diâmetro 3/4"</v>
          </cell>
          <cell r="B2732" t="str">
            <v>ELAG</v>
          </cell>
          <cell r="C2732" t="str">
            <v>m</v>
          </cell>
          <cell r="D2732">
            <v>295</v>
          </cell>
          <cell r="E2732">
            <v>1.7699999999999998</v>
          </cell>
          <cell r="F2732">
            <v>522.15</v>
          </cell>
          <cell r="G2732">
            <v>1.25</v>
          </cell>
          <cell r="H2732">
            <v>368.75</v>
          </cell>
          <cell r="I2732" t="str">
            <v>LE</v>
          </cell>
          <cell r="P2732">
            <v>1.25</v>
          </cell>
        </row>
        <row r="2733">
          <cell r="A2733" t="str">
            <v>Diâmetro 1"</v>
          </cell>
          <cell r="B2733" t="str">
            <v>ELAG</v>
          </cell>
          <cell r="C2733" t="str">
            <v>m</v>
          </cell>
          <cell r="D2733">
            <v>75</v>
          </cell>
          <cell r="E2733">
            <v>2.63</v>
          </cell>
          <cell r="F2733">
            <v>197.25</v>
          </cell>
          <cell r="G2733">
            <v>1.25</v>
          </cell>
          <cell r="H2733">
            <v>93.75</v>
          </cell>
          <cell r="I2733" t="str">
            <v>LE</v>
          </cell>
          <cell r="P2733">
            <v>1.25</v>
          </cell>
        </row>
        <row r="2734">
          <cell r="A2734" t="str">
            <v>Diâmetro 11/2"</v>
          </cell>
          <cell r="B2734" t="str">
            <v>ELAG</v>
          </cell>
          <cell r="C2734" t="str">
            <v>m</v>
          </cell>
          <cell r="D2734">
            <v>180</v>
          </cell>
          <cell r="E2734">
            <v>4.24</v>
          </cell>
          <cell r="F2734">
            <v>763.2</v>
          </cell>
          <cell r="G2734">
            <v>1.25</v>
          </cell>
          <cell r="H2734">
            <v>225</v>
          </cell>
          <cell r="I2734" t="str">
            <v>LE</v>
          </cell>
          <cell r="P2734">
            <v>1.25</v>
          </cell>
        </row>
        <row r="2735">
          <cell r="A2735" t="str">
            <v>Diâmetro 2"</v>
          </cell>
          <cell r="B2735" t="str">
            <v>ELAG</v>
          </cell>
          <cell r="C2735" t="str">
            <v>m</v>
          </cell>
          <cell r="D2735">
            <v>242</v>
          </cell>
          <cell r="E2735">
            <v>5.66</v>
          </cell>
          <cell r="F2735">
            <v>1369.72</v>
          </cell>
          <cell r="G2735">
            <v>1.5</v>
          </cell>
          <cell r="H2735">
            <v>363</v>
          </cell>
          <cell r="I2735" t="str">
            <v>LE</v>
          </cell>
          <cell r="P2735">
            <v>1.5</v>
          </cell>
        </row>
        <row r="2736">
          <cell r="A2736" t="str">
            <v>Diâmetro 2 1/2"</v>
          </cell>
          <cell r="B2736" t="str">
            <v>ELAG</v>
          </cell>
          <cell r="C2736" t="str">
            <v>m</v>
          </cell>
          <cell r="D2736">
            <v>119</v>
          </cell>
          <cell r="E2736">
            <v>8.9</v>
          </cell>
          <cell r="F2736">
            <v>1059.0999999999999</v>
          </cell>
          <cell r="G2736">
            <v>1.5</v>
          </cell>
          <cell r="H2736">
            <v>178.5</v>
          </cell>
          <cell r="I2736" t="str">
            <v>LE</v>
          </cell>
          <cell r="P2736">
            <v>1.5</v>
          </cell>
        </row>
        <row r="2737">
          <cell r="A2737" t="str">
            <v>Diâmetro 3"</v>
          </cell>
          <cell r="B2737" t="str">
            <v>ELAG</v>
          </cell>
          <cell r="C2737" t="str">
            <v>m</v>
          </cell>
          <cell r="D2737">
            <v>36</v>
          </cell>
          <cell r="E2737">
            <v>11.6</v>
          </cell>
          <cell r="F2737">
            <v>417.6</v>
          </cell>
          <cell r="G2737">
            <v>1.5</v>
          </cell>
          <cell r="H2737">
            <v>54</v>
          </cell>
          <cell r="I2737" t="str">
            <v>LE</v>
          </cell>
          <cell r="P2737">
            <v>1.5</v>
          </cell>
        </row>
        <row r="2738">
          <cell r="A2738" t="str">
            <v>Diâmetro 4"</v>
          </cell>
          <cell r="B2738" t="str">
            <v>ELAG</v>
          </cell>
          <cell r="C2738" t="str">
            <v>m</v>
          </cell>
          <cell r="H2738">
            <v>0</v>
          </cell>
          <cell r="I2738" t="str">
            <v>LE</v>
          </cell>
          <cell r="P2738">
            <v>0</v>
          </cell>
        </row>
        <row r="2739">
          <cell r="F2739">
            <v>0</v>
          </cell>
          <cell r="H2739">
            <v>0</v>
          </cell>
          <cell r="P2739">
            <v>0</v>
          </cell>
        </row>
        <row r="2740">
          <cell r="A2740" t="str">
            <v>Eletroduto flexível (peça de 1,5 m):</v>
          </cell>
          <cell r="F2740">
            <v>0</v>
          </cell>
          <cell r="H2740">
            <v>0</v>
          </cell>
          <cell r="P2740">
            <v>0</v>
          </cell>
        </row>
        <row r="2741">
          <cell r="A2741" t="str">
            <v>Diâmetro 3/4"</v>
          </cell>
          <cell r="B2741" t="str">
            <v>ELFL</v>
          </cell>
          <cell r="C2741" t="str">
            <v>PC</v>
          </cell>
          <cell r="D2741">
            <v>630</v>
          </cell>
          <cell r="E2741">
            <v>0.88</v>
          </cell>
          <cell r="F2741">
            <v>554.4</v>
          </cell>
          <cell r="G2741">
            <v>1.5</v>
          </cell>
          <cell r="H2741">
            <v>945</v>
          </cell>
          <cell r="I2741" t="str">
            <v>LE</v>
          </cell>
          <cell r="P2741">
            <v>1.5</v>
          </cell>
        </row>
        <row r="2742">
          <cell r="A2742" t="str">
            <v>Diâmetro 1/2"</v>
          </cell>
          <cell r="B2742" t="str">
            <v>ELFL</v>
          </cell>
          <cell r="C2742" t="str">
            <v>PC</v>
          </cell>
          <cell r="D2742">
            <v>75</v>
          </cell>
          <cell r="E2742">
            <v>0.5</v>
          </cell>
          <cell r="F2742">
            <v>37.5</v>
          </cell>
          <cell r="G2742">
            <v>1.5</v>
          </cell>
          <cell r="H2742">
            <v>112.5</v>
          </cell>
          <cell r="I2742" t="str">
            <v>LE</v>
          </cell>
          <cell r="P2742">
            <v>1.5</v>
          </cell>
        </row>
        <row r="2743">
          <cell r="F2743">
            <v>0</v>
          </cell>
          <cell r="H2743">
            <v>0</v>
          </cell>
          <cell r="P2743">
            <v>0</v>
          </cell>
        </row>
        <row r="2744">
          <cell r="A2744" t="str">
            <v>Caixa comando local:</v>
          </cell>
          <cell r="F2744">
            <v>0</v>
          </cell>
          <cell r="H2744">
            <v>0</v>
          </cell>
          <cell r="P2744">
            <v>0</v>
          </cell>
        </row>
        <row r="2745">
          <cell r="A2745" t="str">
            <v>2 botões</v>
          </cell>
          <cell r="B2745" t="str">
            <v>CX</v>
          </cell>
          <cell r="C2745" t="str">
            <v>UNID.</v>
          </cell>
          <cell r="D2745">
            <v>30</v>
          </cell>
          <cell r="E2745">
            <v>10</v>
          </cell>
          <cell r="F2745">
            <v>300</v>
          </cell>
          <cell r="G2745">
            <v>8</v>
          </cell>
          <cell r="H2745">
            <v>240</v>
          </cell>
          <cell r="I2745" t="str">
            <v>Q</v>
          </cell>
          <cell r="P2745">
            <v>8</v>
          </cell>
        </row>
        <row r="2746">
          <cell r="F2746">
            <v>0</v>
          </cell>
          <cell r="H2746">
            <v>0</v>
          </cell>
          <cell r="P2746">
            <v>0</v>
          </cell>
        </row>
        <row r="2747">
          <cell r="A2747" t="str">
            <v>Instalação de caixa de passagem 400 x 400 x 150</v>
          </cell>
          <cell r="B2747" t="str">
            <v>CX</v>
          </cell>
          <cell r="C2747" t="str">
            <v>UNID.</v>
          </cell>
          <cell r="D2747">
            <v>10</v>
          </cell>
          <cell r="E2747">
            <v>30</v>
          </cell>
          <cell r="F2747">
            <v>300</v>
          </cell>
          <cell r="G2747">
            <v>10</v>
          </cell>
          <cell r="H2747">
            <v>100</v>
          </cell>
          <cell r="I2747" t="str">
            <v>LE</v>
          </cell>
          <cell r="P2747">
            <v>10</v>
          </cell>
        </row>
        <row r="2748">
          <cell r="F2748">
            <v>0</v>
          </cell>
          <cell r="H2748">
            <v>0</v>
          </cell>
          <cell r="P2748">
            <v>0</v>
          </cell>
        </row>
        <row r="2749">
          <cell r="A2749" t="str">
            <v>Instalação e interligação de caixa de bornes com 30 bornes.</v>
          </cell>
          <cell r="B2749" t="str">
            <v>CX</v>
          </cell>
          <cell r="C2749" t="str">
            <v>UNID.</v>
          </cell>
          <cell r="D2749">
            <v>30</v>
          </cell>
          <cell r="E2749">
            <v>330</v>
          </cell>
          <cell r="F2749">
            <v>9900</v>
          </cell>
          <cell r="G2749">
            <v>30</v>
          </cell>
          <cell r="H2749">
            <v>900</v>
          </cell>
          <cell r="I2749" t="str">
            <v>Q</v>
          </cell>
          <cell r="P2749">
            <v>30</v>
          </cell>
        </row>
        <row r="2750">
          <cell r="F2750">
            <v>0</v>
          </cell>
          <cell r="H2750">
            <v>0</v>
          </cell>
          <cell r="P2750">
            <v>0</v>
          </cell>
        </row>
        <row r="2751">
          <cell r="A2751" t="str">
            <v>ÁREA - CAPTAÇÃO VGR</v>
          </cell>
          <cell r="F2751">
            <v>0</v>
          </cell>
          <cell r="H2751">
            <v>0</v>
          </cell>
          <cell r="P2751">
            <v>0</v>
          </cell>
        </row>
        <row r="2752">
          <cell r="A2752" t="str">
            <v>Instalação e interligação de caixas locais de aquisição de E/S (2300 x 1200 x 700 mm)</v>
          </cell>
          <cell r="B2752" t="str">
            <v>CAD</v>
          </cell>
          <cell r="C2752" t="str">
            <v>CJ</v>
          </cell>
          <cell r="D2752">
            <v>1</v>
          </cell>
          <cell r="E2752">
            <v>300</v>
          </cell>
          <cell r="F2752">
            <v>300</v>
          </cell>
          <cell r="G2752">
            <v>250</v>
          </cell>
          <cell r="H2752">
            <v>250</v>
          </cell>
          <cell r="I2752" t="str">
            <v>Q</v>
          </cell>
          <cell r="P2752">
            <v>250</v>
          </cell>
        </row>
        <row r="2753">
          <cell r="F2753">
            <v>0</v>
          </cell>
          <cell r="H2753">
            <v>0</v>
          </cell>
          <cell r="P2753">
            <v>0</v>
          </cell>
        </row>
        <row r="2754">
          <cell r="A2754" t="str">
            <v>Caixa de comando local:</v>
          </cell>
          <cell r="F2754">
            <v>0</v>
          </cell>
          <cell r="H2754">
            <v>0</v>
          </cell>
          <cell r="P2754">
            <v>0</v>
          </cell>
        </row>
        <row r="2755">
          <cell r="A2755" t="str">
            <v>2 botões</v>
          </cell>
          <cell r="B2755" t="str">
            <v>CX</v>
          </cell>
          <cell r="C2755" t="str">
            <v>UNID.</v>
          </cell>
          <cell r="D2755">
            <v>3</v>
          </cell>
          <cell r="E2755">
            <v>10</v>
          </cell>
          <cell r="F2755">
            <v>30</v>
          </cell>
          <cell r="G2755">
            <v>8</v>
          </cell>
          <cell r="H2755">
            <v>24</v>
          </cell>
          <cell r="I2755" t="str">
            <v>Q</v>
          </cell>
          <cell r="P2755">
            <v>8</v>
          </cell>
        </row>
        <row r="2756">
          <cell r="F2756">
            <v>0</v>
          </cell>
          <cell r="H2756">
            <v>0</v>
          </cell>
          <cell r="P2756">
            <v>0</v>
          </cell>
        </row>
        <row r="2757">
          <cell r="A2757" t="str">
            <v>Lançamento e ligação de cabo de controle - 1,5 mm²</v>
          </cell>
          <cell r="F2757">
            <v>0</v>
          </cell>
          <cell r="H2757">
            <v>0</v>
          </cell>
          <cell r="P2757">
            <v>0</v>
          </cell>
        </row>
        <row r="2758">
          <cell r="A2758" t="str">
            <v>1x2C</v>
          </cell>
          <cell r="B2758" t="str">
            <v>CB1</v>
          </cell>
          <cell r="C2758" t="str">
            <v>m</v>
          </cell>
          <cell r="D2758">
            <v>90</v>
          </cell>
          <cell r="E2758">
            <v>0.20399999999999999</v>
          </cell>
          <cell r="F2758">
            <v>18.36</v>
          </cell>
          <cell r="G2758">
            <v>0.15</v>
          </cell>
          <cell r="H2758">
            <v>13.5</v>
          </cell>
          <cell r="I2758" t="str">
            <v>B</v>
          </cell>
          <cell r="P2758">
            <v>0.15</v>
          </cell>
        </row>
        <row r="2759">
          <cell r="F2759">
            <v>0</v>
          </cell>
          <cell r="H2759">
            <v>0</v>
          </cell>
          <cell r="P2759">
            <v>0</v>
          </cell>
        </row>
        <row r="2760">
          <cell r="A2760" t="str">
            <v xml:space="preserve">Instalação de manômetro </v>
          </cell>
          <cell r="B2760" t="str">
            <v>PI</v>
          </cell>
          <cell r="C2760" t="str">
            <v>UNID.</v>
          </cell>
          <cell r="D2760">
            <v>3</v>
          </cell>
          <cell r="E2760">
            <v>10</v>
          </cell>
          <cell r="F2760">
            <v>30</v>
          </cell>
          <cell r="G2760">
            <v>8</v>
          </cell>
          <cell r="H2760">
            <v>24</v>
          </cell>
          <cell r="I2760" t="str">
            <v>N</v>
          </cell>
          <cell r="P2760">
            <v>8</v>
          </cell>
        </row>
        <row r="2761">
          <cell r="F2761">
            <v>0</v>
          </cell>
          <cell r="H2761">
            <v>0</v>
          </cell>
          <cell r="P2761">
            <v>0</v>
          </cell>
        </row>
        <row r="2762">
          <cell r="A2762" t="str">
            <v>ÁREA - CAPTAÇÃO TROVÕES</v>
          </cell>
          <cell r="F2762">
            <v>0</v>
          </cell>
          <cell r="H2762">
            <v>0</v>
          </cell>
          <cell r="P2762">
            <v>0</v>
          </cell>
        </row>
        <row r="2763">
          <cell r="A2763" t="str">
            <v>Instalação e interligação de caixas locais de aquisição de E/S (2300 x 1200 x 700 x mm)</v>
          </cell>
          <cell r="B2763" t="str">
            <v>CAD</v>
          </cell>
          <cell r="C2763" t="str">
            <v>CJ</v>
          </cell>
          <cell r="D2763">
            <v>2</v>
          </cell>
          <cell r="E2763">
            <v>300</v>
          </cell>
          <cell r="F2763">
            <v>600</v>
          </cell>
          <cell r="G2763">
            <v>250</v>
          </cell>
          <cell r="H2763">
            <v>500</v>
          </cell>
          <cell r="I2763" t="str">
            <v>Q</v>
          </cell>
          <cell r="P2763">
            <v>250</v>
          </cell>
        </row>
        <row r="2764">
          <cell r="F2764">
            <v>0</v>
          </cell>
          <cell r="H2764">
            <v>0</v>
          </cell>
          <cell r="P2764">
            <v>0</v>
          </cell>
        </row>
        <row r="2765">
          <cell r="A2765" t="str">
            <v>Instalação do quadro de distribuição de tensão de controle</v>
          </cell>
          <cell r="B2765" t="str">
            <v>540-QC-01</v>
          </cell>
          <cell r="C2765" t="str">
            <v>CJ</v>
          </cell>
          <cell r="D2765">
            <v>1</v>
          </cell>
          <cell r="E2765">
            <v>100</v>
          </cell>
          <cell r="F2765">
            <v>100</v>
          </cell>
          <cell r="G2765">
            <v>100</v>
          </cell>
          <cell r="H2765">
            <v>100</v>
          </cell>
          <cell r="I2765" t="str">
            <v>Q</v>
          </cell>
          <cell r="P2765">
            <v>100</v>
          </cell>
        </row>
        <row r="2766">
          <cell r="F2766">
            <v>0</v>
          </cell>
          <cell r="H2766">
            <v>0</v>
          </cell>
          <cell r="P2766">
            <v>0</v>
          </cell>
        </row>
        <row r="2767">
          <cell r="A2767" t="str">
            <v>Caixa de comando local:</v>
          </cell>
          <cell r="F2767">
            <v>0</v>
          </cell>
          <cell r="H2767">
            <v>0</v>
          </cell>
          <cell r="P2767">
            <v>0</v>
          </cell>
        </row>
        <row r="2768">
          <cell r="A2768" t="str">
            <v>2 botões</v>
          </cell>
          <cell r="B2768" t="str">
            <v>CX</v>
          </cell>
          <cell r="C2768" t="str">
            <v>UNID.</v>
          </cell>
          <cell r="D2768">
            <v>3</v>
          </cell>
          <cell r="E2768">
            <v>10</v>
          </cell>
          <cell r="F2768">
            <v>30</v>
          </cell>
          <cell r="G2768">
            <v>8</v>
          </cell>
          <cell r="H2768">
            <v>24</v>
          </cell>
          <cell r="I2768" t="str">
            <v>Q</v>
          </cell>
          <cell r="P2768">
            <v>8</v>
          </cell>
        </row>
        <row r="2769">
          <cell r="F2769">
            <v>0</v>
          </cell>
          <cell r="H2769">
            <v>0</v>
          </cell>
          <cell r="P2769">
            <v>0</v>
          </cell>
        </row>
        <row r="2770">
          <cell r="A2770" t="str">
            <v>Instalação e interligação de medidor de nível ultrassônico</v>
          </cell>
          <cell r="B2770" t="str">
            <v>CX</v>
          </cell>
          <cell r="C2770" t="str">
            <v>CJ</v>
          </cell>
          <cell r="D2770">
            <v>1</v>
          </cell>
          <cell r="E2770">
            <v>10</v>
          </cell>
          <cell r="F2770">
            <v>10</v>
          </cell>
          <cell r="G2770">
            <v>8</v>
          </cell>
          <cell r="H2770">
            <v>8</v>
          </cell>
          <cell r="I2770" t="str">
            <v>N</v>
          </cell>
          <cell r="P2770">
            <v>8</v>
          </cell>
        </row>
        <row r="2771">
          <cell r="F2771">
            <v>0</v>
          </cell>
          <cell r="H2771">
            <v>0</v>
          </cell>
          <cell r="P2771">
            <v>0</v>
          </cell>
        </row>
        <row r="2772">
          <cell r="A2772" t="str">
            <v>Lançamento e ligação de cabo de controle - 1,5 mm²</v>
          </cell>
          <cell r="F2772">
            <v>0</v>
          </cell>
          <cell r="H2772">
            <v>0</v>
          </cell>
          <cell r="P2772">
            <v>0</v>
          </cell>
        </row>
        <row r="2773">
          <cell r="A2773" t="str">
            <v>1x3C</v>
          </cell>
          <cell r="B2773" t="str">
            <v>CB1</v>
          </cell>
          <cell r="C2773" t="str">
            <v>m</v>
          </cell>
          <cell r="D2773">
            <v>90</v>
          </cell>
          <cell r="E2773">
            <v>0.22900000000000001</v>
          </cell>
          <cell r="F2773">
            <v>20.61</v>
          </cell>
          <cell r="G2773">
            <v>0.15</v>
          </cell>
          <cell r="H2773">
            <v>13.5</v>
          </cell>
          <cell r="I2773" t="str">
            <v>B</v>
          </cell>
          <cell r="P2773">
            <v>0.15</v>
          </cell>
        </row>
        <row r="2774">
          <cell r="F2774">
            <v>0</v>
          </cell>
          <cell r="H2774">
            <v>0</v>
          </cell>
          <cell r="P2774">
            <v>0</v>
          </cell>
        </row>
        <row r="2775">
          <cell r="A2775" t="str">
            <v xml:space="preserve">Instalação de manômetro </v>
          </cell>
          <cell r="B2775" t="str">
            <v>PI</v>
          </cell>
          <cell r="C2775" t="str">
            <v>UNID.</v>
          </cell>
          <cell r="D2775">
            <v>4</v>
          </cell>
          <cell r="E2775">
            <v>10</v>
          </cell>
          <cell r="F2775">
            <v>40</v>
          </cell>
          <cell r="G2775">
            <v>8</v>
          </cell>
          <cell r="H2775">
            <v>32</v>
          </cell>
          <cell r="I2775" t="str">
            <v>N</v>
          </cell>
          <cell r="P2775">
            <v>8</v>
          </cell>
        </row>
        <row r="2776">
          <cell r="F2776">
            <v>0</v>
          </cell>
          <cell r="H2776">
            <v>0</v>
          </cell>
          <cell r="P2776">
            <v>0</v>
          </cell>
        </row>
        <row r="2777">
          <cell r="A2777" t="str">
            <v>ÁREA - SALA ELÉTRICA 550-SE-02</v>
          </cell>
          <cell r="F2777">
            <v>0</v>
          </cell>
          <cell r="H2777">
            <v>0</v>
          </cell>
          <cell r="P2777">
            <v>0</v>
          </cell>
        </row>
        <row r="2778">
          <cell r="A2778" t="str">
            <v>Instalação do quadro de distribuição de tensão de controle</v>
          </cell>
          <cell r="B2778" t="str">
            <v>550-QC-01</v>
          </cell>
          <cell r="C2778" t="str">
            <v>CJ</v>
          </cell>
          <cell r="D2778">
            <v>1</v>
          </cell>
          <cell r="E2778">
            <v>100</v>
          </cell>
          <cell r="F2778">
            <v>100</v>
          </cell>
          <cell r="G2778">
            <v>100</v>
          </cell>
          <cell r="H2778">
            <v>100</v>
          </cell>
          <cell r="I2778" t="str">
            <v>Q</v>
          </cell>
          <cell r="P2778">
            <v>100</v>
          </cell>
        </row>
        <row r="2779">
          <cell r="F2779">
            <v>0</v>
          </cell>
          <cell r="H2779">
            <v>0</v>
          </cell>
          <cell r="P2779">
            <v>0</v>
          </cell>
        </row>
        <row r="2780">
          <cell r="A2780" t="str">
            <v>Instalação do painel de CLP (2300 X 1200 X 700 mm)</v>
          </cell>
          <cell r="B2780" t="str">
            <v>550-CP-01</v>
          </cell>
          <cell r="C2780" t="str">
            <v>CJ</v>
          </cell>
          <cell r="D2780">
            <v>1</v>
          </cell>
          <cell r="E2780">
            <v>300</v>
          </cell>
          <cell r="F2780">
            <v>300</v>
          </cell>
          <cell r="G2780">
            <v>250</v>
          </cell>
          <cell r="H2780">
            <v>250</v>
          </cell>
          <cell r="I2780" t="str">
            <v>Q</v>
          </cell>
          <cell r="P2780">
            <v>250</v>
          </cell>
        </row>
        <row r="2781">
          <cell r="F2781">
            <v>0</v>
          </cell>
          <cell r="H2781">
            <v>0</v>
          </cell>
          <cell r="P2781">
            <v>0</v>
          </cell>
        </row>
        <row r="2782">
          <cell r="A2782" t="str">
            <v>Instalação de no-break</v>
          </cell>
          <cell r="B2782" t="str">
            <v>550-NB-02</v>
          </cell>
          <cell r="C2782" t="str">
            <v>UNID.</v>
          </cell>
          <cell r="D2782">
            <v>1</v>
          </cell>
          <cell r="E2782">
            <v>100</v>
          </cell>
          <cell r="F2782">
            <v>100</v>
          </cell>
          <cell r="G2782">
            <v>50</v>
          </cell>
          <cell r="H2782">
            <v>50</v>
          </cell>
          <cell r="I2782" t="str">
            <v>Q</v>
          </cell>
          <cell r="P2782">
            <v>50</v>
          </cell>
        </row>
        <row r="2783">
          <cell r="F2783">
            <v>0</v>
          </cell>
          <cell r="H2783">
            <v>0</v>
          </cell>
          <cell r="P2783">
            <v>0</v>
          </cell>
        </row>
        <row r="2784">
          <cell r="A2784" t="str">
            <v>ÁREA - SALA ELÉTRICA 550-SE-03</v>
          </cell>
          <cell r="F2784">
            <v>0</v>
          </cell>
          <cell r="H2784">
            <v>0</v>
          </cell>
          <cell r="P2784">
            <v>0</v>
          </cell>
        </row>
        <row r="2785">
          <cell r="A2785" t="str">
            <v>Instalação do quadro de distribuição de tensão de controle</v>
          </cell>
          <cell r="B2785" t="str">
            <v>550-QC-02</v>
          </cell>
          <cell r="C2785" t="str">
            <v>CJ</v>
          </cell>
          <cell r="D2785">
            <v>1</v>
          </cell>
          <cell r="E2785">
            <v>100</v>
          </cell>
          <cell r="F2785">
            <v>100</v>
          </cell>
          <cell r="G2785">
            <v>100</v>
          </cell>
          <cell r="H2785">
            <v>100</v>
          </cell>
          <cell r="I2785" t="str">
            <v>Q</v>
          </cell>
          <cell r="P2785">
            <v>100</v>
          </cell>
        </row>
        <row r="2786">
          <cell r="F2786">
            <v>0</v>
          </cell>
          <cell r="H2786">
            <v>0</v>
          </cell>
          <cell r="P2786">
            <v>0</v>
          </cell>
        </row>
        <row r="2787">
          <cell r="A2787" t="str">
            <v>Instalação do painel de CLP (2300 X 1200 X 700 mm)</v>
          </cell>
          <cell r="B2787" t="str">
            <v>550-CP-02</v>
          </cell>
          <cell r="C2787" t="str">
            <v>CJ</v>
          </cell>
          <cell r="D2787">
            <v>1</v>
          </cell>
          <cell r="E2787">
            <v>300</v>
          </cell>
          <cell r="F2787">
            <v>300</v>
          </cell>
          <cell r="G2787">
            <v>250</v>
          </cell>
          <cell r="H2787">
            <v>250</v>
          </cell>
          <cell r="I2787" t="str">
            <v>Q</v>
          </cell>
          <cell r="P2787">
            <v>250</v>
          </cell>
        </row>
        <row r="2788">
          <cell r="F2788">
            <v>0</v>
          </cell>
          <cell r="H2788">
            <v>0</v>
          </cell>
          <cell r="P2788">
            <v>0</v>
          </cell>
        </row>
        <row r="2789">
          <cell r="A2789" t="str">
            <v>Instalação de no-break</v>
          </cell>
          <cell r="B2789" t="str">
            <v>550-NB-03</v>
          </cell>
          <cell r="C2789" t="str">
            <v>UNID.</v>
          </cell>
          <cell r="D2789">
            <v>1</v>
          </cell>
          <cell r="E2789">
            <v>100</v>
          </cell>
          <cell r="F2789">
            <v>100</v>
          </cell>
          <cell r="G2789">
            <v>50</v>
          </cell>
          <cell r="H2789">
            <v>50</v>
          </cell>
          <cell r="I2789" t="str">
            <v>Q</v>
          </cell>
          <cell r="P2789">
            <v>50</v>
          </cell>
        </row>
        <row r="2790">
          <cell r="F2790">
            <v>0</v>
          </cell>
          <cell r="H2790">
            <v>0</v>
          </cell>
          <cell r="P2790">
            <v>0</v>
          </cell>
        </row>
        <row r="2791">
          <cell r="A2791" t="str">
            <v>ÁREA - SALA ELÉTRICA 550-SE-04</v>
          </cell>
          <cell r="F2791">
            <v>0</v>
          </cell>
          <cell r="H2791">
            <v>0</v>
          </cell>
          <cell r="P2791">
            <v>0</v>
          </cell>
        </row>
        <row r="2792">
          <cell r="A2792" t="str">
            <v>Instalação do quadro de distribuição de tensão de controle</v>
          </cell>
          <cell r="B2792" t="str">
            <v>550-QC-03</v>
          </cell>
          <cell r="C2792" t="str">
            <v>CJ</v>
          </cell>
          <cell r="D2792">
            <v>1</v>
          </cell>
          <cell r="E2792">
            <v>100</v>
          </cell>
          <cell r="F2792">
            <v>100</v>
          </cell>
          <cell r="G2792">
            <v>100</v>
          </cell>
          <cell r="H2792">
            <v>100</v>
          </cell>
          <cell r="I2792" t="str">
            <v>Q</v>
          </cell>
          <cell r="P2792">
            <v>100</v>
          </cell>
        </row>
        <row r="2793">
          <cell r="F2793">
            <v>0</v>
          </cell>
          <cell r="H2793">
            <v>0</v>
          </cell>
          <cell r="P2793">
            <v>0</v>
          </cell>
        </row>
        <row r="2794">
          <cell r="A2794" t="str">
            <v>Instalação do painel de CLP (2300 X 1200 X 700 mm)</v>
          </cell>
          <cell r="B2794" t="str">
            <v>550-CP-03</v>
          </cell>
          <cell r="C2794" t="str">
            <v>CJ</v>
          </cell>
          <cell r="D2794">
            <v>1</v>
          </cell>
          <cell r="E2794">
            <v>300</v>
          </cell>
          <cell r="F2794">
            <v>300</v>
          </cell>
          <cell r="G2794">
            <v>250</v>
          </cell>
          <cell r="H2794">
            <v>250</v>
          </cell>
          <cell r="I2794" t="str">
            <v>Q</v>
          </cell>
          <cell r="P2794">
            <v>250</v>
          </cell>
        </row>
        <row r="2795">
          <cell r="F2795">
            <v>0</v>
          </cell>
          <cell r="H2795">
            <v>0</v>
          </cell>
          <cell r="P2795">
            <v>0</v>
          </cell>
        </row>
        <row r="2796">
          <cell r="A2796" t="str">
            <v>Instalação de no-break</v>
          </cell>
          <cell r="B2796" t="str">
            <v>550-NB-04</v>
          </cell>
          <cell r="C2796" t="str">
            <v>UNID.</v>
          </cell>
          <cell r="D2796">
            <v>1</v>
          </cell>
          <cell r="E2796">
            <v>100</v>
          </cell>
          <cell r="F2796">
            <v>100</v>
          </cell>
          <cell r="G2796">
            <v>50</v>
          </cell>
          <cell r="H2796">
            <v>50</v>
          </cell>
          <cell r="I2796" t="str">
            <v>Q</v>
          </cell>
          <cell r="P2796">
            <v>50</v>
          </cell>
        </row>
        <row r="2797">
          <cell r="F2797">
            <v>0</v>
          </cell>
          <cell r="H2797">
            <v>0</v>
          </cell>
          <cell r="P2797">
            <v>0</v>
          </cell>
        </row>
        <row r="2798">
          <cell r="A2798" t="str">
            <v>ÁREA - SALA DE CONTROLE 550-SC-02</v>
          </cell>
          <cell r="F2798">
            <v>0</v>
          </cell>
          <cell r="H2798">
            <v>0</v>
          </cell>
          <cell r="P2798">
            <v>0</v>
          </cell>
        </row>
        <row r="2799">
          <cell r="A2799" t="str">
            <v>Instalação das estações de operação e supervisão ( micro-computadores )</v>
          </cell>
          <cell r="B2799" t="str">
            <v xml:space="preserve"> </v>
          </cell>
          <cell r="C2799" t="str">
            <v>CJ</v>
          </cell>
          <cell r="D2799">
            <v>4</v>
          </cell>
          <cell r="E2799">
            <v>30</v>
          </cell>
          <cell r="F2799">
            <v>120</v>
          </cell>
          <cell r="G2799">
            <v>10</v>
          </cell>
          <cell r="H2799">
            <v>40</v>
          </cell>
          <cell r="I2799" t="str">
            <v>Q</v>
          </cell>
          <cell r="P2799">
            <v>10</v>
          </cell>
        </row>
        <row r="2800">
          <cell r="F2800">
            <v>0</v>
          </cell>
          <cell r="H2800">
            <v>0</v>
          </cell>
          <cell r="P2800">
            <v>0</v>
          </cell>
        </row>
        <row r="2801">
          <cell r="A2801" t="str">
            <v>Instalação de impressora</v>
          </cell>
          <cell r="C2801" t="str">
            <v>CJ</v>
          </cell>
          <cell r="D2801">
            <v>2</v>
          </cell>
          <cell r="E2801">
            <v>10</v>
          </cell>
          <cell r="F2801">
            <v>20</v>
          </cell>
          <cell r="G2801">
            <v>4</v>
          </cell>
          <cell r="H2801">
            <v>8</v>
          </cell>
          <cell r="I2801" t="str">
            <v>Q</v>
          </cell>
          <cell r="P2801">
            <v>4</v>
          </cell>
        </row>
        <row r="2802">
          <cell r="F2802">
            <v>0</v>
          </cell>
          <cell r="H2802">
            <v>0</v>
          </cell>
          <cell r="P2802">
            <v>0</v>
          </cell>
        </row>
        <row r="2803">
          <cell r="A2803" t="str">
            <v>Instalação de no-break</v>
          </cell>
          <cell r="B2803" t="str">
            <v>550-NB-01</v>
          </cell>
          <cell r="C2803" t="str">
            <v>UNID.</v>
          </cell>
          <cell r="D2803">
            <v>1</v>
          </cell>
          <cell r="E2803">
            <v>100</v>
          </cell>
          <cell r="F2803">
            <v>100</v>
          </cell>
          <cell r="G2803">
            <v>50</v>
          </cell>
          <cell r="H2803">
            <v>50</v>
          </cell>
          <cell r="I2803" t="str">
            <v>Q</v>
          </cell>
          <cell r="P2803">
            <v>50</v>
          </cell>
        </row>
        <row r="2804">
          <cell r="F2804">
            <v>0</v>
          </cell>
          <cell r="H2804">
            <v>0</v>
          </cell>
          <cell r="P2804">
            <v>0</v>
          </cell>
        </row>
        <row r="2805">
          <cell r="A2805" t="str">
            <v>Instalação de multiplexador de sinais de CFTV</v>
          </cell>
          <cell r="B2805" t="str">
            <v xml:space="preserve"> </v>
          </cell>
          <cell r="C2805" t="str">
            <v>CJ</v>
          </cell>
          <cell r="D2805">
            <v>1</v>
          </cell>
          <cell r="E2805">
            <v>100</v>
          </cell>
          <cell r="F2805">
            <v>100</v>
          </cell>
          <cell r="G2805">
            <v>50</v>
          </cell>
          <cell r="H2805">
            <v>50</v>
          </cell>
          <cell r="I2805" t="str">
            <v>Q</v>
          </cell>
          <cell r="P2805">
            <v>50</v>
          </cell>
        </row>
        <row r="2806">
          <cell r="F2806">
            <v>0</v>
          </cell>
          <cell r="H2806">
            <v>0</v>
          </cell>
          <cell r="P2806">
            <v>0</v>
          </cell>
        </row>
        <row r="2807">
          <cell r="A2807" t="str">
            <v>Instalação de monitores do CFTV</v>
          </cell>
          <cell r="B2807" t="str">
            <v xml:space="preserve"> </v>
          </cell>
          <cell r="C2807" t="str">
            <v>UNID.</v>
          </cell>
          <cell r="D2807">
            <v>2</v>
          </cell>
          <cell r="E2807">
            <v>10</v>
          </cell>
          <cell r="F2807">
            <v>20</v>
          </cell>
          <cell r="G2807">
            <v>8</v>
          </cell>
          <cell r="H2807">
            <v>16</v>
          </cell>
          <cell r="I2807" t="str">
            <v>Q</v>
          </cell>
          <cell r="P2807">
            <v>8</v>
          </cell>
        </row>
        <row r="2808">
          <cell r="F2808">
            <v>0</v>
          </cell>
          <cell r="H2808">
            <v>0</v>
          </cell>
          <cell r="P2808">
            <v>0</v>
          </cell>
        </row>
        <row r="2809">
          <cell r="A2809" t="str">
            <v>Instalação de console de operação sistema de comunicação de voz</v>
          </cell>
          <cell r="B2809" t="str">
            <v xml:space="preserve"> </v>
          </cell>
          <cell r="C2809" t="str">
            <v>UNID.</v>
          </cell>
          <cell r="D2809">
            <v>1</v>
          </cell>
          <cell r="E2809">
            <v>30</v>
          </cell>
          <cell r="F2809">
            <v>30</v>
          </cell>
          <cell r="G2809">
            <v>20</v>
          </cell>
          <cell r="H2809">
            <v>20</v>
          </cell>
          <cell r="I2809" t="str">
            <v>Q</v>
          </cell>
          <cell r="P2809">
            <v>20</v>
          </cell>
        </row>
        <row r="2810">
          <cell r="F2810">
            <v>0</v>
          </cell>
          <cell r="H2810">
            <v>0</v>
          </cell>
          <cell r="P2810">
            <v>0</v>
          </cell>
        </row>
        <row r="2811">
          <cell r="A2811" t="str">
            <v>Instalação de multiplexador de sinais de CFTV</v>
          </cell>
          <cell r="B2811" t="str">
            <v>510-MPX-01</v>
          </cell>
          <cell r="C2811" t="str">
            <v>CJ</v>
          </cell>
          <cell r="D2811">
            <v>1</v>
          </cell>
          <cell r="E2811">
            <v>100</v>
          </cell>
          <cell r="F2811">
            <v>100</v>
          </cell>
          <cell r="G2811">
            <v>50</v>
          </cell>
          <cell r="H2811">
            <v>50</v>
          </cell>
          <cell r="I2811" t="str">
            <v>Q</v>
          </cell>
          <cell r="P2811">
            <v>50</v>
          </cell>
        </row>
        <row r="2812">
          <cell r="F2812">
            <v>0</v>
          </cell>
          <cell r="H2812">
            <v>0</v>
          </cell>
          <cell r="P2812">
            <v>0</v>
          </cell>
        </row>
        <row r="2813">
          <cell r="A2813" t="str">
            <v>Instalação de monitores do CFTV</v>
          </cell>
          <cell r="B2813" t="str">
            <v>510-MV-01/02</v>
          </cell>
          <cell r="C2813" t="str">
            <v>UNID.</v>
          </cell>
          <cell r="D2813">
            <v>2</v>
          </cell>
          <cell r="E2813">
            <v>10</v>
          </cell>
          <cell r="F2813">
            <v>20</v>
          </cell>
          <cell r="G2813">
            <v>8</v>
          </cell>
          <cell r="H2813">
            <v>16</v>
          </cell>
          <cell r="I2813" t="str">
            <v>Q</v>
          </cell>
          <cell r="P2813">
            <v>8</v>
          </cell>
        </row>
        <row r="2814">
          <cell r="F2814">
            <v>0</v>
          </cell>
          <cell r="H2814">
            <v>0</v>
          </cell>
          <cell r="P2814">
            <v>0</v>
          </cell>
        </row>
        <row r="2815">
          <cell r="A2815" t="str">
            <v>Instalação de console de operação do sistema de comunicação por voz.</v>
          </cell>
          <cell r="C2815" t="str">
            <v>UNID.</v>
          </cell>
          <cell r="D2815">
            <v>1</v>
          </cell>
          <cell r="E2815">
            <v>30</v>
          </cell>
          <cell r="F2815">
            <v>30</v>
          </cell>
          <cell r="G2815">
            <v>20</v>
          </cell>
          <cell r="H2815">
            <v>20</v>
          </cell>
          <cell r="I2815" t="str">
            <v>Q</v>
          </cell>
          <cell r="P2815">
            <v>20</v>
          </cell>
        </row>
        <row r="2816">
          <cell r="F2816">
            <v>0</v>
          </cell>
          <cell r="H2816">
            <v>0</v>
          </cell>
          <cell r="P2816">
            <v>0</v>
          </cell>
        </row>
        <row r="2817">
          <cell r="A2817" t="str">
            <v>ÁREA - SUBESTAÇÃO PRINCIPAL - 970-SE-01</v>
          </cell>
          <cell r="F2817">
            <v>0</v>
          </cell>
          <cell r="H2817">
            <v>0</v>
          </cell>
          <cell r="P2817">
            <v>0</v>
          </cell>
        </row>
        <row r="2818">
          <cell r="A2818" t="str">
            <v xml:space="preserve">Instalação e interligação de caixas locais de aquisição de E/S (2300 X 1200 X 700 mm) </v>
          </cell>
          <cell r="B2818" t="str">
            <v>CAD</v>
          </cell>
          <cell r="C2818" t="str">
            <v>CJ</v>
          </cell>
          <cell r="D2818">
            <v>1</v>
          </cell>
          <cell r="E2818">
            <v>300</v>
          </cell>
          <cell r="F2818">
            <v>300</v>
          </cell>
          <cell r="G2818">
            <v>250</v>
          </cell>
          <cell r="H2818">
            <v>250</v>
          </cell>
          <cell r="I2818" t="str">
            <v>Q</v>
          </cell>
          <cell r="P2818">
            <v>250</v>
          </cell>
        </row>
        <row r="2819">
          <cell r="F2819">
            <v>0</v>
          </cell>
          <cell r="H2819">
            <v>0</v>
          </cell>
          <cell r="P2819">
            <v>0</v>
          </cell>
        </row>
      </sheetData>
      <sheetData sheetId="1"/>
      <sheetData sheetId="2"/>
      <sheetData sheetId="3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"/>
      <sheetName val="FIS"/>
    </sheetNames>
    <sheetDataSet>
      <sheetData sheetId="0" refreshError="1">
        <row r="7">
          <cell r="B7" t="str">
            <v>Serviços de Desmonte, Carga, Transporte e Disposição de Estéril para desenvolvimento da Mina  de Fábrica Nova</v>
          </cell>
        </row>
      </sheetData>
      <sheetData sheetId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"/>
      <sheetName val="FIS"/>
    </sheetNames>
    <sheetDataSet>
      <sheetData sheetId="0" refreshError="1">
        <row r="7">
          <cell r="B7" t="str">
            <v>Serviços de Desmonte, Carga, Transporte e Disposição de Estéril para desenvolvimento da Mina  de Fábrica Nova</v>
          </cell>
        </row>
      </sheetData>
      <sheetData sheetId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_ORIGINAL"/>
      <sheetName val="RESUMO_AUT1"/>
      <sheetName val="RELAT610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de Entrada 1"/>
      <sheetName val="Dados de Entrada 2"/>
      <sheetName val="Dados de Entrada 3"/>
      <sheetName val="Dados de Entrada 4"/>
      <sheetName val="Capa"/>
      <sheetName val="Página 1"/>
      <sheetName val="Página 2"/>
      <sheetName val="Página 3"/>
      <sheetName val="Página 4"/>
      <sheetName val="Página 5"/>
      <sheetName val="Página 6"/>
      <sheetName val="Página 7"/>
      <sheetName val="Página 8"/>
      <sheetName val="Página 9"/>
      <sheetName val="Página 10"/>
      <sheetName val="Página 11"/>
      <sheetName val="Página 12"/>
      <sheetName val="Página 13"/>
      <sheetName val="Página 14"/>
      <sheetName val="RESULFINAL"/>
      <sheetName val="Página 16"/>
      <sheetName val="DENAGREGRAUDO"/>
      <sheetName val="DENSAGRMIUDO"/>
      <sheetName val="MASESPFINPULV"/>
      <sheetName val="Traço da Mist.+Filler."/>
      <sheetName val="Traço da Mist. Bet."/>
      <sheetName val="E. Areia"/>
      <sheetName val="E. Areia (2)"/>
      <sheetName val="Pes Agr Silos Frio 3.4&quot;"/>
      <sheetName val="Pes Agr Silos Frio Areia méd"/>
      <sheetName val="Pes Agr Silos Frio 3.8&quot;+pó"/>
      <sheetName val="Até Aqui"/>
      <sheetName val="DETDENSCAP20"/>
      <sheetName val="DENSCORPROVA"/>
      <sheetName val="GRAFTEMPVISC1"/>
      <sheetName val="CALIBRAGEM"/>
      <sheetName val="CALIBRAGEM-II"/>
      <sheetName val="CALIBRAGEM1"/>
      <sheetName val="CALIBRAGEM2"/>
      <sheetName val="SILOFR4"/>
      <sheetName val="SILOFR3"/>
      <sheetName val="SILOFR2"/>
      <sheetName val="SILOFR1"/>
      <sheetName val="Dosador"/>
      <sheetName val="BALANÇA"/>
      <sheetName val="Filler"/>
      <sheetName val="Analise SF 4"/>
      <sheetName val="Analise SF 3"/>
      <sheetName val="Analise SF 2"/>
      <sheetName val="Analise SF 1"/>
      <sheetName val="Analise SF Filler"/>
      <sheetName val="Analise SQ 3"/>
      <sheetName val="Analise SQ 2"/>
      <sheetName val="Analise SQ 1"/>
      <sheetName val="DURABILIDADE"/>
      <sheetName val="INDICE FORMA"/>
      <sheetName val="ABRASÃO"/>
      <sheetName val="ADESIVID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3">
          <cell r="A3">
            <v>4.5</v>
          </cell>
          <cell r="B3">
            <v>6.6202348981163466</v>
          </cell>
          <cell r="C3">
            <v>60.964134991383446</v>
          </cell>
          <cell r="D3">
            <v>1025.855</v>
          </cell>
          <cell r="E3">
            <v>8.6999999999999993</v>
          </cell>
          <cell r="F3">
            <v>2.3529999999999998</v>
          </cell>
          <cell r="G3">
            <v>16.963493472502915</v>
          </cell>
        </row>
        <row r="4">
          <cell r="A4">
            <v>5</v>
          </cell>
          <cell r="B4">
            <v>5.5001923970155246</v>
          </cell>
          <cell r="C4">
            <v>67.747806208191548</v>
          </cell>
          <cell r="D4">
            <v>1094.5825</v>
          </cell>
          <cell r="E4">
            <v>9.5749999999999993</v>
          </cell>
          <cell r="F4">
            <v>2.3630000000000004</v>
          </cell>
          <cell r="G4">
            <v>17.047556761540491</v>
          </cell>
        </row>
        <row r="5">
          <cell r="A5">
            <v>5.5</v>
          </cell>
          <cell r="B5">
            <v>4.4232587303692874</v>
          </cell>
          <cell r="C5">
            <v>74.264023326736492</v>
          </cell>
          <cell r="D5">
            <v>879.57749999999999</v>
          </cell>
          <cell r="E5">
            <v>10.725000000000001</v>
          </cell>
          <cell r="F5">
            <v>2.37175</v>
          </cell>
          <cell r="G5">
            <v>17.178598970077541</v>
          </cell>
        </row>
        <row r="6">
          <cell r="A6">
            <v>6</v>
          </cell>
          <cell r="B6">
            <v>4.0007841277410066</v>
          </cell>
          <cell r="C6">
            <v>77.635106010695324</v>
          </cell>
          <cell r="D6">
            <v>567.98</v>
          </cell>
          <cell r="E6">
            <v>13.6</v>
          </cell>
          <cell r="F6">
            <v>2.3642500000000002</v>
          </cell>
          <cell r="G6">
            <v>17.877321384085253</v>
          </cell>
        </row>
        <row r="7">
          <cell r="A7">
            <v>6.5</v>
          </cell>
          <cell r="B7">
            <v>4.0533844045161054</v>
          </cell>
          <cell r="C7">
            <v>78.676681324823704</v>
          </cell>
          <cell r="D7">
            <v>529.86500000000001</v>
          </cell>
          <cell r="E7">
            <v>19.450000000000003</v>
          </cell>
          <cell r="F7">
            <v>2.3452500000000001</v>
          </cell>
          <cell r="G7">
            <v>18.970602326582025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Quant-Vol1 (2)"/>
      <sheetName val="QQegesa"/>
      <sheetName val="QQuant-Vol1"/>
      <sheetName val="Licitação"/>
      <sheetName val="QQegesa-ant"/>
      <sheetName val="QQUANT"/>
      <sheetName val="QQder"/>
      <sheetName val="NumerN"/>
      <sheetName val="BS"/>
      <sheetName val="FR"/>
      <sheetName val="Dimens"/>
      <sheetName val="QuantPav"/>
      <sheetName val="QuQuant"/>
      <sheetName val="NumerN (2)"/>
      <sheetName val="Dimens (2)"/>
      <sheetName val="QuantPav (2)"/>
      <sheetName val="Plan2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  <sheetName val="RESUMO_AU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UVIOM"/>
      <sheetName val="Plan1"/>
      <sheetName val="Plan2"/>
      <sheetName val="Plan3"/>
      <sheetName val="PLUVIOMETRIA"/>
    </sheetNames>
    <definedNames>
      <definedName name="Ponte" refersTo="#REF!"/>
    </defined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B PESSOAL"/>
      <sheetName val="ch eqto ADOTADO"/>
      <sheetName val="lote 02"/>
      <sheetName val="lote 04"/>
      <sheetName val="Tab. Rec."/>
      <sheetName val="BD Equip."/>
      <sheetName val="desp"/>
      <sheetName val="PU CONTAS"/>
      <sheetName val="Flux Obra"/>
      <sheetName val="Crono"/>
      <sheetName val="Res ABC"/>
      <sheetName val="ABC-MO"/>
      <sheetName val="ABC-Eq1"/>
      <sheetName val="ABC-Eq2"/>
      <sheetName val="ABC-Mat"/>
      <sheetName val="ABC-Cx"/>
      <sheetName val="ABC-Sub"/>
      <sheetName val="RES EQUIP"/>
      <sheetName val="RES PESSOAL"/>
      <sheetName val="CS"/>
      <sheetName val="RC"/>
      <sheetName val="PU"/>
      <sheetName val="Sup"/>
      <sheetName val="Adm"/>
      <sheetName val="Cant"/>
      <sheetName val="SG"/>
      <sheetName val="T-ST-L"/>
      <sheetName val="Sinal"/>
      <sheetName val="INV"/>
      <sheetName val="Man"/>
      <sheetName val="Mob-Des"/>
      <sheetName val="x1"/>
      <sheetName val="x4"/>
      <sheetName val="x2"/>
      <sheetName val="x3"/>
      <sheetName val="x7"/>
      <sheetName val="x5"/>
      <sheetName val="x10"/>
      <sheetName val="x11"/>
      <sheetName val="x12"/>
      <sheetName val="x23"/>
      <sheetName val="x24"/>
      <sheetName val="x25"/>
      <sheetName val="x15"/>
      <sheetName val="x27"/>
      <sheetName val="x17"/>
      <sheetName val="x20"/>
      <sheetName val="16"/>
      <sheetName val="dren"/>
      <sheetName val="oac"/>
      <sheetName val="18"/>
      <sheetName val="prot amb"/>
      <sheetName val="oc sin"/>
      <sheetName val="Custo da Areia"/>
      <sheetName val="9"/>
      <sheetName val="IN"/>
      <sheetName val="bt"/>
      <sheetName val="6"/>
      <sheetName val="21 (2)"/>
      <sheetName val="26"/>
      <sheetName val="XX"/>
      <sheetName val="26 (2)"/>
      <sheetName val="16 (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>
        <row r="1">
          <cell r="A1" t="str">
            <v>BANCO DE DADOS</v>
          </cell>
        </row>
        <row r="2">
          <cell r="A2" t="str">
            <v>PARA DETERMINAÇÃO DA QUANTIDADE</v>
          </cell>
        </row>
        <row r="3">
          <cell r="A3" t="str">
            <v xml:space="preserve">DE EQUIPAMENTOS DE ACORDO COM </v>
          </cell>
        </row>
        <row r="4">
          <cell r="A4" t="str">
            <v>HORAS TRABALHADAS E TURNO</v>
          </cell>
        </row>
        <row r="5">
          <cell r="A5" t="str">
            <v>PARA 01 TURNO</v>
          </cell>
        </row>
        <row r="6">
          <cell r="A6" t="str">
            <v>HORAS TRAB.</v>
          </cell>
          <cell r="B6" t="str">
            <v>N° EQUIP.</v>
          </cell>
        </row>
        <row r="7">
          <cell r="A7">
            <v>0</v>
          </cell>
          <cell r="B7">
            <v>0</v>
          </cell>
        </row>
        <row r="8">
          <cell r="A8">
            <v>10</v>
          </cell>
          <cell r="B8">
            <v>1</v>
          </cell>
        </row>
        <row r="9">
          <cell r="A9">
            <v>100</v>
          </cell>
          <cell r="B9">
            <v>1</v>
          </cell>
        </row>
        <row r="10">
          <cell r="A10">
            <v>200</v>
          </cell>
          <cell r="B10">
            <v>1</v>
          </cell>
        </row>
        <row r="11">
          <cell r="A11">
            <v>220</v>
          </cell>
          <cell r="B11">
            <v>1</v>
          </cell>
        </row>
        <row r="12">
          <cell r="A12">
            <v>225</v>
          </cell>
          <cell r="B12">
            <v>2</v>
          </cell>
        </row>
        <row r="13">
          <cell r="A13">
            <v>300</v>
          </cell>
          <cell r="B13">
            <v>2</v>
          </cell>
        </row>
        <row r="14">
          <cell r="A14">
            <v>400</v>
          </cell>
          <cell r="B14">
            <v>2</v>
          </cell>
        </row>
        <row r="15">
          <cell r="A15">
            <v>440</v>
          </cell>
          <cell r="B15">
            <v>2</v>
          </cell>
        </row>
        <row r="16">
          <cell r="A16">
            <v>450</v>
          </cell>
          <cell r="B16">
            <v>3</v>
          </cell>
        </row>
        <row r="17">
          <cell r="A17">
            <v>460</v>
          </cell>
          <cell r="B17">
            <v>3</v>
          </cell>
        </row>
        <row r="18">
          <cell r="A18">
            <v>470</v>
          </cell>
          <cell r="B18">
            <v>3</v>
          </cell>
        </row>
        <row r="19">
          <cell r="A19">
            <v>480</v>
          </cell>
          <cell r="B19">
            <v>3</v>
          </cell>
        </row>
        <row r="20">
          <cell r="A20">
            <v>490</v>
          </cell>
          <cell r="B20">
            <v>3</v>
          </cell>
        </row>
        <row r="21">
          <cell r="A21">
            <v>500</v>
          </cell>
          <cell r="B21">
            <v>3</v>
          </cell>
        </row>
        <row r="22">
          <cell r="A22">
            <v>600</v>
          </cell>
          <cell r="B22">
            <v>3</v>
          </cell>
        </row>
        <row r="23">
          <cell r="A23">
            <v>660</v>
          </cell>
          <cell r="B23">
            <v>3</v>
          </cell>
        </row>
        <row r="24">
          <cell r="A24">
            <v>675</v>
          </cell>
          <cell r="B24">
            <v>4</v>
          </cell>
        </row>
        <row r="25">
          <cell r="A25">
            <v>680</v>
          </cell>
          <cell r="B25">
            <v>4</v>
          </cell>
        </row>
        <row r="26">
          <cell r="A26">
            <v>690</v>
          </cell>
          <cell r="B26">
            <v>4</v>
          </cell>
        </row>
        <row r="27">
          <cell r="A27">
            <v>700</v>
          </cell>
          <cell r="B27">
            <v>4</v>
          </cell>
        </row>
        <row r="28">
          <cell r="A28">
            <v>800</v>
          </cell>
          <cell r="B28">
            <v>4</v>
          </cell>
        </row>
        <row r="29">
          <cell r="A29">
            <v>880</v>
          </cell>
          <cell r="B29">
            <v>4</v>
          </cell>
        </row>
        <row r="30">
          <cell r="A30">
            <v>890</v>
          </cell>
          <cell r="B30">
            <v>4</v>
          </cell>
        </row>
        <row r="31">
          <cell r="A31">
            <v>900</v>
          </cell>
          <cell r="B31">
            <v>5</v>
          </cell>
        </row>
        <row r="32">
          <cell r="A32">
            <v>1000</v>
          </cell>
          <cell r="B32">
            <v>5</v>
          </cell>
        </row>
        <row r="33">
          <cell r="A33">
            <v>1100</v>
          </cell>
          <cell r="B33">
            <v>5</v>
          </cell>
        </row>
        <row r="34">
          <cell r="A34">
            <v>1110</v>
          </cell>
          <cell r="B34">
            <v>6</v>
          </cell>
        </row>
        <row r="35">
          <cell r="A35">
            <v>1120</v>
          </cell>
          <cell r="B35">
            <v>6</v>
          </cell>
        </row>
        <row r="36">
          <cell r="A36">
            <v>1130</v>
          </cell>
          <cell r="B36">
            <v>6</v>
          </cell>
        </row>
        <row r="37">
          <cell r="A37">
            <v>1140</v>
          </cell>
          <cell r="B37">
            <v>6</v>
          </cell>
        </row>
        <row r="38">
          <cell r="A38">
            <v>1150</v>
          </cell>
          <cell r="B38">
            <v>6</v>
          </cell>
        </row>
        <row r="39">
          <cell r="A39">
            <v>1160</v>
          </cell>
          <cell r="B39">
            <v>6</v>
          </cell>
        </row>
        <row r="40">
          <cell r="A40">
            <v>1170</v>
          </cell>
          <cell r="B40">
            <v>6</v>
          </cell>
        </row>
        <row r="41">
          <cell r="A41">
            <v>1180</v>
          </cell>
          <cell r="B41">
            <v>6</v>
          </cell>
        </row>
        <row r="42">
          <cell r="A42">
            <v>1190</v>
          </cell>
          <cell r="B42">
            <v>6</v>
          </cell>
        </row>
        <row r="43">
          <cell r="A43">
            <v>1200</v>
          </cell>
          <cell r="B43">
            <v>6</v>
          </cell>
        </row>
        <row r="44">
          <cell r="A44">
            <v>1320</v>
          </cell>
          <cell r="B44">
            <v>6</v>
          </cell>
        </row>
        <row r="45">
          <cell r="A45">
            <v>1400</v>
          </cell>
          <cell r="B45">
            <v>7</v>
          </cell>
        </row>
        <row r="46">
          <cell r="A46">
            <v>1500</v>
          </cell>
          <cell r="B46">
            <v>8</v>
          </cell>
        </row>
        <row r="47">
          <cell r="A47">
            <v>1600</v>
          </cell>
          <cell r="B47">
            <v>8</v>
          </cell>
        </row>
        <row r="48">
          <cell r="A48">
            <v>1700</v>
          </cell>
          <cell r="B48">
            <v>9</v>
          </cell>
        </row>
        <row r="49">
          <cell r="A49">
            <v>1800</v>
          </cell>
          <cell r="B49">
            <v>9</v>
          </cell>
        </row>
        <row r="50">
          <cell r="A50">
            <v>1900</v>
          </cell>
          <cell r="B50">
            <v>10</v>
          </cell>
        </row>
        <row r="51">
          <cell r="A51">
            <v>2000</v>
          </cell>
          <cell r="B51">
            <v>10</v>
          </cell>
        </row>
        <row r="52">
          <cell r="A52">
            <v>2100</v>
          </cell>
          <cell r="B52">
            <v>11</v>
          </cell>
        </row>
        <row r="53">
          <cell r="A53">
            <v>2200</v>
          </cell>
          <cell r="B53">
            <v>11</v>
          </cell>
        </row>
        <row r="54">
          <cell r="A54">
            <v>2300</v>
          </cell>
          <cell r="B54">
            <v>12</v>
          </cell>
        </row>
        <row r="55">
          <cell r="A55">
            <v>2400</v>
          </cell>
          <cell r="B55">
            <v>12</v>
          </cell>
        </row>
        <row r="56">
          <cell r="A56">
            <v>2500</v>
          </cell>
          <cell r="B56">
            <v>13</v>
          </cell>
        </row>
        <row r="57">
          <cell r="A57">
            <v>2600</v>
          </cell>
          <cell r="B57">
            <v>13</v>
          </cell>
        </row>
        <row r="58">
          <cell r="A58">
            <v>2700</v>
          </cell>
          <cell r="B58">
            <v>14</v>
          </cell>
        </row>
        <row r="59">
          <cell r="A59">
            <v>2800</v>
          </cell>
          <cell r="B59">
            <v>14</v>
          </cell>
        </row>
        <row r="60">
          <cell r="A60">
            <v>2900</v>
          </cell>
          <cell r="B60">
            <v>15</v>
          </cell>
        </row>
        <row r="61">
          <cell r="A61">
            <v>3000</v>
          </cell>
          <cell r="B61">
            <v>15</v>
          </cell>
        </row>
        <row r="62">
          <cell r="A62">
            <v>3100</v>
          </cell>
          <cell r="B62">
            <v>16</v>
          </cell>
        </row>
        <row r="63">
          <cell r="A63">
            <v>3200</v>
          </cell>
          <cell r="B63">
            <v>16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Quant-Vol1 (2)"/>
      <sheetName val="QQegesa"/>
      <sheetName val="QQuant-Vol1"/>
      <sheetName val="Licitação"/>
      <sheetName val="QQegesa-ant"/>
      <sheetName val="QQUANT"/>
      <sheetName val="QQder"/>
      <sheetName val="NumerN"/>
      <sheetName val="BS"/>
      <sheetName val="FR"/>
      <sheetName val="Dimens"/>
      <sheetName val="QuantPav"/>
      <sheetName val="QuQuant"/>
      <sheetName val="NumerN (2)"/>
      <sheetName val="Dimens (2)"/>
      <sheetName val="QuantPav (2)"/>
      <sheetName val="Plan2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Quant-Vol1 (2)"/>
      <sheetName val="QQegesa"/>
      <sheetName val="QQuant-Vol1"/>
      <sheetName val="Licitação"/>
      <sheetName val="QQegesa-ant"/>
      <sheetName val="QQUANT"/>
      <sheetName val="QQder"/>
      <sheetName val="NumerN"/>
      <sheetName val="BS"/>
      <sheetName val="FR"/>
      <sheetName val="Dimens"/>
      <sheetName val="QuantPav"/>
      <sheetName val="QuQuant"/>
      <sheetName val="NumerN (2)"/>
      <sheetName val="Dimens (2)"/>
      <sheetName val="QuantPav (2)"/>
      <sheetName val="Plan2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erial 1ª3ª cat"/>
      <sheetName val="Gráfico_Sequeirinho-Abr-04"/>
      <sheetName val="Gráfico_Sequeirinho-Jun-04"/>
      <sheetName val="Gráfico_Sequeirinho-Ago-04"/>
      <sheetName val="Tipo_Material-Jun-04"/>
      <sheetName val="Tipo_Material-Mai-04"/>
      <sheetName val="Densidade-Mai-04-CVRD"/>
      <sheetName val="Tipo_Material-Abr-04"/>
      <sheetName val="Densidade-Abr-04-CVRD"/>
      <sheetName val="Produção-Real-Jun-04"/>
      <sheetName val="Tipo_Material-Jul-04"/>
      <sheetName val="Prod_Brita_Rachão-Jun-04"/>
      <sheetName val="Tipo_Material-Jul-04-CVRD"/>
      <sheetName val="Tipo_Material-Ago-04"/>
      <sheetName val="Prod_Brita_Rachão-Jul-04"/>
      <sheetName val="Rachão-Estrada-Jun-04"/>
      <sheetName val="Gráfico_Sequeirinho-Mai-04"/>
      <sheetName val="Produtividade-Abr-04"/>
      <sheetName val="Prod_Brita_Rachão"/>
      <sheetName val="Rachão-Estrada"/>
      <sheetName val="Tipo_Material-Mai-04-Cvrd"/>
      <sheetName val="Gráfico_Sequeirinho-Set-04"/>
      <sheetName val="Gráfico_Sequeirinho-Nov-04"/>
      <sheetName val="Gráfico_Sossego-Set-04"/>
      <sheetName val="Gráfico_Sequeir+Sossego-Jan-05"/>
      <sheetName val="Gráfico_Sossego-Out-04"/>
      <sheetName val="Tipo_Material-Set-04"/>
      <sheetName val="Prod_Brita_Rachão-Ago-04"/>
      <sheetName val="Rachão-Estrada-Jul-04"/>
      <sheetName val="Viagens"/>
      <sheetName val="Produtividade-Mai-04"/>
      <sheetName val="Produt_Escav-Jun-04"/>
      <sheetName val="Produção_Turno-Mai-04"/>
      <sheetName val="Produt_Escav-Jul-04"/>
      <sheetName val="Produt_Cam-Jun-04"/>
      <sheetName val="Produção_Turno-Jun-04"/>
      <sheetName val="Produt_Cam-Jul-04"/>
      <sheetName val="Produção_Turno-Jul-04"/>
      <sheetName val="Tipo_Material-Out-04"/>
      <sheetName val="Produção-Sossego-Set-04"/>
      <sheetName val="Tipo_Material-Nov-04"/>
      <sheetName val="Produção-Sossego-Out-04"/>
      <sheetName val="Prod_Brita_Rachão-Set-04"/>
      <sheetName val="Produt_Escav-Ago-04"/>
      <sheetName val="Produção_Turno-Ago-04"/>
      <sheetName val="Prod_Brita_Rachão-Out-04"/>
      <sheetName val="Produt_Escav-Set-04"/>
      <sheetName val="Produção_Turno-Set-04"/>
      <sheetName val="Produção-Sossego-Nov-04"/>
      <sheetName val="Tipo_Material-Dez-04"/>
      <sheetName val="Prod_Brita_Rachão-Nov-04"/>
      <sheetName val="Produt_Escav-Out-04"/>
      <sheetName val="Gráfico_Sequeir+Sossego-Fev-05"/>
      <sheetName val="Prod-Seq-Jan-05"/>
      <sheetName val="Produção-Sossego-Dez-04"/>
      <sheetName val="Prod-Seq-Fev-05"/>
      <sheetName val="Prod-Sos-Jan-05"/>
      <sheetName val="Prod_Brita_Rachão-Dez-04"/>
      <sheetName val="Produt_Escav-Nov-04"/>
      <sheetName val="Gráfico_Sequeir+Sossego-Mar-05"/>
      <sheetName val="Prod-Seq-Mar-05"/>
      <sheetName val="Prod-Sos-Fev-05"/>
      <sheetName val="Prod_Brita_Rachão-Jan-05"/>
      <sheetName val="Produt_Escav-Dez-04"/>
      <sheetName val="Prod_Brita_Rachão-Fev-05"/>
      <sheetName val="Produt_Escav-Jan-05"/>
      <sheetName val="Produção_Turno-Nov-04"/>
      <sheetName val="Resumo"/>
      <sheetName val="Prod. Diária"/>
      <sheetName val="Caixa CCS 01 "/>
      <sheetName val="DPS 01"/>
      <sheetName val="DSS 03"/>
      <sheetName val="BSTC Ø 1,00"/>
      <sheetName val="transp CBUQ "/>
      <sheetName val="CBUQ"/>
      <sheetName val="RR2C p reciclagem"/>
      <sheetName val="Reciclagem"/>
      <sheetName val="Pintura de ligação"/>
      <sheetName val="Imprimação da Base"/>
      <sheetName val="Sub Base Brita Graduada"/>
      <sheetName val="Base Brita Graduada"/>
      <sheetName val="Regularização"/>
      <sheetName val="compactação de aterros"/>
      <sheetName val="Escavação 1400 a 1600"/>
      <sheetName val="Escavação 200 a 400"/>
      <sheetName val="Desmatamento"/>
      <sheetName val="Prod-Sos-Mar-05"/>
      <sheetName val="Prod_Brita_Rachão-Mar-05"/>
      <sheetName val="Produt_Escav-Fev-05"/>
      <sheetName val="Produt_Escav-Mar-05"/>
      <sheetName val="Produção_Turno-Fev-05"/>
      <sheetName val="Produção_Turno-Mar-05"/>
      <sheetName val="Densidade-Mar-04-CVRD"/>
      <sheetName val="Densidade"/>
      <sheetName val="Densidad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>
        <row r="2">
          <cell r="Z2">
            <v>1</v>
          </cell>
        </row>
        <row r="3">
          <cell r="AA3">
            <v>38443</v>
          </cell>
        </row>
        <row r="4">
          <cell r="AA4">
            <v>38473</v>
          </cell>
        </row>
        <row r="5">
          <cell r="AA5">
            <v>38504</v>
          </cell>
        </row>
      </sheetData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s PGQ"/>
      <sheetName val="Equipamentos"/>
      <sheetName val="Teor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ÇÃO"/>
      <sheetName val="CARTA"/>
      <sheetName val="II"/>
      <sheetName val="III"/>
      <sheetName val="V - CPU"/>
      <sheetName val="IV INSUMO"/>
      <sheetName val="VI CHE"/>
      <sheetName val="VII"/>
      <sheetName val="VIII"/>
      <sheetName val="IX - BDI"/>
      <sheetName val="X ES"/>
      <sheetName val="auxiliar"/>
    </sheetNames>
    <sheetDataSet>
      <sheetData sheetId="0" refreshError="1">
        <row r="19">
          <cell r="D19" t="str">
            <v>OVÂNIA AVELAR DE PAULA MORAIS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quadro 09 - equipamentos dner"/>
      <sheetName val="QUADRO 10 - C. H. PESSOAL"/>
    </sheetNames>
    <sheetDataSet>
      <sheetData sheetId="0">
        <row r="5">
          <cell r="B5" t="str">
            <v>SEGMENTO: Km 11,00 - Km 197,15</v>
          </cell>
        </row>
      </sheetData>
      <sheetData sheetId="1"/>
      <sheetData sheetId="2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rviços"/>
    </sheetNames>
    <sheetDataSet>
      <sheetData sheetId="0" refreshError="1">
        <row r="1">
          <cell r="A1" t="str">
            <v>CÓDIGO</v>
          </cell>
          <cell r="B1" t="str">
            <v>DESCRIÇÃO</v>
          </cell>
          <cell r="C1" t="str">
            <v>UNID.</v>
          </cell>
          <cell r="D1" t="str">
            <v>ESPECIFICAÇÃO</v>
          </cell>
          <cell r="E1" t="str">
            <v>CUSTO UNITÁRIO</v>
          </cell>
          <cell r="F1" t="str">
            <v>BDI</v>
          </cell>
          <cell r="G1" t="str">
            <v>PREÇO UNITÁRIO</v>
          </cell>
          <cell r="H1" t="str">
            <v>GRUPO</v>
          </cell>
        </row>
        <row r="3">
          <cell r="A3" t="str">
            <v>TERRAPLENAGEM</v>
          </cell>
        </row>
        <row r="4">
          <cell r="A4" t="str">
            <v>01.000.00</v>
          </cell>
          <cell r="B4" t="str">
            <v>DESMATAMENTO, DESTOC. E LIMPEZA ÁREA C/ ÁRVORES DE Ø ATÉ 0,15M</v>
          </cell>
          <cell r="C4" t="str">
            <v>m²</v>
          </cell>
          <cell r="D4" t="str">
            <v>DNER-ES-278/97</v>
          </cell>
          <cell r="E4">
            <v>0.05</v>
          </cell>
          <cell r="F4">
            <v>0.02</v>
          </cell>
          <cell r="G4">
            <v>7.0000000000000007E-2</v>
          </cell>
          <cell r="H4" t="str">
            <v>Terraplenagem</v>
          </cell>
        </row>
        <row r="5">
          <cell r="A5" t="str">
            <v>01.010.00</v>
          </cell>
          <cell r="B5" t="str">
            <v>DESMATAMENTO, DESTOC. E LIMPEZA ÁREA C/ ÁRVORES DE 0,15 ATÉ 0,30M</v>
          </cell>
          <cell r="C5" t="str">
            <v>unid.</v>
          </cell>
          <cell r="D5" t="str">
            <v>DNER-ES-278/97</v>
          </cell>
          <cell r="E5">
            <v>6.57</v>
          </cell>
          <cell r="F5">
            <v>2.35</v>
          </cell>
          <cell r="G5">
            <v>8.92</v>
          </cell>
          <cell r="H5" t="str">
            <v>Terraplenagem</v>
          </cell>
        </row>
        <row r="6">
          <cell r="A6" t="str">
            <v>01.100.01</v>
          </cell>
          <cell r="B6" t="str">
            <v>ESCAVAÇÃO, CARGA E TRANSPORTE DE MAT. DE 1ª CATEGORIA DMT=50M</v>
          </cell>
          <cell r="C6" t="str">
            <v>m³</v>
          </cell>
          <cell r="D6" t="str">
            <v>DNER-ES-280/97</v>
          </cell>
          <cell r="E6">
            <v>0.46</v>
          </cell>
          <cell r="F6">
            <v>0.16</v>
          </cell>
          <cell r="G6">
            <v>0.62</v>
          </cell>
          <cell r="H6" t="str">
            <v>Terraplenagem</v>
          </cell>
        </row>
        <row r="7">
          <cell r="A7" t="str">
            <v>01.100.02</v>
          </cell>
          <cell r="B7" t="str">
            <v>ESCAVAÇÃO, CARGA E TRANSPORTE DE MAT. DE 1ª CATEGORIA DMT=50M A 200M COM MOTOSCRAPER</v>
          </cell>
          <cell r="C7" t="str">
            <v>m³</v>
          </cell>
          <cell r="D7" t="str">
            <v>DNER-ES-280/97</v>
          </cell>
          <cell r="E7">
            <v>1.24</v>
          </cell>
          <cell r="F7">
            <v>0.44</v>
          </cell>
          <cell r="G7">
            <v>1.68</v>
          </cell>
          <cell r="H7" t="str">
            <v>Terraplenagem</v>
          </cell>
        </row>
        <row r="8">
          <cell r="A8" t="str">
            <v>01.100.03</v>
          </cell>
          <cell r="B8" t="str">
            <v>ESCAVAÇÃO, CARGA E TRANSPORTE DE MAT. DE 1ª CATEGORIA DMT=200M A 400M COM MOTOSCRAPER</v>
          </cell>
          <cell r="C8" t="str">
            <v>m³</v>
          </cell>
          <cell r="D8" t="str">
            <v>DNER-ES-280/97</v>
          </cell>
          <cell r="E8">
            <v>1.47</v>
          </cell>
          <cell r="F8">
            <v>0.53</v>
          </cell>
          <cell r="G8">
            <v>2</v>
          </cell>
          <cell r="H8" t="str">
            <v>Terraplenagem</v>
          </cell>
        </row>
        <row r="9">
          <cell r="A9" t="str">
            <v>01.100.04</v>
          </cell>
          <cell r="B9" t="str">
            <v>ESCAVAÇÃO, CARGA E TRANSPORTE DE MAT. DE 1ª CATEGORIA DMT=400M A 600M COM MOTOSCRAPER</v>
          </cell>
          <cell r="C9" t="str">
            <v>m³</v>
          </cell>
          <cell r="D9" t="str">
            <v>DNER-ES-280/97</v>
          </cell>
          <cell r="E9">
            <v>1.74</v>
          </cell>
          <cell r="F9">
            <v>0.62</v>
          </cell>
          <cell r="G9">
            <v>2.36</v>
          </cell>
          <cell r="H9" t="str">
            <v>Terraplenagem</v>
          </cell>
        </row>
        <row r="10">
          <cell r="A10" t="str">
            <v>01.100.05</v>
          </cell>
          <cell r="B10" t="str">
            <v>ESCAVAÇÃO, CARGA E TRANSPORTE DE MAT. DE 1ª CATEGORIA,  DMT=600 A 800 M COM MOTOSCRAPER</v>
          </cell>
          <cell r="C10" t="str">
            <v>m³</v>
          </cell>
          <cell r="D10" t="str">
            <v>DNER-ES-280/97</v>
          </cell>
          <cell r="E10">
            <v>2.04</v>
          </cell>
          <cell r="F10">
            <v>0.73</v>
          </cell>
          <cell r="G10">
            <v>2.77</v>
          </cell>
          <cell r="H10" t="str">
            <v>Terraplenagem</v>
          </cell>
        </row>
        <row r="11">
          <cell r="A11" t="str">
            <v>01.100.06</v>
          </cell>
          <cell r="B11" t="str">
            <v>ESCAVAÇÃO, CARGA E TRANSPORTE DE MAT. DE 1ª CATEGORIA,  DMT=800 A 1000 M COM MOTOSCRAPER</v>
          </cell>
          <cell r="C11" t="str">
            <v>m³</v>
          </cell>
          <cell r="D11" t="str">
            <v>DNER-ES-280/97</v>
          </cell>
          <cell r="E11">
            <v>2.27</v>
          </cell>
          <cell r="F11">
            <v>0.81</v>
          </cell>
          <cell r="G11">
            <v>3.08</v>
          </cell>
          <cell r="H11" t="str">
            <v>Terraplenagem</v>
          </cell>
        </row>
        <row r="12">
          <cell r="A12" t="str">
            <v>01.100.07</v>
          </cell>
          <cell r="B12" t="str">
            <v>ESCAVAÇÃO, CARGA E TRANSPORTE DE MAT. DE 1ª CATEGORIA,  DMT=1000 A 1200 M COM MOTOSCRAPER</v>
          </cell>
          <cell r="C12" t="str">
            <v>m³</v>
          </cell>
          <cell r="D12" t="str">
            <v>DNER-ES-280/97</v>
          </cell>
          <cell r="E12">
            <v>2.58</v>
          </cell>
          <cell r="F12">
            <v>0.92</v>
          </cell>
          <cell r="G12">
            <v>3.5</v>
          </cell>
          <cell r="H12" t="str">
            <v>Terraplenagem</v>
          </cell>
        </row>
        <row r="13">
          <cell r="A13" t="str">
            <v>01.100.08</v>
          </cell>
          <cell r="B13" t="str">
            <v>ESCAVAÇÃO, CARGA E TRANSPORTE DE MAT. DE 1ª CATEGORIA, DMT= 1200 A 1400M  COM MOTOSCRAPER</v>
          </cell>
          <cell r="C13" t="str">
            <v>m³</v>
          </cell>
          <cell r="D13" t="str">
            <v>DNER-ES-280/97</v>
          </cell>
          <cell r="E13">
            <v>2.87</v>
          </cell>
          <cell r="F13">
            <v>1.03</v>
          </cell>
          <cell r="G13">
            <v>3.9000000000000004</v>
          </cell>
          <cell r="H13" t="str">
            <v>Terraplenagem</v>
          </cell>
        </row>
        <row r="14">
          <cell r="A14" t="str">
            <v>01.100.16</v>
          </cell>
          <cell r="B14" t="str">
            <v>ESCAVAÇÃO, CARGA E TRANSPORTE DE MAT. DE 1ª CATEGORIA,  DMT=1400 A 1600 M C/CAMINHÃO BASCULANTE</v>
          </cell>
          <cell r="C14" t="str">
            <v>m³</v>
          </cell>
          <cell r="D14" t="str">
            <v>DNER-ES-280/97</v>
          </cell>
          <cell r="E14">
            <v>2.12</v>
          </cell>
          <cell r="F14">
            <v>0.76</v>
          </cell>
          <cell r="G14">
            <v>2.88</v>
          </cell>
          <cell r="H14" t="str">
            <v>Terraplenagem</v>
          </cell>
        </row>
        <row r="15">
          <cell r="A15" t="str">
            <v>01.100.17</v>
          </cell>
          <cell r="B15" t="str">
            <v>ESCAVAÇÃO, CARGA E TRANSPORTE DE MAT. DE 1ª CATEGORIA,  DMT=1600 A 1800 M C/CAMINHÃO BASCULANTE</v>
          </cell>
          <cell r="C15" t="str">
            <v>m³</v>
          </cell>
          <cell r="D15" t="str">
            <v>DNER-ES-280/97</v>
          </cell>
          <cell r="E15">
            <v>2.21</v>
          </cell>
          <cell r="F15">
            <v>0.79</v>
          </cell>
          <cell r="G15">
            <v>3</v>
          </cell>
          <cell r="H15" t="str">
            <v>Terraplenagem</v>
          </cell>
        </row>
        <row r="16">
          <cell r="A16" t="str">
            <v>01.100.18</v>
          </cell>
          <cell r="B16" t="str">
            <v>ESCAVAÇÃO, CARGA E TRANSPORTE DE MAT. DE 1ª CATEGORIA,  DMT=1800 A 2000 M C/CAMINHÃO BASCULANTE</v>
          </cell>
          <cell r="C16" t="str">
            <v>m³</v>
          </cell>
          <cell r="D16" t="str">
            <v>DNER-ES-280/97</v>
          </cell>
          <cell r="E16">
            <v>2.2799999999999998</v>
          </cell>
          <cell r="F16">
            <v>0.82</v>
          </cell>
          <cell r="G16">
            <v>3.0999999999999996</v>
          </cell>
          <cell r="H16" t="str">
            <v>Terraplenagem</v>
          </cell>
        </row>
        <row r="17">
          <cell r="A17" t="str">
            <v>01.100.19</v>
          </cell>
          <cell r="B17" t="str">
            <v>ESCAVAÇÃO, CARGA E TRANSPORTE DE MAT. DE 1ª CATEGORIA,  DMT=2000 A 3000 M C/CAMINHÃO BASCULANTE</v>
          </cell>
          <cell r="C17" t="str">
            <v>m³</v>
          </cell>
          <cell r="D17" t="str">
            <v>DNER-ES-280/97</v>
          </cell>
          <cell r="E17">
            <v>2.5499999999999998</v>
          </cell>
          <cell r="F17">
            <v>0.91</v>
          </cell>
          <cell r="G17">
            <v>3.46</v>
          </cell>
          <cell r="H17" t="str">
            <v>Terraplenagem</v>
          </cell>
        </row>
        <row r="18">
          <cell r="A18" t="str">
            <v>01.100.20</v>
          </cell>
          <cell r="B18" t="str">
            <v>ESCAVAÇÃO, CARGA E TRANSPORTE DE MAT. DE 1ª CATEGORIA,  DMT=3000 A 5000 M C/CAMINHÃO BASCULANTE</v>
          </cell>
          <cell r="C18" t="str">
            <v>m³</v>
          </cell>
          <cell r="D18" t="str">
            <v>DNER-ES-280/97</v>
          </cell>
          <cell r="E18">
            <v>3.23</v>
          </cell>
          <cell r="F18">
            <v>1.1599999999999999</v>
          </cell>
          <cell r="G18">
            <v>4.3899999999999997</v>
          </cell>
          <cell r="H18" t="str">
            <v>Terraplenagem</v>
          </cell>
        </row>
        <row r="19">
          <cell r="A19" t="str">
            <v>01.101.02</v>
          </cell>
          <cell r="B19" t="str">
            <v>ESCAVAÇÃO, CARGA E TRANSPORTE DE MAT. DE 2ª CATEGORIA DMT=50M A 200M COM MOTOSCRAPER</v>
          </cell>
          <cell r="C19" t="str">
            <v>m³</v>
          </cell>
          <cell r="D19" t="str">
            <v>DNER-ES-280/97</v>
          </cell>
          <cell r="E19">
            <v>1.75</v>
          </cell>
          <cell r="F19">
            <v>0.63</v>
          </cell>
          <cell r="G19">
            <v>2.38</v>
          </cell>
          <cell r="H19" t="str">
            <v>Terraplenagem</v>
          </cell>
        </row>
        <row r="20">
          <cell r="A20" t="str">
            <v>01.101.03</v>
          </cell>
          <cell r="B20" t="str">
            <v>ESCAVAÇÃO, CARGA E TRANSPORTE DE MAT. DE 2ª CATEGORIA DMT=200M A 400M COM MOTOSCRAPER</v>
          </cell>
          <cell r="C20" t="str">
            <v>m³</v>
          </cell>
          <cell r="D20" t="str">
            <v>DNER-ES-280/97</v>
          </cell>
          <cell r="E20">
            <v>1.96</v>
          </cell>
          <cell r="F20">
            <v>0.7</v>
          </cell>
          <cell r="G20">
            <v>2.66</v>
          </cell>
          <cell r="H20" t="str">
            <v>Terraplenagem</v>
          </cell>
        </row>
        <row r="21">
          <cell r="A21" t="str">
            <v>01.101.04</v>
          </cell>
          <cell r="B21" t="str">
            <v>ESCAVAÇÃO, CARGA E TRANSPORTE DE MAT. DE 2ª CATEGORIA DMT=400M A 600M COM MOTOSCRAPER</v>
          </cell>
          <cell r="C21" t="str">
            <v>m³</v>
          </cell>
          <cell r="D21" t="str">
            <v>DNER-ES-280/97</v>
          </cell>
          <cell r="E21">
            <v>2.29</v>
          </cell>
          <cell r="F21">
            <v>0.82</v>
          </cell>
          <cell r="G21">
            <v>3.11</v>
          </cell>
          <cell r="H21" t="str">
            <v>Terraplenagem</v>
          </cell>
        </row>
        <row r="22">
          <cell r="A22" t="str">
            <v>01.101.05</v>
          </cell>
          <cell r="B22" t="str">
            <v>ESCAVAÇÃO, CARGA E TRANSPORTE DE MAT. DE 2ª CATEGORIA,  DMT=600 A 800 M COM MOTOSCRAPER</v>
          </cell>
          <cell r="C22" t="str">
            <v>m³</v>
          </cell>
          <cell r="D22" t="str">
            <v>DNER-ES-280/97</v>
          </cell>
          <cell r="E22">
            <v>2.5499999999999998</v>
          </cell>
          <cell r="F22">
            <v>0.91</v>
          </cell>
          <cell r="G22">
            <v>3.46</v>
          </cell>
          <cell r="H22" t="str">
            <v>Terraplenagem</v>
          </cell>
        </row>
        <row r="23">
          <cell r="A23" t="str">
            <v>01.102.02</v>
          </cell>
          <cell r="B23" t="str">
            <v>ESCAVAÇÃO, CARGA E TRANSPORTE DE MAT. DE 3ª CATEGORIA DMT=50M A 200M</v>
          </cell>
          <cell r="C23" t="str">
            <v>m³</v>
          </cell>
          <cell r="D23" t="str">
            <v>DNER-ES-280/97</v>
          </cell>
          <cell r="E23">
            <v>8.98</v>
          </cell>
          <cell r="F23">
            <v>3.21</v>
          </cell>
          <cell r="G23">
            <v>12.190000000000001</v>
          </cell>
          <cell r="H23" t="str">
            <v>Terraplenagem</v>
          </cell>
        </row>
        <row r="24">
          <cell r="A24" t="str">
            <v>01.102.03</v>
          </cell>
          <cell r="B24" t="str">
            <v>ESCAVAÇÃO, CARGA E TRANSPORTE DE MAT. DE 3ª CATEGORIA DMT=200M A 400M</v>
          </cell>
          <cell r="C24" t="str">
            <v>m³</v>
          </cell>
          <cell r="D24" t="str">
            <v>DNER-ES-280/97</v>
          </cell>
          <cell r="E24">
            <v>9.33</v>
          </cell>
          <cell r="F24">
            <v>3.34</v>
          </cell>
          <cell r="G24">
            <v>12.67</v>
          </cell>
          <cell r="H24" t="str">
            <v>Terraplenagem</v>
          </cell>
        </row>
        <row r="25">
          <cell r="A25" t="str">
            <v>01.102.04</v>
          </cell>
          <cell r="B25" t="str">
            <v>ESCAVAÇÃO, CARGA E TRANSPORTE DE MAT. DE 3ª CATEGORIA DMT=400M A 600M</v>
          </cell>
          <cell r="C25" t="str">
            <v>m³</v>
          </cell>
          <cell r="D25" t="str">
            <v>DNER-ES-280/97</v>
          </cell>
          <cell r="E25">
            <v>9.4600000000000009</v>
          </cell>
          <cell r="F25">
            <v>3.39</v>
          </cell>
          <cell r="G25">
            <v>12.850000000000001</v>
          </cell>
          <cell r="H25" t="str">
            <v>Terraplenagem</v>
          </cell>
        </row>
        <row r="26">
          <cell r="A26" t="str">
            <v>01.102.05</v>
          </cell>
          <cell r="B26" t="str">
            <v>ESCAVAÇÃO, CARGA E TRANSPORTE DE MAT. DE 3ª CATEGORIA,  DMT=600 A 800 M</v>
          </cell>
          <cell r="C26" t="str">
            <v>m³</v>
          </cell>
          <cell r="D26" t="str">
            <v>DNER-ES-280/97</v>
          </cell>
          <cell r="E26">
            <v>9.5500000000000007</v>
          </cell>
          <cell r="F26">
            <v>3.42</v>
          </cell>
          <cell r="G26">
            <v>12.97</v>
          </cell>
          <cell r="H26" t="str">
            <v>Terraplenagem</v>
          </cell>
        </row>
        <row r="27">
          <cell r="A27" t="str">
            <v>01.300.00</v>
          </cell>
          <cell r="B27" t="str">
            <v>ESCAVAÇÃO CARGA TRANSPORTE DE SOLOS MOLES</v>
          </cell>
          <cell r="C27" t="str">
            <v>m³</v>
          </cell>
          <cell r="D27" t="str">
            <v>DNER-ES-280/97</v>
          </cell>
          <cell r="E27">
            <v>3.27</v>
          </cell>
          <cell r="F27">
            <v>1.17</v>
          </cell>
          <cell r="G27">
            <v>4.4399999999999995</v>
          </cell>
          <cell r="H27" t="str">
            <v>Terraplenagem</v>
          </cell>
        </row>
        <row r="28">
          <cell r="A28" t="str">
            <v>01.400.01</v>
          </cell>
          <cell r="B28" t="str">
            <v>COLCHÃO DRENANTE COM AREIA P/ FUNDAÇÃO DE ATERRO</v>
          </cell>
          <cell r="C28" t="str">
            <v>m³</v>
          </cell>
          <cell r="D28" t="str">
            <v>DNER-ES-280/97</v>
          </cell>
          <cell r="E28">
            <v>44.07</v>
          </cell>
          <cell r="F28">
            <v>15.78</v>
          </cell>
          <cell r="G28">
            <v>59.85</v>
          </cell>
          <cell r="H28" t="str">
            <v>Terraplenagem</v>
          </cell>
        </row>
        <row r="29">
          <cell r="A29" t="str">
            <v>01.510.00</v>
          </cell>
          <cell r="B29" t="str">
            <v>COMPACTAÇÃO DE ATERROS A 95% DO PROCTOR NORMAL</v>
          </cell>
          <cell r="C29" t="str">
            <v>m³</v>
          </cell>
          <cell r="D29" t="str">
            <v>DNER-ES-282/97</v>
          </cell>
          <cell r="E29">
            <v>0.59</v>
          </cell>
          <cell r="F29">
            <v>0.21</v>
          </cell>
          <cell r="G29">
            <v>0.79999999999999993</v>
          </cell>
          <cell r="H29" t="str">
            <v>Terraplenagem</v>
          </cell>
        </row>
        <row r="30">
          <cell r="A30" t="str">
            <v>01.511.00</v>
          </cell>
          <cell r="B30" t="str">
            <v>COMPACTAÇÃO DE ATERROS A 100% DO PROCTOR NORMAL</v>
          </cell>
          <cell r="C30" t="str">
            <v>m³</v>
          </cell>
          <cell r="D30" t="str">
            <v>DNER-ES-282/97</v>
          </cell>
          <cell r="E30">
            <v>1.01</v>
          </cell>
          <cell r="F30">
            <v>0.36</v>
          </cell>
          <cell r="G30">
            <v>1.37</v>
          </cell>
          <cell r="H30" t="str">
            <v>Terraplenagem</v>
          </cell>
        </row>
        <row r="31">
          <cell r="A31" t="str">
            <v>PAVIMENTAÇÃO</v>
          </cell>
        </row>
        <row r="32">
          <cell r="A32" t="str">
            <v>02.000.00</v>
          </cell>
          <cell r="B32" t="str">
            <v>REGULARIZAÇÃO DE SUB-LEITO</v>
          </cell>
          <cell r="C32" t="str">
            <v>m²</v>
          </cell>
          <cell r="D32" t="str">
            <v>DNER-ES-299/97</v>
          </cell>
          <cell r="E32">
            <v>0.22</v>
          </cell>
          <cell r="F32">
            <v>0.08</v>
          </cell>
          <cell r="G32">
            <v>0.3</v>
          </cell>
          <cell r="H32" t="str">
            <v>Pavimentação</v>
          </cell>
        </row>
        <row r="33">
          <cell r="A33" t="str">
            <v>02.200.00</v>
          </cell>
          <cell r="B33" t="str">
            <v>SUB-BASE ESTABILIZADA GRANULOMETRICAMENTE S/ MISTURA</v>
          </cell>
          <cell r="C33" t="str">
            <v>m³</v>
          </cell>
          <cell r="D33" t="str">
            <v>DNER-ES-301/97</v>
          </cell>
          <cell r="E33">
            <v>12.77</v>
          </cell>
          <cell r="F33">
            <v>4.57</v>
          </cell>
          <cell r="G33">
            <v>17.34</v>
          </cell>
          <cell r="H33" t="str">
            <v>Pavimentação</v>
          </cell>
        </row>
        <row r="34">
          <cell r="A34" t="str">
            <v>02.210.02</v>
          </cell>
          <cell r="B34" t="str">
            <v>BASE ESTABILIZADA GRANULOMETRICAMENTE COM MISTURA DE SOLO-AREIA NA PISTA</v>
          </cell>
          <cell r="C34" t="str">
            <v>m³</v>
          </cell>
          <cell r="D34" t="str">
            <v>DNER-ES-304/97</v>
          </cell>
          <cell r="E34">
            <v>20.92</v>
          </cell>
          <cell r="F34">
            <v>7.49</v>
          </cell>
          <cell r="G34">
            <v>28.410000000000004</v>
          </cell>
          <cell r="H34" t="str">
            <v>Pavimentação</v>
          </cell>
        </row>
        <row r="35">
          <cell r="A35" t="str">
            <v>02.300.00</v>
          </cell>
          <cell r="B35" t="str">
            <v>IMPRIMAÇÃO - EXECUÇÃO</v>
          </cell>
          <cell r="C35" t="str">
            <v>m²</v>
          </cell>
          <cell r="D35" t="str">
            <v>DNER-ES-306/97</v>
          </cell>
          <cell r="E35">
            <v>1.17</v>
          </cell>
          <cell r="F35">
            <v>0.42</v>
          </cell>
          <cell r="G35">
            <v>1.5899999999999999</v>
          </cell>
          <cell r="H35" t="str">
            <v>Pavimentação</v>
          </cell>
        </row>
        <row r="36">
          <cell r="A36" t="str">
            <v>02.500.01</v>
          </cell>
          <cell r="B36" t="str">
            <v>TRATAMENTO SUPERFICIAL SIMPLES COM EMULSÃO</v>
          </cell>
          <cell r="C36" t="str">
            <v>m²</v>
          </cell>
          <cell r="D36" t="str">
            <v>DNER-ES-309/97</v>
          </cell>
          <cell r="E36">
            <v>1.55</v>
          </cell>
          <cell r="F36">
            <v>0.55000000000000004</v>
          </cell>
          <cell r="G36">
            <v>2.1</v>
          </cell>
          <cell r="H36" t="str">
            <v>Pavimentação</v>
          </cell>
        </row>
        <row r="37">
          <cell r="A37" t="str">
            <v>02.501.01</v>
          </cell>
          <cell r="B37" t="str">
            <v>TRATAMENTO SUPERFICIAL DUPLO COM EMULSÃO</v>
          </cell>
          <cell r="C37" t="str">
            <v>m²</v>
          </cell>
          <cell r="D37" t="str">
            <v>DNER-ES-309/97</v>
          </cell>
          <cell r="E37">
            <v>3.64</v>
          </cell>
          <cell r="F37">
            <v>1.3</v>
          </cell>
          <cell r="G37">
            <v>4.9400000000000004</v>
          </cell>
          <cell r="H37" t="str">
            <v>Pavimentação</v>
          </cell>
        </row>
        <row r="38">
          <cell r="A38" t="str">
            <v>OBRAS DE ARTE ESPECIAIS</v>
          </cell>
        </row>
        <row r="39">
          <cell r="A39" t="str">
            <v>03.000.02</v>
          </cell>
          <cell r="B39" t="str">
            <v>ESCAVAÇÃO MANUAL DE CAVAS EM MAT. 1ª CATEGORIA</v>
          </cell>
          <cell r="C39" t="str">
            <v>m³</v>
          </cell>
          <cell r="D39" t="str">
            <v>DNER-ES 280/97</v>
          </cell>
          <cell r="E39">
            <v>12.57</v>
          </cell>
          <cell r="F39">
            <v>4.5</v>
          </cell>
          <cell r="G39">
            <v>17.07</v>
          </cell>
          <cell r="H39" t="str">
            <v>OAE</v>
          </cell>
        </row>
        <row r="40">
          <cell r="A40" t="str">
            <v>03.326.00</v>
          </cell>
          <cell r="B40" t="str">
            <v>CONCRETO FCK=20 MPA-CONTR. RAZ. USO GER.</v>
          </cell>
          <cell r="C40" t="str">
            <v>m³</v>
          </cell>
          <cell r="D40" t="str">
            <v>DNER-ES 230/97</v>
          </cell>
          <cell r="E40">
            <v>181.90999999999997</v>
          </cell>
          <cell r="F40">
            <v>65.12</v>
          </cell>
          <cell r="G40">
            <v>247.02999999999997</v>
          </cell>
          <cell r="H40" t="str">
            <v>OAE</v>
          </cell>
        </row>
        <row r="41">
          <cell r="A41" t="str">
            <v>03.353.00</v>
          </cell>
          <cell r="B41" t="str">
            <v>FORNECIMENTO, PREPARO E COLOCAÇÃO AÇO CA-50</v>
          </cell>
          <cell r="C41" t="str">
            <v>kg</v>
          </cell>
          <cell r="D41" t="str">
            <v>DNER-ES 231/97</v>
          </cell>
          <cell r="E41">
            <v>1.65</v>
          </cell>
          <cell r="F41">
            <v>0.59</v>
          </cell>
          <cell r="G41">
            <v>2.2399999999999998</v>
          </cell>
          <cell r="H41" t="str">
            <v>OAE</v>
          </cell>
        </row>
        <row r="42">
          <cell r="A42" t="str">
            <v>03.372.01</v>
          </cell>
          <cell r="B42" t="str">
            <v>FORMA DE MADEIRA PLASTIFICADA</v>
          </cell>
          <cell r="C42" t="str">
            <v>m²</v>
          </cell>
          <cell r="D42" t="str">
            <v>DNER-ES 233/97</v>
          </cell>
          <cell r="E42">
            <v>21.22</v>
          </cell>
          <cell r="F42">
            <v>7.6</v>
          </cell>
          <cell r="G42">
            <v>28.82</v>
          </cell>
          <cell r="H42" t="str">
            <v>OAE</v>
          </cell>
        </row>
        <row r="43">
          <cell r="A43" t="str">
            <v>03.510.00</v>
          </cell>
          <cell r="B43" t="str">
            <v>APARELHO DE APOIO EM NEOPRENE</v>
          </cell>
          <cell r="C43" t="str">
            <v>dm³</v>
          </cell>
          <cell r="D43" t="str">
            <v>DNER-ES 335/97</v>
          </cell>
          <cell r="E43">
            <v>79.240000000000009</v>
          </cell>
          <cell r="F43">
            <v>28.37</v>
          </cell>
          <cell r="G43">
            <v>107.61000000000001</v>
          </cell>
          <cell r="H43" t="str">
            <v>OAE</v>
          </cell>
        </row>
        <row r="44">
          <cell r="A44" t="str">
            <v>03.930.00</v>
          </cell>
          <cell r="B44" t="str">
            <v>JUNTA DE CANTONEIRA</v>
          </cell>
          <cell r="C44" t="str">
            <v>m</v>
          </cell>
          <cell r="D44" t="str">
            <v>DNER-ES 335/97</v>
          </cell>
          <cell r="E44">
            <v>22.94</v>
          </cell>
          <cell r="F44">
            <v>8.2100000000000009</v>
          </cell>
          <cell r="G44">
            <v>31.150000000000002</v>
          </cell>
          <cell r="H44" t="str">
            <v>OAE</v>
          </cell>
        </row>
        <row r="45">
          <cell r="A45" t="str">
            <v>03.939.01</v>
          </cell>
          <cell r="B45" t="str">
            <v>JUNTA DE PAVIMENTAÇÃO LONGITUDINAL E TRANSVERSAL</v>
          </cell>
          <cell r="C45" t="str">
            <v>m</v>
          </cell>
          <cell r="D45" t="str">
            <v>DNER-ES 335/97</v>
          </cell>
          <cell r="E45">
            <v>1.58</v>
          </cell>
          <cell r="F45">
            <v>0.56999999999999995</v>
          </cell>
          <cell r="G45">
            <v>2.15</v>
          </cell>
          <cell r="H45" t="str">
            <v>OAE</v>
          </cell>
        </row>
        <row r="46">
          <cell r="A46" t="str">
            <v>03.940.00</v>
          </cell>
          <cell r="B46" t="str">
            <v>APILOAMENTO MANUAL</v>
          </cell>
          <cell r="C46" t="str">
            <v>m³</v>
          </cell>
          <cell r="D46" t="str">
            <v>DNER-ES 282/97</v>
          </cell>
          <cell r="E46">
            <v>2.9</v>
          </cell>
          <cell r="F46">
            <v>1.04</v>
          </cell>
          <cell r="G46">
            <v>3.94</v>
          </cell>
          <cell r="H46" t="str">
            <v>OAE</v>
          </cell>
        </row>
        <row r="47">
          <cell r="A47" t="str">
            <v>03.959.01</v>
          </cell>
          <cell r="B47" t="str">
            <v>DESEMPENO E ACABAMENTO DE SUPERFÍCIE</v>
          </cell>
          <cell r="C47" t="str">
            <v>m²</v>
          </cell>
          <cell r="D47" t="str">
            <v>DNER-ES 335/97</v>
          </cell>
          <cell r="E47">
            <v>0.89</v>
          </cell>
          <cell r="F47">
            <v>0.32</v>
          </cell>
          <cell r="G47">
            <v>1.21</v>
          </cell>
          <cell r="H47" t="str">
            <v>OAE</v>
          </cell>
        </row>
        <row r="48">
          <cell r="A48" t="str">
            <v>03.991.01</v>
          </cell>
          <cell r="B48" t="str">
            <v>DRENO DE PVC D=75 MM</v>
          </cell>
          <cell r="C48" t="str">
            <v>unid.</v>
          </cell>
          <cell r="D48" t="str">
            <v>DNER-ES 335/97</v>
          </cell>
          <cell r="E48">
            <v>1.9899999999999998</v>
          </cell>
          <cell r="F48">
            <v>0.71</v>
          </cell>
          <cell r="G48">
            <v>2.6999999999999997</v>
          </cell>
          <cell r="H48" t="str">
            <v>OAE</v>
          </cell>
        </row>
        <row r="49">
          <cell r="A49" t="str">
            <v>03.993.01</v>
          </cell>
          <cell r="B49" t="str">
            <v>CRAVAÇÃO DE TRILHOS TR-37</v>
          </cell>
          <cell r="C49" t="str">
            <v>m</v>
          </cell>
          <cell r="D49" t="str">
            <v>DNER-ES 234/97</v>
          </cell>
          <cell r="E49">
            <v>200.70999999999998</v>
          </cell>
          <cell r="F49">
            <v>71.849999999999994</v>
          </cell>
          <cell r="G49">
            <v>272.55999999999995</v>
          </cell>
          <cell r="H49" t="str">
            <v>OAE</v>
          </cell>
        </row>
        <row r="50">
          <cell r="A50" t="str">
            <v>05.300.02</v>
          </cell>
          <cell r="B50" t="str">
            <v>ENROCAMENTO DE PEDRA JOGADA</v>
          </cell>
          <cell r="C50" t="str">
            <v>m³</v>
          </cell>
          <cell r="D50" t="str">
            <v>DNER-ES 335/97</v>
          </cell>
          <cell r="E50">
            <v>19.340000000000003</v>
          </cell>
          <cell r="F50">
            <v>6.92</v>
          </cell>
          <cell r="G50">
            <v>26.260000000000005</v>
          </cell>
          <cell r="H50" t="str">
            <v>OAE</v>
          </cell>
        </row>
        <row r="51">
          <cell r="A51" t="str">
            <v>05.999.05</v>
          </cell>
          <cell r="B51" t="str">
            <v>GROUT</v>
          </cell>
          <cell r="C51" t="str">
            <v>m²</v>
          </cell>
          <cell r="D51" t="str">
            <v>DNER-ES 335/97</v>
          </cell>
          <cell r="E51">
            <v>4037.63</v>
          </cell>
          <cell r="F51">
            <v>1445.47</v>
          </cell>
          <cell r="G51">
            <v>5483.1</v>
          </cell>
          <cell r="H51" t="str">
            <v>OAE</v>
          </cell>
        </row>
        <row r="52">
          <cell r="A52" t="str">
            <v>06.030.01</v>
          </cell>
          <cell r="B52" t="str">
            <v>BARREIRA DE SEGURANÇA DUPLA - DNER PRO 176/86</v>
          </cell>
          <cell r="C52" t="str">
            <v>m</v>
          </cell>
          <cell r="D52" t="str">
            <v>DNER-OAE-335/97</v>
          </cell>
          <cell r="E52">
            <v>101.49</v>
          </cell>
          <cell r="F52">
            <v>36.33</v>
          </cell>
          <cell r="G52">
            <v>137.82</v>
          </cell>
          <cell r="H52" t="str">
            <v>OAE</v>
          </cell>
        </row>
        <row r="53">
          <cell r="A53" t="str">
            <v>DRENAGEM</v>
          </cell>
        </row>
        <row r="54">
          <cell r="A54" t="str">
            <v>03.940.01</v>
          </cell>
          <cell r="B54" t="str">
            <v>REATERRO E COMPACTAÇÃO MANUAL DE BUEIROS</v>
          </cell>
          <cell r="C54" t="str">
            <v>m³</v>
          </cell>
          <cell r="D54" t="str">
            <v>DNER-ES 282/97</v>
          </cell>
          <cell r="E54">
            <v>2.9</v>
          </cell>
          <cell r="F54">
            <v>1.04</v>
          </cell>
          <cell r="G54">
            <v>3.94</v>
          </cell>
          <cell r="H54" t="str">
            <v>Drenagem</v>
          </cell>
        </row>
        <row r="55">
          <cell r="A55" t="str">
            <v>04.000.00</v>
          </cell>
          <cell r="B55" t="str">
            <v>ESCAVAÇÃO MANUAL EM MATERIAL DE 1ª CATEGORIA</v>
          </cell>
          <cell r="C55" t="str">
            <v>m³</v>
          </cell>
          <cell r="D55" t="str">
            <v>DNER-ES 280/97</v>
          </cell>
          <cell r="E55">
            <v>11.17</v>
          </cell>
          <cell r="F55">
            <v>4</v>
          </cell>
          <cell r="G55">
            <v>15.17</v>
          </cell>
          <cell r="H55" t="str">
            <v>Drenagem</v>
          </cell>
        </row>
        <row r="56">
          <cell r="A56" t="str">
            <v>04.001.00</v>
          </cell>
          <cell r="B56" t="str">
            <v>ESCAVAÇÃO MECÂNICA EM MAT. 1ª CATEGORIA</v>
          </cell>
          <cell r="C56" t="str">
            <v>m³</v>
          </cell>
          <cell r="D56" t="str">
            <v>DNER-ES 280/97</v>
          </cell>
          <cell r="E56">
            <v>1.45</v>
          </cell>
          <cell r="F56">
            <v>0.52</v>
          </cell>
          <cell r="G56">
            <v>1.97</v>
          </cell>
          <cell r="H56" t="str">
            <v>Drenagem</v>
          </cell>
        </row>
        <row r="57">
          <cell r="A57" t="str">
            <v>04.400.02</v>
          </cell>
          <cell r="B57" t="str">
            <v>VALETA DE PROT. DE CORTES C/ REVEST. VEG. - VPC 02</v>
          </cell>
          <cell r="C57" t="str">
            <v>m</v>
          </cell>
          <cell r="D57" t="str">
            <v>DNER-ES 288/97</v>
          </cell>
          <cell r="E57">
            <v>15.059999999999999</v>
          </cell>
          <cell r="F57">
            <v>5.39</v>
          </cell>
          <cell r="G57">
            <v>20.45</v>
          </cell>
          <cell r="H57" t="str">
            <v>Drenagem</v>
          </cell>
        </row>
        <row r="58">
          <cell r="A58" t="str">
            <v>04.400.04</v>
          </cell>
          <cell r="B58" t="str">
            <v>VALETA DE PROT. DE CORTES C/ REVEST. CONCR. - VPC 04</v>
          </cell>
          <cell r="C58" t="str">
            <v>m</v>
          </cell>
          <cell r="D58" t="str">
            <v>DNER-ES 288/97</v>
          </cell>
          <cell r="E58">
            <v>27.739999999999995</v>
          </cell>
          <cell r="F58">
            <v>9.93</v>
          </cell>
          <cell r="G58">
            <v>37.669999999999995</v>
          </cell>
          <cell r="H58" t="str">
            <v>Drenagem</v>
          </cell>
        </row>
        <row r="59">
          <cell r="A59" t="str">
            <v>04.401.02</v>
          </cell>
          <cell r="B59" t="str">
            <v>VALETA DE PROT. DE CORTES C/ REVEST. VEG. - VPA 02</v>
          </cell>
          <cell r="C59" t="str">
            <v>m</v>
          </cell>
          <cell r="D59" t="str">
            <v>DNER-ES 288/97</v>
          </cell>
          <cell r="E59">
            <v>15.76</v>
          </cell>
          <cell r="F59">
            <v>5.64</v>
          </cell>
          <cell r="G59">
            <v>21.4</v>
          </cell>
          <cell r="H59" t="str">
            <v>Drenagem</v>
          </cell>
        </row>
        <row r="60">
          <cell r="A60" t="str">
            <v>04.401.04</v>
          </cell>
          <cell r="B60" t="str">
            <v>VALETA DE PROT. DE CORTES C/ REVEST. CONCR. - VPA 04</v>
          </cell>
          <cell r="C60" t="str">
            <v>m</v>
          </cell>
          <cell r="D60" t="str">
            <v>DNER-ES 288/97</v>
          </cell>
          <cell r="E60">
            <v>26.939999999999998</v>
          </cell>
          <cell r="F60">
            <v>9.64</v>
          </cell>
          <cell r="G60">
            <v>36.58</v>
          </cell>
          <cell r="H60" t="str">
            <v>Drenagem</v>
          </cell>
        </row>
        <row r="61">
          <cell r="A61" t="str">
            <v>04.500.02</v>
          </cell>
          <cell r="B61" t="str">
            <v>DRENO LONGITUDINAL PROF. P/CORTE EM SOLO - DPS 02</v>
          </cell>
          <cell r="C61" t="str">
            <v>m</v>
          </cell>
          <cell r="D61" t="str">
            <v>DNER-ES 292/97</v>
          </cell>
          <cell r="E61">
            <v>32.58</v>
          </cell>
          <cell r="F61">
            <v>11.66</v>
          </cell>
          <cell r="G61">
            <v>44.239999999999995</v>
          </cell>
          <cell r="H61" t="str">
            <v>Drenagem</v>
          </cell>
        </row>
        <row r="62">
          <cell r="A62" t="str">
            <v>04.500.07</v>
          </cell>
          <cell r="B62" t="str">
            <v>DRENO LONGITUDINAL PROF. P/CORTE EM SOLO - DPS 07</v>
          </cell>
          <cell r="C62" t="str">
            <v>m</v>
          </cell>
          <cell r="D62" t="str">
            <v>DNER-ES 292/97</v>
          </cell>
          <cell r="E62">
            <v>63.339999999999996</v>
          </cell>
          <cell r="F62">
            <v>22.68</v>
          </cell>
          <cell r="G62">
            <v>86.02</v>
          </cell>
          <cell r="H62" t="str">
            <v>Drenagem</v>
          </cell>
        </row>
        <row r="63">
          <cell r="A63" t="str">
            <v>04.501.02</v>
          </cell>
          <cell r="B63" t="str">
            <v>DRENO LONGITUDINAL PROF. P/CORTE EM SOLO - DPR 02</v>
          </cell>
          <cell r="C63" t="str">
            <v>m</v>
          </cell>
          <cell r="D63" t="str">
            <v>DNER-ES 292/97</v>
          </cell>
          <cell r="E63">
            <v>26.15</v>
          </cell>
          <cell r="F63">
            <v>9.36</v>
          </cell>
          <cell r="G63">
            <v>35.51</v>
          </cell>
          <cell r="H63" t="str">
            <v>Drenagem</v>
          </cell>
        </row>
        <row r="64">
          <cell r="A64" t="str">
            <v>04.502.02</v>
          </cell>
          <cell r="B64" t="str">
            <v>BOCA DE SAÍDA P/DRENO LONGITUDINAL PROF. BSD 02</v>
          </cell>
          <cell r="C64" t="str">
            <v>m</v>
          </cell>
          <cell r="D64" t="str">
            <v>DNER-ES 292/97</v>
          </cell>
          <cell r="E64">
            <v>52.09</v>
          </cell>
          <cell r="F64">
            <v>18.649999999999999</v>
          </cell>
          <cell r="G64">
            <v>70.740000000000009</v>
          </cell>
          <cell r="H64" t="str">
            <v>Drenagem</v>
          </cell>
        </row>
        <row r="65">
          <cell r="A65" t="str">
            <v>04.900.02</v>
          </cell>
          <cell r="B65" t="str">
            <v>SARJETA TRIANGULAR DE CONCRETO - STC 02</v>
          </cell>
          <cell r="C65" t="str">
            <v>m</v>
          </cell>
          <cell r="D65" t="str">
            <v>DNER-ES 288/97</v>
          </cell>
          <cell r="E65">
            <v>18.75</v>
          </cell>
          <cell r="F65">
            <v>6.71</v>
          </cell>
          <cell r="G65">
            <v>25.46</v>
          </cell>
          <cell r="H65" t="str">
            <v>Drenagem</v>
          </cell>
        </row>
        <row r="66">
          <cell r="A66" t="str">
            <v>04.900.03</v>
          </cell>
          <cell r="B66" t="str">
            <v>SARJETA TRIANGULAR DE CONCRETO - STC 03</v>
          </cell>
          <cell r="C66" t="str">
            <v>m</v>
          </cell>
          <cell r="D66" t="str">
            <v>DNER-ES 288/97</v>
          </cell>
          <cell r="E66">
            <v>16.440000000000001</v>
          </cell>
          <cell r="F66">
            <v>5.89</v>
          </cell>
          <cell r="G66">
            <v>22.330000000000002</v>
          </cell>
          <cell r="H66" t="str">
            <v>Drenagem</v>
          </cell>
        </row>
        <row r="67">
          <cell r="A67" t="str">
            <v>04.900.04</v>
          </cell>
          <cell r="B67" t="str">
            <v>SARJETA TRIANGULAR DE CONCRETO - STC 04</v>
          </cell>
          <cell r="C67" t="str">
            <v>m</v>
          </cell>
          <cell r="D67" t="str">
            <v>DNER-ES 288/97</v>
          </cell>
          <cell r="E67">
            <v>13.419999999999996</v>
          </cell>
          <cell r="F67">
            <v>4.8</v>
          </cell>
          <cell r="G67">
            <v>18.219999999999995</v>
          </cell>
          <cell r="H67" t="str">
            <v>Drenagem</v>
          </cell>
        </row>
        <row r="68">
          <cell r="A68" t="str">
            <v>04.910.01</v>
          </cell>
          <cell r="B68" t="str">
            <v>MEIO-FIO DE CONCRETO - MFC 01</v>
          </cell>
          <cell r="C68" t="str">
            <v>m</v>
          </cell>
          <cell r="D68" t="str">
            <v>DNER-ES 290/97</v>
          </cell>
          <cell r="E68">
            <v>23.24</v>
          </cell>
          <cell r="F68">
            <v>8.32</v>
          </cell>
          <cell r="G68">
            <v>31.56</v>
          </cell>
          <cell r="H68" t="str">
            <v>Drenagem</v>
          </cell>
        </row>
        <row r="69">
          <cell r="A69" t="str">
            <v>04.910.05</v>
          </cell>
          <cell r="B69" t="str">
            <v>MEIO-FIO DE CONCRETO - MFC 05</v>
          </cell>
          <cell r="C69" t="str">
            <v>m</v>
          </cell>
          <cell r="D69" t="str">
            <v>DNER-ES 290/97</v>
          </cell>
          <cell r="E69">
            <v>13.26</v>
          </cell>
          <cell r="F69">
            <v>4.75</v>
          </cell>
          <cell r="G69">
            <v>18.009999999999998</v>
          </cell>
          <cell r="H69" t="str">
            <v>Drenagem</v>
          </cell>
        </row>
        <row r="70">
          <cell r="A70" t="str">
            <v>04.940.02</v>
          </cell>
          <cell r="B70" t="str">
            <v>DESCIDA D'ÁGUA TIPO RAP. - CANAL RET. ARM. - DAR 02</v>
          </cell>
          <cell r="C70" t="str">
            <v>m</v>
          </cell>
          <cell r="D70" t="str">
            <v>DNER-ES-291/97</v>
          </cell>
          <cell r="E70">
            <v>31.25</v>
          </cell>
          <cell r="F70">
            <v>11.19</v>
          </cell>
          <cell r="G70">
            <v>42.44</v>
          </cell>
          <cell r="H70" t="str">
            <v>Drenagem</v>
          </cell>
        </row>
        <row r="71">
          <cell r="A71" t="str">
            <v>04.940.03</v>
          </cell>
          <cell r="B71" t="str">
            <v>DESCIDA D'ÁGUA TIPO RAP. - CANAL RET. ARM. - DAR 03</v>
          </cell>
          <cell r="C71" t="str">
            <v>m</v>
          </cell>
          <cell r="D71" t="str">
            <v>DNER-ES-291/97</v>
          </cell>
          <cell r="E71">
            <v>39.39</v>
          </cell>
          <cell r="F71">
            <v>14.1</v>
          </cell>
          <cell r="G71">
            <v>53.49</v>
          </cell>
          <cell r="H71" t="str">
            <v>Drenagem</v>
          </cell>
        </row>
        <row r="72">
          <cell r="A72" t="str">
            <v>04.941.01</v>
          </cell>
          <cell r="B72" t="str">
            <v>DESCIDA D'ÁGUA TIPO RAP. - CANAL RET. ARM. - DAD 01</v>
          </cell>
          <cell r="C72" t="str">
            <v>m</v>
          </cell>
          <cell r="D72" t="str">
            <v>DNER-ES-291/97</v>
          </cell>
          <cell r="E72">
            <v>39.839999999999996</v>
          </cell>
          <cell r="F72">
            <v>14.26</v>
          </cell>
          <cell r="G72">
            <v>54.099999999999994</v>
          </cell>
          <cell r="H72" t="str">
            <v>Drenagem</v>
          </cell>
        </row>
        <row r="73">
          <cell r="A73" t="str">
            <v>04.941.02</v>
          </cell>
          <cell r="B73" t="str">
            <v>DESCIDA D'ÁGUA TIPO RAP. - CANAL RET. ARM. - DAD 02</v>
          </cell>
          <cell r="C73" t="str">
            <v>m</v>
          </cell>
          <cell r="D73" t="str">
            <v>DNER-ES-291/97</v>
          </cell>
          <cell r="E73">
            <v>50.64</v>
          </cell>
          <cell r="F73">
            <v>18.13</v>
          </cell>
          <cell r="G73">
            <v>68.77</v>
          </cell>
          <cell r="H73" t="str">
            <v>Drenagem</v>
          </cell>
        </row>
        <row r="74">
          <cell r="A74" t="str">
            <v>04.941.08</v>
          </cell>
          <cell r="B74" t="str">
            <v>DESCIDA D'ÁGUA TIPO RAP. - CANAL RET. ARM. - DAD 08</v>
          </cell>
          <cell r="C74" t="str">
            <v>m</v>
          </cell>
          <cell r="D74" t="str">
            <v>DNER-ES-291/97</v>
          </cell>
          <cell r="E74">
            <v>185.12999999999997</v>
          </cell>
          <cell r="F74">
            <v>66.28</v>
          </cell>
          <cell r="G74">
            <v>251.40999999999997</v>
          </cell>
          <cell r="H74" t="str">
            <v>Drenagem</v>
          </cell>
        </row>
        <row r="75">
          <cell r="A75" t="str">
            <v>04.942.01</v>
          </cell>
          <cell r="B75" t="str">
            <v>ENTRADA D'ÁGUA - EDA 01</v>
          </cell>
          <cell r="C75" t="str">
            <v>unid.</v>
          </cell>
          <cell r="D75" t="str">
            <v>DNER-ES-291/97</v>
          </cell>
          <cell r="E75">
            <v>19.73</v>
          </cell>
          <cell r="F75">
            <v>7.06</v>
          </cell>
          <cell r="G75">
            <v>26.79</v>
          </cell>
          <cell r="H75" t="str">
            <v>Drenagem</v>
          </cell>
        </row>
        <row r="76">
          <cell r="A76" t="str">
            <v>04.942.02</v>
          </cell>
          <cell r="B76" t="str">
            <v>ENTRADA D'ÁGUA - EDA 02</v>
          </cell>
          <cell r="C76" t="str">
            <v>unid.</v>
          </cell>
          <cell r="D76" t="str">
            <v>DNER-ES-291/97</v>
          </cell>
          <cell r="E76">
            <v>24.37</v>
          </cell>
          <cell r="F76">
            <v>8.7200000000000006</v>
          </cell>
          <cell r="G76">
            <v>33.090000000000003</v>
          </cell>
          <cell r="H76" t="str">
            <v>Drenagem</v>
          </cell>
        </row>
        <row r="77">
          <cell r="A77" t="str">
            <v>04.950.01</v>
          </cell>
          <cell r="B77" t="str">
            <v>DISSIPADOR DE ENERGIA - DES 01</v>
          </cell>
          <cell r="C77" t="str">
            <v>unid.</v>
          </cell>
          <cell r="D77" t="str">
            <v>DNER-ES 283/97</v>
          </cell>
          <cell r="E77">
            <v>75.260000000000005</v>
          </cell>
          <cell r="F77">
            <v>26.94</v>
          </cell>
          <cell r="G77">
            <v>102.2</v>
          </cell>
          <cell r="H77" t="str">
            <v>Drenagem</v>
          </cell>
        </row>
        <row r="78">
          <cell r="A78" t="str">
            <v>04.950.21</v>
          </cell>
          <cell r="B78" t="str">
            <v>DISSIPADOR DE ENERGIA - DEB 01</v>
          </cell>
          <cell r="C78" t="str">
            <v>unid.</v>
          </cell>
          <cell r="D78" t="str">
            <v>DNER-ES 283/97</v>
          </cell>
          <cell r="E78">
            <v>97.81</v>
          </cell>
          <cell r="F78">
            <v>35.020000000000003</v>
          </cell>
          <cell r="G78">
            <v>132.83000000000001</v>
          </cell>
          <cell r="H78" t="str">
            <v>Drenagem</v>
          </cell>
        </row>
        <row r="79">
          <cell r="A79" t="str">
            <v>04.950.24</v>
          </cell>
          <cell r="B79" t="str">
            <v>DISSIPADOR DE ENERGIA - DEB 04</v>
          </cell>
          <cell r="C79" t="str">
            <v>unid.</v>
          </cell>
          <cell r="D79" t="str">
            <v>DNER-ES 283/97</v>
          </cell>
          <cell r="E79">
            <v>747</v>
          </cell>
          <cell r="F79">
            <v>267.43</v>
          </cell>
          <cell r="G79">
            <v>1014.4300000000001</v>
          </cell>
          <cell r="H79" t="str">
            <v>Drenagem</v>
          </cell>
        </row>
        <row r="80">
          <cell r="A80" t="str">
            <v>04.950.51</v>
          </cell>
          <cell r="B80" t="str">
            <v>DISSIPADOR DE ENERGIA - DED 01</v>
          </cell>
          <cell r="C80" t="str">
            <v>unid.</v>
          </cell>
          <cell r="D80" t="str">
            <v>DNER-ES 283/97</v>
          </cell>
          <cell r="E80">
            <v>97.839999999999989</v>
          </cell>
          <cell r="F80">
            <v>35.03</v>
          </cell>
          <cell r="G80">
            <v>132.87</v>
          </cell>
          <cell r="H80" t="str">
            <v>Drenagem</v>
          </cell>
        </row>
        <row r="81">
          <cell r="A81" t="str">
            <v>OBRAS DE ARTE CORRENTE</v>
          </cell>
        </row>
        <row r="82">
          <cell r="A82" t="str">
            <v>04.100.03</v>
          </cell>
          <cell r="B82" t="str">
            <v>CORPO BUEIRO SIMPLES TUBULAR DE CONCRETO D=1,00 M</v>
          </cell>
          <cell r="C82" t="str">
            <v>m</v>
          </cell>
          <cell r="D82" t="str">
            <v>DNER-ES-284/97</v>
          </cell>
          <cell r="E82">
            <v>308.68</v>
          </cell>
          <cell r="F82">
            <v>110.51</v>
          </cell>
          <cell r="G82">
            <v>419.19</v>
          </cell>
          <cell r="H82" t="str">
            <v>OAC</v>
          </cell>
        </row>
        <row r="83">
          <cell r="A83" t="str">
            <v>04.101.03</v>
          </cell>
          <cell r="B83" t="str">
            <v>BOCA BUEIRO SIMPLES SIMP. TUB. DE CONC. D=1,00 M NORMAL</v>
          </cell>
          <cell r="C83" t="str">
            <v>m</v>
          </cell>
          <cell r="D83" t="str">
            <v>DNER-ES-284/97</v>
          </cell>
          <cell r="E83">
            <v>846.96</v>
          </cell>
          <cell r="F83">
            <v>303.20999999999998</v>
          </cell>
          <cell r="G83">
            <v>1150.17</v>
          </cell>
          <cell r="H83" t="str">
            <v>OAC</v>
          </cell>
        </row>
        <row r="84">
          <cell r="A84" t="str">
            <v>04.200.07</v>
          </cell>
          <cell r="B84" t="str">
            <v>CORPO DE BSCC 2,5 x 2,50 M ALT. 1,00 a 2,50 M</v>
          </cell>
          <cell r="C84" t="str">
            <v>m</v>
          </cell>
          <cell r="D84" t="str">
            <v>DNER-ES-286/97</v>
          </cell>
          <cell r="E84">
            <v>837.61000000000013</v>
          </cell>
          <cell r="F84">
            <v>299.86</v>
          </cell>
          <cell r="G84">
            <v>1137.4700000000003</v>
          </cell>
          <cell r="H84" t="str">
            <v>OAC</v>
          </cell>
        </row>
        <row r="85">
          <cell r="A85" t="str">
            <v>04.200.12</v>
          </cell>
          <cell r="B85" t="str">
            <v>CORPO DE BSCC 3,00 x 3,00 m ALT. 2,50 a 5,00 M</v>
          </cell>
          <cell r="C85" t="str">
            <v>m</v>
          </cell>
          <cell r="D85" t="str">
            <v>DNER-ES-286/97</v>
          </cell>
          <cell r="E85">
            <v>1403.6200000000001</v>
          </cell>
          <cell r="F85">
            <v>502.5</v>
          </cell>
          <cell r="G85">
            <v>1906.1200000000001</v>
          </cell>
          <cell r="H85" t="str">
            <v>OAC</v>
          </cell>
        </row>
        <row r="86">
          <cell r="A86" t="str">
            <v>04.200.20</v>
          </cell>
          <cell r="B86" t="str">
            <v>CORPO DE BSCC 3,00 x 3,00 M ALT. 7,50 a 10,00 M</v>
          </cell>
          <cell r="C86" t="str">
            <v>m</v>
          </cell>
          <cell r="D86" t="str">
            <v>DNER-ES-286/97</v>
          </cell>
          <cell r="E86">
            <v>1685.22</v>
          </cell>
          <cell r="F86">
            <v>603.30999999999995</v>
          </cell>
          <cell r="G86">
            <v>2288.5299999999997</v>
          </cell>
          <cell r="H86" t="str">
            <v>OAC</v>
          </cell>
        </row>
        <row r="87">
          <cell r="A87" t="str">
            <v>04.200.24</v>
          </cell>
          <cell r="B87" t="str">
            <v>CORPO DE BSCC 3,00 x 3,00 M ALT. 10,00 a 12,50 M</v>
          </cell>
          <cell r="C87" t="str">
            <v>m</v>
          </cell>
          <cell r="D87" t="str">
            <v>DNER-ES-286/97</v>
          </cell>
          <cell r="E87">
            <v>1782.7500000000002</v>
          </cell>
          <cell r="F87">
            <v>638.22</v>
          </cell>
          <cell r="G87">
            <v>2420.9700000000003</v>
          </cell>
          <cell r="H87" t="str">
            <v>OAC</v>
          </cell>
        </row>
        <row r="88">
          <cell r="A88" t="str">
            <v>04.200.26</v>
          </cell>
          <cell r="B88" t="str">
            <v>CORPO DE BSCC 2,00 x 2,00 M ALT. 12,50 a 15,00 M</v>
          </cell>
          <cell r="C88" t="str">
            <v>m</v>
          </cell>
          <cell r="D88" t="str">
            <v>DNER-ES-286/97</v>
          </cell>
          <cell r="E88">
            <v>936.76</v>
          </cell>
          <cell r="F88">
            <v>335.36</v>
          </cell>
          <cell r="G88">
            <v>1272.1199999999999</v>
          </cell>
          <cell r="H88" t="str">
            <v>OAC</v>
          </cell>
        </row>
        <row r="89">
          <cell r="A89" t="str">
            <v>04.200.27</v>
          </cell>
          <cell r="B89" t="str">
            <v>CORPO DE BSCC 2,5 x 2,50 M ALT. 12,50 a 15,00 M</v>
          </cell>
          <cell r="C89" t="str">
            <v>m</v>
          </cell>
          <cell r="D89" t="str">
            <v>DNER-ES-286/97</v>
          </cell>
          <cell r="E89">
            <v>1478.06</v>
          </cell>
          <cell r="F89">
            <v>529.15</v>
          </cell>
          <cell r="G89">
            <v>2007.21</v>
          </cell>
          <cell r="H89" t="str">
            <v>OAC</v>
          </cell>
        </row>
        <row r="90">
          <cell r="A90" t="str">
            <v>04.201.02</v>
          </cell>
          <cell r="B90" t="str">
            <v>BOCA DE BSCC 2,00 x 2,00 M NORMAL</v>
          </cell>
          <cell r="C90" t="str">
            <v>unid.</v>
          </cell>
          <cell r="D90" t="str">
            <v>DNER-ES-286/97</v>
          </cell>
          <cell r="E90">
            <v>4338.92</v>
          </cell>
          <cell r="F90">
            <v>1553.33</v>
          </cell>
          <cell r="G90">
            <v>5892.25</v>
          </cell>
          <cell r="H90" t="str">
            <v>OAC</v>
          </cell>
        </row>
        <row r="91">
          <cell r="A91" t="str">
            <v>04.201.03</v>
          </cell>
          <cell r="B91" t="str">
            <v>BOCA DE BSCC 2,50 x 2,50 M NORMAL</v>
          </cell>
          <cell r="C91" t="str">
            <v>unid.</v>
          </cell>
          <cell r="D91" t="str">
            <v>DNER-ES-286/97</v>
          </cell>
          <cell r="E91">
            <v>5863.87</v>
          </cell>
          <cell r="F91">
            <v>2099.27</v>
          </cell>
          <cell r="G91">
            <v>7963.1399999999994</v>
          </cell>
          <cell r="H91" t="str">
            <v>OAC</v>
          </cell>
        </row>
        <row r="92">
          <cell r="A92" t="str">
            <v>04.201.04</v>
          </cell>
          <cell r="B92" t="str">
            <v>BOCA DE BSCC 3,00 x 3,00 M NORMAL</v>
          </cell>
          <cell r="C92" t="str">
            <v>unid.</v>
          </cell>
          <cell r="D92" t="str">
            <v>DNER-ES-286/97</v>
          </cell>
          <cell r="E92">
            <v>8305.1099999999988</v>
          </cell>
          <cell r="F92">
            <v>2973.23</v>
          </cell>
          <cell r="G92">
            <v>11278.339999999998</v>
          </cell>
          <cell r="H92" t="str">
            <v>OAC</v>
          </cell>
        </row>
        <row r="93">
          <cell r="A93" t="str">
            <v>04.210.23</v>
          </cell>
          <cell r="B93" t="str">
            <v>CORPO DE BDCC 2,50 x 2,50 M ALT. 10,00 a 12,50 M</v>
          </cell>
          <cell r="C93" t="str">
            <v>m</v>
          </cell>
          <cell r="D93" t="str">
            <v>DNER-ES-286/97</v>
          </cell>
          <cell r="E93">
            <v>1993.81</v>
          </cell>
          <cell r="F93">
            <v>713.78</v>
          </cell>
          <cell r="G93">
            <v>2707.59</v>
          </cell>
          <cell r="H93" t="str">
            <v>OAC</v>
          </cell>
        </row>
        <row r="94">
          <cell r="A94" t="str">
            <v>04.211.03</v>
          </cell>
          <cell r="B94" t="str">
            <v>BOCA DE BSCC 2,50 x 2,50 M NORMAL</v>
          </cell>
          <cell r="C94" t="str">
            <v>unid.</v>
          </cell>
          <cell r="D94" t="str">
            <v>DNER-ES-286/97</v>
          </cell>
          <cell r="E94">
            <v>7007.13</v>
          </cell>
          <cell r="F94">
            <v>2508.5500000000002</v>
          </cell>
          <cell r="G94">
            <v>9515.68</v>
          </cell>
          <cell r="H94" t="str">
            <v>OAC</v>
          </cell>
        </row>
        <row r="95">
          <cell r="A95" t="str">
            <v>04.220.09</v>
          </cell>
          <cell r="B95" t="str">
            <v>CORPO DE BTCC 1,50 x 1,50 M ALT. 2,50 a 5,00 M</v>
          </cell>
          <cell r="C95" t="str">
            <v>m</v>
          </cell>
          <cell r="D95" t="str">
            <v>DNER-ES-286/97</v>
          </cell>
          <cell r="E95">
            <v>1047.06</v>
          </cell>
          <cell r="F95">
            <v>374.85</v>
          </cell>
          <cell r="G95">
            <v>1421.9099999999999</v>
          </cell>
          <cell r="H95" t="str">
            <v>OAC</v>
          </cell>
        </row>
        <row r="96">
          <cell r="A96" t="str">
            <v>04.220.11</v>
          </cell>
          <cell r="B96" t="str">
            <v>CORPO DE BTCC 2,50 x 2,50 M ALT. 2,50 a 5,00 M</v>
          </cell>
          <cell r="C96" t="str">
            <v>m</v>
          </cell>
          <cell r="D96" t="str">
            <v>DNER-ES-286/97</v>
          </cell>
          <cell r="E96">
            <v>2132.37</v>
          </cell>
          <cell r="F96">
            <v>763.39</v>
          </cell>
          <cell r="G96">
            <v>2895.7599999999998</v>
          </cell>
          <cell r="H96" t="str">
            <v>OAC</v>
          </cell>
        </row>
        <row r="97">
          <cell r="A97" t="str">
            <v>04.220.20</v>
          </cell>
          <cell r="B97" t="str">
            <v>CORPO DE BTCC 3,00 x 3,00 M ALT. 7,50 a 10,00 M</v>
          </cell>
          <cell r="C97" t="str">
            <v>m</v>
          </cell>
          <cell r="D97" t="str">
            <v>DNER-ES-286/97</v>
          </cell>
          <cell r="E97">
            <v>3681.4599999999996</v>
          </cell>
          <cell r="F97">
            <v>1317.96</v>
          </cell>
          <cell r="G97">
            <v>4999.42</v>
          </cell>
          <cell r="H97" t="str">
            <v>OAC</v>
          </cell>
        </row>
        <row r="98">
          <cell r="A98" t="str">
            <v>04.220.28</v>
          </cell>
          <cell r="B98" t="str">
            <v>CORPO DE BTCC 3,00 x 3,00 M ALT. 12,50 a 15,00 M</v>
          </cell>
          <cell r="C98" t="str">
            <v>m</v>
          </cell>
          <cell r="D98" t="str">
            <v>DNER-ES-286/97</v>
          </cell>
          <cell r="E98">
            <v>4085.29</v>
          </cell>
          <cell r="F98">
            <v>1462.53</v>
          </cell>
          <cell r="G98">
            <v>5547.82</v>
          </cell>
          <cell r="H98" t="str">
            <v>OAC</v>
          </cell>
        </row>
        <row r="99">
          <cell r="A99" t="str">
            <v>04.221.01</v>
          </cell>
          <cell r="B99" t="str">
            <v>BOCA DE BSCC 1,50 x 1,50 M NORMAL</v>
          </cell>
          <cell r="C99" t="str">
            <v>unid.</v>
          </cell>
          <cell r="D99" t="str">
            <v>DNER-ES-286/97</v>
          </cell>
          <cell r="E99">
            <v>4032.1099999999997</v>
          </cell>
          <cell r="F99">
            <v>1443.5</v>
          </cell>
          <cell r="G99">
            <v>5475.61</v>
          </cell>
          <cell r="H99" t="str">
            <v>OAC</v>
          </cell>
        </row>
        <row r="100">
          <cell r="A100" t="str">
            <v>04.221.03</v>
          </cell>
          <cell r="B100" t="str">
            <v>BOCA DE BSCC 2,50 x 2,50 M NORMAL</v>
          </cell>
          <cell r="C100" t="str">
            <v>unid.</v>
          </cell>
          <cell r="D100" t="str">
            <v>DNER-ES-286/97</v>
          </cell>
          <cell r="E100">
            <v>8611.75</v>
          </cell>
          <cell r="F100">
            <v>3083.01</v>
          </cell>
          <cell r="G100">
            <v>11694.76</v>
          </cell>
          <cell r="H100" t="str">
            <v>OAC</v>
          </cell>
        </row>
        <row r="101">
          <cell r="A101" t="str">
            <v>04.221.04</v>
          </cell>
          <cell r="B101" t="str">
            <v>BOCA DE BSCC 3,00 x 3,00 M NORMAL</v>
          </cell>
          <cell r="C101" t="str">
            <v>unid.</v>
          </cell>
          <cell r="D101" t="str">
            <v>DNER-ES-286/97</v>
          </cell>
          <cell r="E101">
            <v>12159.140000000001</v>
          </cell>
          <cell r="F101">
            <v>4352.97</v>
          </cell>
          <cell r="G101">
            <v>16512.11</v>
          </cell>
          <cell r="H101" t="str">
            <v>OAC</v>
          </cell>
        </row>
        <row r="102">
          <cell r="A102" t="str">
            <v>04.930.03</v>
          </cell>
          <cell r="B102" t="str">
            <v>CAIXA COLETORA DE SARJETA - CCS 03</v>
          </cell>
          <cell r="C102" t="str">
            <v>unid.</v>
          </cell>
          <cell r="D102" t="str">
            <v>DNER-ES-287/97</v>
          </cell>
          <cell r="E102">
            <v>546.06999999999994</v>
          </cell>
          <cell r="F102">
            <v>195.49</v>
          </cell>
          <cell r="G102">
            <v>741.56</v>
          </cell>
          <cell r="H102" t="str">
            <v>OAC</v>
          </cell>
        </row>
        <row r="103">
          <cell r="A103" t="str">
            <v>04.931.03</v>
          </cell>
          <cell r="B103" t="str">
            <v>CAIXA COLETORA DE TALVEGUE - CCT 03</v>
          </cell>
          <cell r="C103" t="str">
            <v>unid.</v>
          </cell>
          <cell r="D103" t="str">
            <v>DNER-ES-287/97</v>
          </cell>
          <cell r="E103">
            <v>557.82999999999993</v>
          </cell>
          <cell r="F103">
            <v>199.7</v>
          </cell>
          <cell r="G103">
            <v>757.53</v>
          </cell>
          <cell r="H103" t="str">
            <v>OAC</v>
          </cell>
        </row>
        <row r="104">
          <cell r="A104" t="str">
            <v>OBRAS COMPLEMENTARES</v>
          </cell>
        </row>
        <row r="105">
          <cell r="A105" t="str">
            <v>05.300.02</v>
          </cell>
          <cell r="B105" t="str">
            <v>ENROCAMENTO DE PEDRA JOGADA</v>
          </cell>
          <cell r="C105" t="str">
            <v>m³</v>
          </cell>
          <cell r="D105" t="str">
            <v>DNER-ES-292/97</v>
          </cell>
          <cell r="E105">
            <v>19.340000000000003</v>
          </cell>
          <cell r="F105">
            <v>6.92</v>
          </cell>
          <cell r="G105">
            <v>26.260000000000005</v>
          </cell>
          <cell r="H105" t="str">
            <v>Obras Comp.</v>
          </cell>
        </row>
        <row r="106">
          <cell r="A106" t="str">
            <v>05.301.00</v>
          </cell>
          <cell r="B106" t="str">
            <v>ALVENARIA DE PEDRA ARGAMASSADA</v>
          </cell>
          <cell r="C106" t="str">
            <v>m³</v>
          </cell>
          <cell r="D106" t="str">
            <v>DNER-ES-292/97</v>
          </cell>
          <cell r="E106">
            <v>84.77</v>
          </cell>
          <cell r="F106">
            <v>30.35</v>
          </cell>
          <cell r="G106">
            <v>115.12</v>
          </cell>
          <cell r="H106" t="str">
            <v>Obras Comp.</v>
          </cell>
        </row>
        <row r="107">
          <cell r="A107" t="str">
            <v>05.999.04</v>
          </cell>
          <cell r="B107" t="str">
            <v>MURO DE ARRIMO EM GABIÕES</v>
          </cell>
          <cell r="C107" t="str">
            <v>m³</v>
          </cell>
          <cell r="D107" t="str">
            <v>DNER-ES-343/97</v>
          </cell>
          <cell r="E107">
            <v>87.039999999999992</v>
          </cell>
          <cell r="F107">
            <v>31.16</v>
          </cell>
          <cell r="G107">
            <v>118.19999999999999</v>
          </cell>
          <cell r="H107" t="str">
            <v>Obras Comp.</v>
          </cell>
        </row>
        <row r="108">
          <cell r="A108" t="str">
            <v>06.400.01</v>
          </cell>
          <cell r="B108" t="str">
            <v>CERCA DE ARAME FARPADO COM MOURÃO DE CONCRETO</v>
          </cell>
          <cell r="C108" t="str">
            <v>m</v>
          </cell>
          <cell r="D108" t="str">
            <v>DNER-ES-338/97</v>
          </cell>
          <cell r="E108">
            <v>4.8599999999999994</v>
          </cell>
          <cell r="F108">
            <v>1.74</v>
          </cell>
          <cell r="G108">
            <v>6.6</v>
          </cell>
          <cell r="H108" t="str">
            <v>Obras Comp.</v>
          </cell>
        </row>
        <row r="109">
          <cell r="A109" t="str">
            <v>SINALIZAÇÃO</v>
          </cell>
        </row>
        <row r="110">
          <cell r="A110" t="str">
            <v>06.010.01</v>
          </cell>
          <cell r="B110" t="str">
            <v>DEFENSA SEMI-MALEÁVEL SIMPLES (FORN./IMPL.)</v>
          </cell>
          <cell r="C110" t="str">
            <v>m</v>
          </cell>
          <cell r="D110" t="str">
            <v>DNER-ES-144/97</v>
          </cell>
          <cell r="E110">
            <v>90.28</v>
          </cell>
          <cell r="F110">
            <v>32.32</v>
          </cell>
          <cell r="G110">
            <v>122.6</v>
          </cell>
          <cell r="H110" t="str">
            <v>Sinalização</v>
          </cell>
        </row>
        <row r="111">
          <cell r="A111" t="str">
            <v>06.110.01</v>
          </cell>
          <cell r="B111" t="str">
            <v>PINTURA DE FAIXA COM TERMOPLÁSTICO - 3 ANOS</v>
          </cell>
          <cell r="C111" t="str">
            <v>m²</v>
          </cell>
          <cell r="D111" t="str">
            <v>DNER-ES-339/97</v>
          </cell>
          <cell r="E111">
            <v>14.79</v>
          </cell>
          <cell r="F111">
            <v>5.29</v>
          </cell>
          <cell r="G111">
            <v>20.079999999999998</v>
          </cell>
          <cell r="H111" t="str">
            <v>Sinalização</v>
          </cell>
        </row>
        <row r="112">
          <cell r="A112" t="str">
            <v>06.110.02</v>
          </cell>
          <cell r="B112" t="str">
            <v>PINTURA DE SETAS E ZEBRADOS COM TERMOPLÁSTICO</v>
          </cell>
          <cell r="C112" t="str">
            <v>m²</v>
          </cell>
          <cell r="D112" t="str">
            <v>DNER-ES-339/97</v>
          </cell>
          <cell r="E112">
            <v>18.03</v>
          </cell>
          <cell r="F112">
            <v>6.45</v>
          </cell>
          <cell r="G112">
            <v>24.48</v>
          </cell>
          <cell r="H112" t="str">
            <v>Sinalização</v>
          </cell>
        </row>
        <row r="113">
          <cell r="A113" t="str">
            <v>06.120.01</v>
          </cell>
          <cell r="B113" t="str">
            <v>TACHA REFLETIVA MONODIRECIONAL (FORN./COLOC.)</v>
          </cell>
          <cell r="C113" t="str">
            <v>m²</v>
          </cell>
          <cell r="D113" t="str">
            <v>DNER-ES-339/97</v>
          </cell>
          <cell r="E113">
            <v>7.67</v>
          </cell>
          <cell r="F113">
            <v>2.75</v>
          </cell>
          <cell r="G113">
            <v>10.42</v>
          </cell>
          <cell r="H113" t="str">
            <v>Sinalização</v>
          </cell>
        </row>
        <row r="114">
          <cell r="A114" t="str">
            <v>06.121.01</v>
          </cell>
          <cell r="B114" t="str">
            <v>TACHA REFLETIVA BIDIRECIONAL (FORN./COLOC.)</v>
          </cell>
          <cell r="C114" t="str">
            <v>m²</v>
          </cell>
          <cell r="D114" t="str">
            <v>DNER-ES-339/97</v>
          </cell>
          <cell r="E114">
            <v>8.5400000000000009</v>
          </cell>
          <cell r="F114">
            <v>3.06</v>
          </cell>
          <cell r="G114">
            <v>11.600000000000001</v>
          </cell>
          <cell r="H114" t="str">
            <v>Sinalização</v>
          </cell>
        </row>
        <row r="115">
          <cell r="A115" t="str">
            <v>06.200.02</v>
          </cell>
          <cell r="B115" t="str">
            <v>PLACA DE SINALIZAÇÃO TOTALMENTE REFLETIVA</v>
          </cell>
          <cell r="C115" t="str">
            <v>m²</v>
          </cell>
          <cell r="D115" t="str">
            <v>DNER-ES-340/97</v>
          </cell>
          <cell r="E115">
            <v>136.58000000000001</v>
          </cell>
          <cell r="F115">
            <v>48.9</v>
          </cell>
          <cell r="G115">
            <v>185.48000000000002</v>
          </cell>
          <cell r="H115" t="str">
            <v>Sinalização</v>
          </cell>
        </row>
        <row r="116">
          <cell r="A116" t="str">
            <v>06.230.01</v>
          </cell>
          <cell r="B116" t="str">
            <v>BALIZADOR BIDIRECIONAL</v>
          </cell>
          <cell r="C116" t="str">
            <v>unid.</v>
          </cell>
          <cell r="D116" t="str">
            <v>DNER-ES-340/97</v>
          </cell>
          <cell r="E116">
            <v>7.2</v>
          </cell>
          <cell r="F116">
            <v>2.58</v>
          </cell>
          <cell r="G116">
            <v>9.7800000000000011</v>
          </cell>
          <cell r="H116" t="str">
            <v>Sinalização</v>
          </cell>
        </row>
        <row r="117">
          <cell r="A117" t="str">
            <v>MEIO AMBIENTE</v>
          </cell>
        </row>
        <row r="118">
          <cell r="A118" t="str">
            <v>05.100.00</v>
          </cell>
          <cell r="B118" t="str">
            <v>ENLEIVAMENTO</v>
          </cell>
          <cell r="C118" t="str">
            <v>m²</v>
          </cell>
          <cell r="D118" t="str">
            <v>DNER-ES-341/97</v>
          </cell>
          <cell r="E118">
            <v>1.3599999999999999</v>
          </cell>
          <cell r="F118">
            <v>0.49</v>
          </cell>
          <cell r="G118">
            <v>1.8499999999999999</v>
          </cell>
          <cell r="H118" t="str">
            <v>Obras Comp.</v>
          </cell>
        </row>
        <row r="119">
          <cell r="A119" t="str">
            <v>05.101.00</v>
          </cell>
          <cell r="B119" t="str">
            <v>SEMEADURA MANUAL</v>
          </cell>
          <cell r="C119" t="str">
            <v>m²</v>
          </cell>
          <cell r="D119" t="str">
            <v>DNER-ES-341/97</v>
          </cell>
          <cell r="E119">
            <v>0.51</v>
          </cell>
          <cell r="F119">
            <v>0.18</v>
          </cell>
          <cell r="G119">
            <v>0.69</v>
          </cell>
          <cell r="H119" t="str">
            <v>Obras Comp.</v>
          </cell>
        </row>
        <row r="120">
          <cell r="A120" t="str">
            <v>05.102.00</v>
          </cell>
          <cell r="B120" t="str">
            <v>HIDROSSEMEADURA</v>
          </cell>
          <cell r="C120" t="str">
            <v>m²</v>
          </cell>
          <cell r="D120" t="str">
            <v>DNER-ES-341/97</v>
          </cell>
          <cell r="E120">
            <v>0.28000000000000003</v>
          </cell>
          <cell r="F120">
            <v>0.1</v>
          </cell>
          <cell r="G120">
            <v>0.38</v>
          </cell>
          <cell r="H120" t="str">
            <v>Obras Comp.</v>
          </cell>
        </row>
        <row r="121">
          <cell r="A121" t="str">
            <v>05.999.01</v>
          </cell>
          <cell r="B121" t="str">
            <v>PLANTIO DE ÁRVORES E ARBUSTOS</v>
          </cell>
          <cell r="C121" t="str">
            <v>unid.</v>
          </cell>
          <cell r="D121" t="str">
            <v>CE-PE - 01</v>
          </cell>
          <cell r="E121">
            <v>2.31</v>
          </cell>
          <cell r="F121">
            <v>0.83</v>
          </cell>
          <cell r="G121">
            <v>3.14</v>
          </cell>
          <cell r="H121" t="str">
            <v>Obras Comp.</v>
          </cell>
        </row>
        <row r="122">
          <cell r="A122" t="str">
            <v>05.999.02</v>
          </cell>
          <cell r="B122" t="str">
            <v>CONFORMAÇÃO DE CX. DE EMPRÉSTIMOS, JAZIDAS E BOTA-FORA</v>
          </cell>
          <cell r="C122" t="str">
            <v>m²</v>
          </cell>
          <cell r="D122" t="str">
            <v>DNER-ES-341/97</v>
          </cell>
          <cell r="F122">
            <v>0</v>
          </cell>
          <cell r="G122">
            <v>0</v>
          </cell>
        </row>
        <row r="123">
          <cell r="A123" t="str">
            <v>05.999.02</v>
          </cell>
          <cell r="B123" t="str">
            <v>PLANTIO DE GRAMA EM PLACA</v>
          </cell>
          <cell r="C123" t="str">
            <v>m²</v>
          </cell>
          <cell r="D123" t="str">
            <v>DNER-ES-341/97</v>
          </cell>
          <cell r="F123">
            <v>0</v>
          </cell>
          <cell r="G123">
            <v>0</v>
          </cell>
        </row>
        <row r="124">
          <cell r="A124" t="str">
            <v>05.999.03</v>
          </cell>
          <cell r="B124" t="str">
            <v>RECOMP. VEGETAL DE CAIXA DE EMPRÉSTIMO, JAZIDA E BOTA-FORA</v>
          </cell>
          <cell r="C124" t="str">
            <v>m²</v>
          </cell>
          <cell r="D124" t="str">
            <v>DNER-ES-341/97</v>
          </cell>
          <cell r="F124">
            <v>0</v>
          </cell>
          <cell r="G124">
            <v>0</v>
          </cell>
        </row>
        <row r="125">
          <cell r="A125" t="str">
            <v>COMPOSIÇÕES AUXILIARES</v>
          </cell>
        </row>
        <row r="126">
          <cell r="A126" t="str">
            <v>01.200.01</v>
          </cell>
          <cell r="B126" t="str">
            <v>ESCAVAÇÃO E CARGA DE MATERIAL DE JAZIDA</v>
          </cell>
          <cell r="C126" t="str">
            <v>m³</v>
          </cell>
          <cell r="E126">
            <v>0.97</v>
          </cell>
          <cell r="H126" t="str">
            <v>Custos Básicos</v>
          </cell>
        </row>
        <row r="127">
          <cell r="A127" t="str">
            <v>01.999.01</v>
          </cell>
          <cell r="B127" t="str">
            <v>LIMPEZA SUPERFICIAL DA CAMADA VEGETAL</v>
          </cell>
          <cell r="C127" t="str">
            <v>m²</v>
          </cell>
          <cell r="E127">
            <v>0.06</v>
          </cell>
          <cell r="H127" t="str">
            <v>Custos Básicos</v>
          </cell>
        </row>
        <row r="128">
          <cell r="A128" t="str">
            <v>01.999.02</v>
          </cell>
          <cell r="B128" t="str">
            <v>EXPURGO DE JAZIDA</v>
          </cell>
          <cell r="C128" t="str">
            <v>m³</v>
          </cell>
          <cell r="E128">
            <v>0.66</v>
          </cell>
          <cell r="H128" t="str">
            <v>Custos Básicos</v>
          </cell>
        </row>
        <row r="129">
          <cell r="A129" t="str">
            <v>01.999.03</v>
          </cell>
          <cell r="B129" t="str">
            <v>DESMATAMENTO DE JAZIDA</v>
          </cell>
          <cell r="C129" t="str">
            <v>m³</v>
          </cell>
          <cell r="E129">
            <v>0.05</v>
          </cell>
          <cell r="H129" t="str">
            <v>Custos Básicos</v>
          </cell>
        </row>
        <row r="130">
          <cell r="A130" t="str">
            <v>03.000.02</v>
          </cell>
          <cell r="B130" t="str">
            <v>ESCAVAÇÃO MANUAL DE CAVAS EM MAT. 1ª CATEGORIA</v>
          </cell>
          <cell r="C130" t="str">
            <v>m³</v>
          </cell>
          <cell r="E130">
            <v>12.57</v>
          </cell>
          <cell r="H130" t="str">
            <v>Custos Básicos</v>
          </cell>
        </row>
        <row r="131">
          <cell r="A131" t="str">
            <v>03.300.01</v>
          </cell>
          <cell r="B131" t="str">
            <v>CONCRETO MAGRO</v>
          </cell>
          <cell r="C131" t="str">
            <v>m³</v>
          </cell>
          <cell r="E131">
            <v>146</v>
          </cell>
          <cell r="H131" t="str">
            <v>Custos Básicos</v>
          </cell>
        </row>
        <row r="132">
          <cell r="A132" t="str">
            <v>03.310.03</v>
          </cell>
          <cell r="B132" t="str">
            <v>CONCRETO CICLOPICO FCK = 12 MPA</v>
          </cell>
          <cell r="C132" t="str">
            <v>m³</v>
          </cell>
          <cell r="E132">
            <v>145.64000000000001</v>
          </cell>
          <cell r="H132" t="str">
            <v>Custos Básicos</v>
          </cell>
        </row>
        <row r="133">
          <cell r="A133" t="str">
            <v>03.321.01</v>
          </cell>
          <cell r="B133" t="str">
            <v>CONCRETO FCK=10 MPA</v>
          </cell>
          <cell r="C133" t="str">
            <v>m³</v>
          </cell>
          <cell r="E133">
            <v>163.38</v>
          </cell>
          <cell r="H133" t="str">
            <v>Custos Básicos</v>
          </cell>
        </row>
        <row r="134">
          <cell r="A134" t="str">
            <v>03.325.00</v>
          </cell>
          <cell r="B134" t="str">
            <v>CONCRETO FCK=18 MPA</v>
          </cell>
          <cell r="C134" t="str">
            <v>m³</v>
          </cell>
          <cell r="E134">
            <v>177.85</v>
          </cell>
          <cell r="H134" t="str">
            <v>Custos Básicos</v>
          </cell>
        </row>
        <row r="135">
          <cell r="A135" t="str">
            <v>03.326.00</v>
          </cell>
          <cell r="B135" t="str">
            <v>CONCRETO FCK=20 MPA</v>
          </cell>
          <cell r="C135" t="str">
            <v>m³</v>
          </cell>
          <cell r="E135">
            <v>181.90999999999997</v>
          </cell>
          <cell r="H135" t="str">
            <v>Custos Básicos</v>
          </cell>
        </row>
        <row r="136">
          <cell r="A136" t="str">
            <v>03.329.04</v>
          </cell>
          <cell r="B136" t="str">
            <v>CONCRETO FCK=12  MPA</v>
          </cell>
          <cell r="C136" t="str">
            <v>m³</v>
          </cell>
          <cell r="E136">
            <v>168.03</v>
          </cell>
          <cell r="H136" t="str">
            <v>Custos Básicos</v>
          </cell>
        </row>
        <row r="137">
          <cell r="A137" t="str">
            <v>03.340.00</v>
          </cell>
          <cell r="B137" t="str">
            <v>ARGAMASSA CIMENTO-AREIA 1-3</v>
          </cell>
          <cell r="C137" t="str">
            <v>m³</v>
          </cell>
          <cell r="E137">
            <v>154.82</v>
          </cell>
          <cell r="H137" t="str">
            <v>Custos Básicos</v>
          </cell>
        </row>
        <row r="138">
          <cell r="A138" t="str">
            <v>03.341.00</v>
          </cell>
          <cell r="B138" t="str">
            <v>ARGAMASSA CIMENTO-AREIA 1-4</v>
          </cell>
          <cell r="C138" t="str">
            <v>m³</v>
          </cell>
          <cell r="E138">
            <v>136.55000000000001</v>
          </cell>
          <cell r="H138" t="str">
            <v>Custos Básicos</v>
          </cell>
        </row>
        <row r="139">
          <cell r="A139" t="str">
            <v>03.353.00</v>
          </cell>
          <cell r="B139" t="str">
            <v>FORNECIMENTO, PREPARO E COLOCAÇÃO AÇO CA-50</v>
          </cell>
          <cell r="C139" t="str">
            <v>kg</v>
          </cell>
          <cell r="E139">
            <v>1.65</v>
          </cell>
          <cell r="H139" t="str">
            <v>Custos Básicos</v>
          </cell>
        </row>
        <row r="140">
          <cell r="A140" t="str">
            <v>03.370.00</v>
          </cell>
          <cell r="B140" t="str">
            <v>FORMAS COMUNS DE MADEIRA</v>
          </cell>
          <cell r="C140" t="str">
            <v>m²</v>
          </cell>
          <cell r="E140">
            <v>17.650000000000002</v>
          </cell>
          <cell r="H140" t="str">
            <v>Custos Básicos</v>
          </cell>
        </row>
        <row r="141">
          <cell r="A141" t="str">
            <v>03.371.00</v>
          </cell>
          <cell r="B141" t="str">
            <v>FORMA DE MADEIRA COMPENSADA</v>
          </cell>
          <cell r="C141" t="str">
            <v>m²</v>
          </cell>
          <cell r="E141">
            <v>13.209999999999999</v>
          </cell>
          <cell r="H141" t="str">
            <v>Custos Básicos</v>
          </cell>
        </row>
        <row r="142">
          <cell r="A142" t="str">
            <v>03.940.00</v>
          </cell>
          <cell r="B142" t="str">
            <v>APILOAMENTO MANUAL</v>
          </cell>
          <cell r="C142" t="str">
            <v>m³</v>
          </cell>
          <cell r="E142">
            <v>2.9</v>
          </cell>
          <cell r="H142" t="str">
            <v>Custos Básicos</v>
          </cell>
        </row>
        <row r="143">
          <cell r="A143" t="str">
            <v>04.999.03</v>
          </cell>
          <cell r="B143" t="str">
            <v xml:space="preserve">ESCORAMENTO DE BUEIROS CELULARES                                         </v>
          </cell>
          <cell r="C143" t="str">
            <v>m³</v>
          </cell>
          <cell r="E143">
            <v>7.7600000000000007</v>
          </cell>
          <cell r="H143" t="str">
            <v>Custos Básicos</v>
          </cell>
        </row>
        <row r="144">
          <cell r="A144" t="str">
            <v>04.999.06</v>
          </cell>
          <cell r="B144" t="str">
            <v>SOLO LOCAL / SELO DE ARGILA</v>
          </cell>
          <cell r="C144" t="str">
            <v>m³</v>
          </cell>
          <cell r="E144">
            <v>7.26</v>
          </cell>
          <cell r="H144" t="str">
            <v>Custos Básicos</v>
          </cell>
        </row>
        <row r="145">
          <cell r="A145" t="str">
            <v>04.999.07</v>
          </cell>
          <cell r="B145" t="str">
            <v>LASTRO DE BRITA</v>
          </cell>
          <cell r="C145" t="str">
            <v>m³</v>
          </cell>
          <cell r="E145">
            <v>93.47999999999999</v>
          </cell>
          <cell r="H145" t="str">
            <v>Custos Básicos</v>
          </cell>
        </row>
        <row r="146">
          <cell r="A146" t="str">
            <v>05.000.11</v>
          </cell>
          <cell r="B146" t="str">
            <v>DENTES P/ BUEIROS SIMPLES Ø 1,00 m</v>
          </cell>
          <cell r="C146" t="str">
            <v>unid.</v>
          </cell>
          <cell r="E146">
            <v>38.85</v>
          </cell>
          <cell r="H146" t="str">
            <v>Custos Básicos</v>
          </cell>
        </row>
        <row r="147">
          <cell r="A147" t="str">
            <v>05.301.00</v>
          </cell>
          <cell r="B147" t="str">
            <v>ALVENARIA DE PEDRA ARGAMASSADA</v>
          </cell>
          <cell r="C147" t="str">
            <v>m³</v>
          </cell>
          <cell r="E147">
            <v>84.77</v>
          </cell>
          <cell r="H147" t="str">
            <v>Sinalização</v>
          </cell>
        </row>
        <row r="148">
          <cell r="A148" t="str">
            <v>09.999.01</v>
          </cell>
          <cell r="B148" t="str">
            <v>TORRE DE MADEIRA</v>
          </cell>
          <cell r="C148" t="str">
            <v>unid.</v>
          </cell>
          <cell r="E148">
            <v>69.460000000000008</v>
          </cell>
          <cell r="H148" t="str">
            <v>Custos Básicos</v>
          </cell>
        </row>
        <row r="149">
          <cell r="A149" t="str">
            <v>09.519.01</v>
          </cell>
          <cell r="B149" t="str">
            <v>OBTENÇÃO DE GRAMAS EM PLACAS</v>
          </cell>
          <cell r="C149" t="str">
            <v>m²</v>
          </cell>
          <cell r="E149">
            <v>0.78</v>
          </cell>
          <cell r="H149" t="str">
            <v>Custos Básicos</v>
          </cell>
        </row>
        <row r="150">
          <cell r="A150" t="str">
            <v>09.512.02</v>
          </cell>
          <cell r="B150" t="str">
            <v>TUBO DE CONCRETO POROSO Ø 0,20 m</v>
          </cell>
          <cell r="C150" t="str">
            <v>m</v>
          </cell>
          <cell r="E150">
            <v>4.63</v>
          </cell>
          <cell r="H150" t="str">
            <v>Custos Básicos</v>
          </cell>
        </row>
        <row r="151">
          <cell r="A151" t="str">
            <v>09.512.07</v>
          </cell>
          <cell r="B151" t="str">
            <v>TUBO DE CONCRETO ARMADO Ø 1,00 m</v>
          </cell>
          <cell r="C151" t="str">
            <v>m</v>
          </cell>
          <cell r="E151">
            <v>180.84</v>
          </cell>
          <cell r="H151" t="str">
            <v>Custos Básicos</v>
          </cell>
        </row>
        <row r="152">
          <cell r="A152" t="str">
            <v>09.517.06</v>
          </cell>
          <cell r="B152" t="str">
            <v>RACHÃO (ESCAV.MAT.3ª CATEGORIA)</v>
          </cell>
          <cell r="C152" t="str">
            <v>m³</v>
          </cell>
          <cell r="E152">
            <v>8.14</v>
          </cell>
          <cell r="H152" t="str">
            <v>Custos Básicos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L-BENS III"/>
      <sheetName val="Físico-Financeiro - Contas"/>
      <sheetName val="Cronograma"/>
      <sheetName val="Planilha do Plano"/>
      <sheetName val="Anexo III - Cronograma"/>
      <sheetName val="Boletim"/>
      <sheetName val="Plan2"/>
      <sheetName val="Medição__ficha_DNER"/>
      <sheetName val="Anexo 1"/>
      <sheetName val="Anexo 2"/>
      <sheetName val="Anexo 3"/>
      <sheetName val="RELATÓRIO"/>
      <sheetName val="RESUMO-DVOP"/>
      <sheetName val="REAJU"/>
      <sheetName val="Cronograma Físico-Financeiro"/>
      <sheetName val="Aterro (2)"/>
      <sheetName val="Aterro"/>
      <sheetName val="Aterro (3)"/>
      <sheetName val="DMT MEDIÇÃO"/>
      <sheetName val="Plan1"/>
      <sheetName val="Cortes"/>
      <sheetName val="ESCAVAÇÃO"/>
      <sheetName val="(2)"/>
      <sheetName val="Limpeza da faixa de domínio"/>
      <sheetName val="Regula"/>
      <sheetName val="Sub-base"/>
      <sheetName val="Base"/>
      <sheetName val="Ligação"/>
      <sheetName val="TSD-FOG"/>
      <sheetName val="AGREGADOS"/>
      <sheetName val="Pintura"/>
      <sheetName val="GRAMA"/>
      <sheetName val="BSTC (3)"/>
      <sheetName val="DMT DIGITAÇÃ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8">
          <cell r="D18">
            <v>348840</v>
          </cell>
        </row>
        <row r="23">
          <cell r="D23">
            <v>14298.25</v>
          </cell>
        </row>
        <row r="28">
          <cell r="D28">
            <v>29220.5</v>
          </cell>
        </row>
        <row r="33">
          <cell r="D33">
            <v>116926.05</v>
          </cell>
        </row>
        <row r="38">
          <cell r="D38">
            <v>76347.5</v>
          </cell>
        </row>
        <row r="43">
          <cell r="D43">
            <v>0</v>
          </cell>
        </row>
        <row r="48">
          <cell r="D48">
            <v>0</v>
          </cell>
        </row>
        <row r="53">
          <cell r="D53">
            <v>0</v>
          </cell>
        </row>
        <row r="58">
          <cell r="D58">
            <v>0</v>
          </cell>
        </row>
        <row r="64">
          <cell r="D64">
            <v>0</v>
          </cell>
        </row>
        <row r="69">
          <cell r="D69">
            <v>0</v>
          </cell>
        </row>
        <row r="74">
          <cell r="D74">
            <v>0</v>
          </cell>
        </row>
        <row r="79">
          <cell r="D79">
            <v>0</v>
          </cell>
        </row>
        <row r="84">
          <cell r="D84">
            <v>0</v>
          </cell>
        </row>
        <row r="89">
          <cell r="D89">
            <v>0</v>
          </cell>
        </row>
        <row r="93">
          <cell r="D93">
            <v>0</v>
          </cell>
        </row>
        <row r="98">
          <cell r="D98">
            <v>0</v>
          </cell>
        </row>
        <row r="103">
          <cell r="D103">
            <v>0</v>
          </cell>
        </row>
        <row r="108">
          <cell r="D108">
            <v>0</v>
          </cell>
        </row>
        <row r="113">
          <cell r="D113">
            <v>184619.1999999999</v>
          </cell>
        </row>
        <row r="118">
          <cell r="D118">
            <v>0</v>
          </cell>
        </row>
        <row r="123">
          <cell r="D123">
            <v>0</v>
          </cell>
        </row>
        <row r="129">
          <cell r="D129">
            <v>224848.4</v>
          </cell>
        </row>
        <row r="134">
          <cell r="D134">
            <v>20851.2</v>
          </cell>
        </row>
        <row r="139">
          <cell r="D139">
            <v>37413.599999999999</v>
          </cell>
        </row>
        <row r="144">
          <cell r="D144">
            <v>0</v>
          </cell>
        </row>
        <row r="149">
          <cell r="D149">
            <v>0</v>
          </cell>
        </row>
        <row r="154">
          <cell r="D154">
            <v>0</v>
          </cell>
        </row>
        <row r="159">
          <cell r="D159">
            <v>0</v>
          </cell>
        </row>
        <row r="164">
          <cell r="D164">
            <v>470763.62400000001</v>
          </cell>
        </row>
        <row r="169">
          <cell r="D169">
            <v>0</v>
          </cell>
        </row>
        <row r="174">
          <cell r="D174">
            <v>0</v>
          </cell>
        </row>
        <row r="179">
          <cell r="D179">
            <v>0</v>
          </cell>
        </row>
        <row r="184">
          <cell r="D184">
            <v>0</v>
          </cell>
        </row>
        <row r="189">
          <cell r="D189">
            <v>0</v>
          </cell>
        </row>
        <row r="195">
          <cell r="D195">
            <v>1912.962</v>
          </cell>
        </row>
        <row r="200">
          <cell r="D200">
            <v>2000</v>
          </cell>
        </row>
        <row r="205">
          <cell r="D205">
            <v>32</v>
          </cell>
        </row>
        <row r="210">
          <cell r="D210">
            <v>0</v>
          </cell>
        </row>
        <row r="215">
          <cell r="D215">
            <v>0</v>
          </cell>
        </row>
        <row r="220">
          <cell r="D220">
            <v>0</v>
          </cell>
        </row>
        <row r="225">
          <cell r="D225">
            <v>17</v>
          </cell>
        </row>
        <row r="230">
          <cell r="D230">
            <v>52</v>
          </cell>
        </row>
        <row r="235">
          <cell r="D235">
            <v>4</v>
          </cell>
        </row>
        <row r="240">
          <cell r="D240">
            <v>2</v>
          </cell>
        </row>
        <row r="245">
          <cell r="D245">
            <v>6</v>
          </cell>
        </row>
        <row r="250">
          <cell r="D250">
            <v>0</v>
          </cell>
        </row>
        <row r="255">
          <cell r="D255">
            <v>0</v>
          </cell>
        </row>
        <row r="260">
          <cell r="D260">
            <v>18</v>
          </cell>
        </row>
        <row r="265">
          <cell r="D265">
            <v>19</v>
          </cell>
        </row>
        <row r="270">
          <cell r="D270">
            <v>2</v>
          </cell>
        </row>
        <row r="275">
          <cell r="D275">
            <v>2</v>
          </cell>
        </row>
        <row r="280">
          <cell r="D280">
            <v>18</v>
          </cell>
        </row>
        <row r="285">
          <cell r="D285">
            <v>2</v>
          </cell>
        </row>
        <row r="290">
          <cell r="D290">
            <v>0</v>
          </cell>
        </row>
        <row r="295">
          <cell r="D295">
            <v>22</v>
          </cell>
        </row>
        <row r="300">
          <cell r="D300">
            <v>0</v>
          </cell>
        </row>
        <row r="305">
          <cell r="D305">
            <v>2</v>
          </cell>
        </row>
        <row r="310">
          <cell r="D310">
            <v>0</v>
          </cell>
        </row>
        <row r="315">
          <cell r="D315">
            <v>0</v>
          </cell>
        </row>
        <row r="320">
          <cell r="D320">
            <v>0</v>
          </cell>
        </row>
        <row r="325">
          <cell r="D325">
            <v>0</v>
          </cell>
        </row>
        <row r="330">
          <cell r="D330">
            <v>0</v>
          </cell>
        </row>
        <row r="335">
          <cell r="D335">
            <v>0</v>
          </cell>
        </row>
        <row r="339">
          <cell r="D339">
            <v>0</v>
          </cell>
        </row>
        <row r="344">
          <cell r="D344">
            <v>138</v>
          </cell>
        </row>
        <row r="349">
          <cell r="D349">
            <v>168</v>
          </cell>
        </row>
        <row r="354">
          <cell r="D354">
            <v>0</v>
          </cell>
        </row>
        <row r="359">
          <cell r="D359">
            <v>0</v>
          </cell>
        </row>
        <row r="365">
          <cell r="D365">
            <v>0</v>
          </cell>
        </row>
        <row r="370">
          <cell r="D370">
            <v>0</v>
          </cell>
        </row>
        <row r="375">
          <cell r="D375">
            <v>0</v>
          </cell>
        </row>
        <row r="380">
          <cell r="D380">
            <v>0</v>
          </cell>
        </row>
        <row r="385">
          <cell r="D385">
            <v>0</v>
          </cell>
        </row>
        <row r="390">
          <cell r="D390">
            <v>0</v>
          </cell>
        </row>
        <row r="395">
          <cell r="D395">
            <v>0</v>
          </cell>
        </row>
        <row r="400">
          <cell r="D400">
            <v>0</v>
          </cell>
        </row>
        <row r="405">
          <cell r="D405">
            <v>0</v>
          </cell>
        </row>
        <row r="410">
          <cell r="D410">
            <v>0</v>
          </cell>
        </row>
        <row r="415">
          <cell r="D415">
            <v>0</v>
          </cell>
        </row>
        <row r="420">
          <cell r="D420">
            <v>0</v>
          </cell>
        </row>
        <row r="425">
          <cell r="D425">
            <v>0</v>
          </cell>
        </row>
        <row r="430">
          <cell r="D430">
            <v>0</v>
          </cell>
        </row>
        <row r="434">
          <cell r="D434">
            <v>0</v>
          </cell>
        </row>
        <row r="439">
          <cell r="D439">
            <v>0</v>
          </cell>
        </row>
        <row r="444">
          <cell r="D444">
            <v>0</v>
          </cell>
        </row>
        <row r="449">
          <cell r="D449">
            <v>0</v>
          </cell>
        </row>
        <row r="454">
          <cell r="D454">
            <v>0</v>
          </cell>
        </row>
        <row r="459">
          <cell r="D459">
            <v>0</v>
          </cell>
        </row>
        <row r="464">
          <cell r="D464">
            <v>0</v>
          </cell>
        </row>
        <row r="469">
          <cell r="D469">
            <v>0</v>
          </cell>
        </row>
        <row r="474">
          <cell r="D474">
            <v>0</v>
          </cell>
        </row>
        <row r="479">
          <cell r="D479">
            <v>166.32000000000002</v>
          </cell>
        </row>
        <row r="484">
          <cell r="D484">
            <v>0</v>
          </cell>
        </row>
        <row r="490">
          <cell r="D490">
            <v>0</v>
          </cell>
        </row>
        <row r="495">
          <cell r="D495">
            <v>0</v>
          </cell>
        </row>
        <row r="500">
          <cell r="D500">
            <v>0</v>
          </cell>
        </row>
        <row r="505">
          <cell r="D505">
            <v>0</v>
          </cell>
        </row>
        <row r="510">
          <cell r="D510">
            <v>0</v>
          </cell>
        </row>
        <row r="515">
          <cell r="D515">
            <v>0</v>
          </cell>
        </row>
        <row r="520">
          <cell r="D520">
            <v>0</v>
          </cell>
        </row>
        <row r="525">
          <cell r="D525">
            <v>0</v>
          </cell>
        </row>
        <row r="530">
          <cell r="D530">
            <v>0</v>
          </cell>
        </row>
        <row r="535">
          <cell r="D535">
            <v>0</v>
          </cell>
        </row>
        <row r="540">
          <cell r="D540">
            <v>0</v>
          </cell>
        </row>
        <row r="545">
          <cell r="D545">
            <v>0</v>
          </cell>
        </row>
        <row r="550">
          <cell r="D550">
            <v>0</v>
          </cell>
        </row>
        <row r="555">
          <cell r="D555">
            <v>0</v>
          </cell>
        </row>
        <row r="560">
          <cell r="D560">
            <v>0</v>
          </cell>
        </row>
        <row r="567">
          <cell r="D567">
            <v>0</v>
          </cell>
        </row>
        <row r="572">
          <cell r="D572">
            <v>0</v>
          </cell>
        </row>
        <row r="577">
          <cell r="D577">
            <v>0</v>
          </cell>
        </row>
        <row r="582">
          <cell r="D582">
            <v>0</v>
          </cell>
        </row>
        <row r="587">
          <cell r="D587">
            <v>0</v>
          </cell>
        </row>
        <row r="592">
          <cell r="D592">
            <v>0</v>
          </cell>
        </row>
        <row r="597">
          <cell r="D597">
            <v>0</v>
          </cell>
        </row>
        <row r="602">
          <cell r="D602">
            <v>0</v>
          </cell>
        </row>
        <row r="607">
          <cell r="D607">
            <v>0</v>
          </cell>
        </row>
        <row r="612">
          <cell r="D612">
            <v>0</v>
          </cell>
        </row>
        <row r="616">
          <cell r="D616">
            <v>0</v>
          </cell>
        </row>
        <row r="621">
          <cell r="D621">
            <v>0</v>
          </cell>
        </row>
        <row r="626">
          <cell r="D626">
            <v>0</v>
          </cell>
        </row>
        <row r="631">
          <cell r="D631">
            <v>0</v>
          </cell>
        </row>
        <row r="636">
          <cell r="D636">
            <v>0</v>
          </cell>
        </row>
        <row r="641">
          <cell r="D641">
            <v>0</v>
          </cell>
        </row>
        <row r="646">
          <cell r="D646">
            <v>0</v>
          </cell>
        </row>
        <row r="652">
          <cell r="D652">
            <v>0</v>
          </cell>
        </row>
        <row r="657">
          <cell r="D657">
            <v>0</v>
          </cell>
        </row>
        <row r="662">
          <cell r="D662">
            <v>0</v>
          </cell>
        </row>
        <row r="667">
          <cell r="D667">
            <v>0</v>
          </cell>
        </row>
        <row r="672">
          <cell r="D672">
            <v>0</v>
          </cell>
        </row>
        <row r="677">
          <cell r="D677">
            <v>0</v>
          </cell>
        </row>
        <row r="682">
          <cell r="D682">
            <v>0</v>
          </cell>
        </row>
        <row r="687">
          <cell r="D687">
            <v>0</v>
          </cell>
        </row>
        <row r="692">
          <cell r="D692">
            <v>0</v>
          </cell>
        </row>
        <row r="697">
          <cell r="D697">
            <v>0</v>
          </cell>
        </row>
        <row r="702">
          <cell r="D702">
            <v>0</v>
          </cell>
        </row>
        <row r="707">
          <cell r="D707">
            <v>0</v>
          </cell>
        </row>
        <row r="712">
          <cell r="D712">
            <v>0</v>
          </cell>
        </row>
        <row r="716">
          <cell r="D716">
            <v>0</v>
          </cell>
        </row>
        <row r="721">
          <cell r="D721">
            <v>0</v>
          </cell>
        </row>
        <row r="726">
          <cell r="D726">
            <v>0</v>
          </cell>
        </row>
        <row r="731">
          <cell r="D731">
            <v>0</v>
          </cell>
        </row>
        <row r="736">
          <cell r="D736">
            <v>0</v>
          </cell>
        </row>
        <row r="741">
          <cell r="D741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"/>
      <sheetName val="Orcamento preliminar"/>
      <sheetName val="Material Betuminoso"/>
      <sheetName val="Mobilização"/>
      <sheetName val="Instalação"/>
      <sheetName val="Comp Sinap"/>
      <sheetName val="Manut Cant"/>
      <sheetName val="Plano Transporte"/>
    </sheetNames>
    <sheetDataSet>
      <sheetData sheetId="0"/>
      <sheetData sheetId="1"/>
      <sheetData sheetId="2"/>
      <sheetData sheetId="3"/>
      <sheetData sheetId="4"/>
      <sheetData sheetId="5">
        <row r="53">
          <cell r="L53">
            <v>744.98</v>
          </cell>
        </row>
        <row r="103">
          <cell r="L103">
            <v>617.74</v>
          </cell>
        </row>
      </sheetData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xecuçServiços"/>
      <sheetName val="Quadro de Quant"/>
      <sheetName val="ORÇLote28 "/>
      <sheetName val="ResBR101"/>
      <sheetName val="Gráfico2"/>
      <sheetName val="RESUMO Lote28"/>
      <sheetName val="RESUMO Lote36"/>
      <sheetName val="orcID nº1"/>
      <sheetName val="orc ID nº2 "/>
      <sheetName val="orc ID nº3"/>
      <sheetName val="orcID nº4"/>
      <sheetName val="orcID nº5"/>
      <sheetName val="orcID nº6"/>
      <sheetName val="orcID nº7"/>
      <sheetName val="orc ID nº8"/>
      <sheetName val="orc ID nº9"/>
      <sheetName val="orc ID nº10"/>
      <sheetName val="orc ID nº11"/>
      <sheetName val="orc ID nº12"/>
      <sheetName val="orc ID nº13"/>
      <sheetName val="orc ID nº 14"/>
      <sheetName val="orc ID nº 15"/>
      <sheetName val="orc ID nº16"/>
      <sheetName val="orc ID nº17"/>
      <sheetName val="orc ID nº 18"/>
      <sheetName val="orc ID nº19"/>
      <sheetName val="orc ID nº20"/>
      <sheetName val="orc ID Lote 36"/>
      <sheetName val="Orç Compar Viaduto 1"/>
      <sheetName val="Orç Compar Ater Estac1736"/>
      <sheetName val="orçmin nº22 (paralelo aterro)"/>
      <sheetName val="orçmin nº23 (paralelo viaduto)"/>
      <sheetName val="orçmin nº24 (contorno aterro)"/>
      <sheetName val="Resumo Orç22+23+24"/>
      <sheetName val="orçmin nº21 Meio Ambiente"/>
      <sheetName val="orçmin nº21 Meio Ambiente IME"/>
      <sheetName val="orçmin (17)AC VIA SECUND"/>
      <sheetName val="orçmin (18) abrigo de passag"/>
      <sheetName val="quantitativos e custos"/>
      <sheetName val="1CDExecServiços"/>
      <sheetName val="2ProduçMateriais"/>
      <sheetName val="3ConcretoeArgam."/>
      <sheetName val="14ConsiderGerais"/>
      <sheetName val="4Transporte"/>
      <sheetName val="5Equipamentos"/>
      <sheetName val="6Mão-de-obra"/>
      <sheetName val="7Materiais"/>
      <sheetName val="8Formas"/>
      <sheetName val="9Composição C.Unitários"/>
      <sheetName val="10ConsumoMat.Concretos"/>
      <sheetName val="11ConsumoMatServton"/>
      <sheetName val="12ConsMatServPaviment"/>
      <sheetName val="13ConsMatServComplem"/>
      <sheetName val="15Projetos"/>
      <sheetName val="16DMT"/>
      <sheetName val="17Composição(MOD)"/>
      <sheetName val="09.517.01"/>
      <sheetName val="09.517.02"/>
      <sheetName val="09.517.03"/>
      <sheetName val="09.517.04"/>
      <sheetName val="09.517.05"/>
      <sheetName val="09.519.01"/>
      <sheetName val="09.601.00"/>
      <sheetName val="09.601.01"/>
      <sheetName val="09.601.02"/>
      <sheetName val="09.999.01"/>
      <sheetName val="09.601.04"/>
      <sheetName val="02.100.00"/>
      <sheetName val="02.230.00"/>
      <sheetName val="02.300.00"/>
      <sheetName val="02.400.00"/>
      <sheetName val="02.530.00"/>
      <sheetName val="02.540.01"/>
      <sheetName val="P 02.540.01"/>
      <sheetName val="P 02.560.01"/>
      <sheetName val="02.999.03"/>
      <sheetName val="02.999.05"/>
      <sheetName val="02.999.06"/>
      <sheetName val="P 02.999.07"/>
      <sheetName val="P 02.999.08"/>
      <sheetName val="P 02.250.01"/>
      <sheetName val="P 02.250.00"/>
      <sheetName val="DER53130"/>
      <sheetName val="MACHIDRAULICO"/>
      <sheetName val="P 02.530.01"/>
      <sheetName val="03.119.01"/>
      <sheetName val="03.300.01"/>
      <sheetName val="03.310.01"/>
      <sheetName val="03.310.02"/>
      <sheetName val="03.310.03"/>
      <sheetName val="03.310.04"/>
      <sheetName val="03.321.00"/>
      <sheetName val="03.321.01"/>
      <sheetName val="03.322.00"/>
      <sheetName val="03.323.00"/>
      <sheetName val="03.323.01"/>
      <sheetName val="03.324.00"/>
      <sheetName val="03.325.00"/>
      <sheetName val="03.326.00"/>
      <sheetName val="03.327.00"/>
      <sheetName val="P 03.327.01"/>
      <sheetName val="03.328.00"/>
      <sheetName val="03.328.01"/>
      <sheetName val="03.329.01"/>
      <sheetName val="03.329.02"/>
      <sheetName val="03.329.03"/>
      <sheetName val="03.329.04"/>
      <sheetName val="03.330.00"/>
      <sheetName val="03.340.00"/>
      <sheetName val="03.341.00"/>
      <sheetName val="03.353.00"/>
      <sheetName val="03.354.00"/>
      <sheetName val="03.359.01"/>
      <sheetName val="03.370.00"/>
      <sheetName val="03.371.00"/>
      <sheetName val="03.371.01"/>
      <sheetName val="03.371.02"/>
      <sheetName val="04.999.07"/>
      <sheetName val="05.100.00"/>
      <sheetName val="05.102.00"/>
      <sheetName val="05.300.01"/>
      <sheetName val="05.300.02"/>
      <sheetName val="DER 45340"/>
      <sheetName val="05.301.00"/>
      <sheetName val="05.301.01"/>
      <sheetName val="06.210.01"/>
      <sheetName val="06.400.01"/>
      <sheetName val="DER80050"/>
      <sheetName val="06.410.00"/>
      <sheetName val="9000030"/>
      <sheetName val="9000031"/>
      <sheetName val="P02.999.10"/>
      <sheetName val="P 04.100.06"/>
      <sheetName val="P 04.100.07"/>
      <sheetName val="P 04.100.08"/>
      <sheetName val="P 04.100.08a"/>
      <sheetName val="P 04.100.09"/>
      <sheetName val="P 04.100.10"/>
      <sheetName val="P 04.100.11"/>
      <sheetName val="P 04.100.12"/>
      <sheetName val="P 04.100.13"/>
      <sheetName val="P 04.100.19"/>
      <sheetName val="P 04.100.20"/>
      <sheetName val="P 04.100.21"/>
      <sheetName val="P 04.100.22"/>
      <sheetName val="P 04.100.23"/>
      <sheetName val="P 04.100.24"/>
      <sheetName val="P 04.100.40"/>
      <sheetName val="DER92196"/>
      <sheetName val="P 10.000.05"/>
      <sheetName val="P 10.000.06"/>
      <sheetName val="P 10.000.07"/>
      <sheetName val="P 10.000.08"/>
      <sheetName val="03.993.02"/>
      <sheetName val="P 03.993.02a"/>
      <sheetName val="P 03.993.02b"/>
      <sheetName val="03.412.01"/>
      <sheetName val="03.412.02"/>
      <sheetName val="03.412.03"/>
      <sheetName val="DER53460a"/>
      <sheetName val="DER90150"/>
      <sheetName val="DER90160"/>
      <sheetName val="DER90170"/>
      <sheetName val="DER90180"/>
      <sheetName val="DER51225"/>
      <sheetName val="DER51235"/>
      <sheetName val="DER51250"/>
      <sheetName val="DER51260"/>
      <sheetName val="DER51270"/>
      <sheetName val="DER51280"/>
      <sheetName val="DER51290"/>
      <sheetName val="DER51300"/>
      <sheetName val="DER51310"/>
      <sheetName val="DER51320"/>
      <sheetName val="DER51330"/>
      <sheetName val="DER51340"/>
      <sheetName val="DER51350"/>
      <sheetName val="DER51360"/>
      <sheetName val="DER45000"/>
      <sheetName val="DER52020a"/>
      <sheetName val="DER52020b"/>
      <sheetName val="0499901a"/>
      <sheetName val="03.991.02"/>
      <sheetName val="Plan18"/>
    </sheetNames>
    <sheetDataSet>
      <sheetData sheetId="0">
        <row r="9">
          <cell r="A9" t="str">
            <v>01.000.00</v>
          </cell>
        </row>
      </sheetData>
      <sheetData sheetId="1"/>
      <sheetData sheetId="2"/>
      <sheetData sheetId="3"/>
      <sheetData sheetId="4" refreshError="1"/>
      <sheetData sheetId="5"/>
      <sheetData sheetId="6"/>
      <sheetData sheetId="7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801280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7813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2100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56170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20948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5757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40210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12107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60453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1000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1000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1000</v>
          </cell>
          <cell r="G26">
            <v>2.84</v>
          </cell>
        </row>
        <row r="27">
          <cell r="A27" t="str">
            <v>01.100.18</v>
          </cell>
          <cell r="B27" t="str">
            <v>Escavação,carga e transportes de material de 1a categoria DMT= 1800 a 2000m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1000</v>
          </cell>
          <cell r="G27">
            <v>2.92</v>
          </cell>
        </row>
        <row r="28">
          <cell r="A28" t="str">
            <v>01.100.19</v>
          </cell>
          <cell r="B28" t="str">
            <v>Escavação,carga e transportes de material de 1a categoria DMT= 2000 a 3000m</v>
          </cell>
          <cell r="C28" t="str">
            <v>DNER-ES280/97</v>
          </cell>
          <cell r="D28" t="str">
            <v xml:space="preserve"> </v>
          </cell>
          <cell r="E28" t="str">
            <v>m3</v>
          </cell>
          <cell r="F28">
            <v>53491</v>
          </cell>
          <cell r="G28">
            <v>3.26</v>
          </cell>
        </row>
        <row r="29">
          <cell r="A29" t="str">
            <v>DER50255</v>
          </cell>
          <cell r="B29" t="str">
            <v>Esc.  Carga e Transp. de mat. 1a cat. c/ CB 3000&lt;DMT&lt;4000m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323342</v>
          </cell>
          <cell r="G29">
            <v>3.3</v>
          </cell>
        </row>
        <row r="30">
          <cell r="A30" t="str">
            <v>DER50265</v>
          </cell>
          <cell r="B30" t="str">
            <v>Esc.  Carga e Transp. de mat. 1a cat. c/ CB 4000&lt;DMT&lt;5000m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236048</v>
          </cell>
          <cell r="G30">
            <v>3.76</v>
          </cell>
        </row>
        <row r="31">
          <cell r="A31" t="str">
            <v>DER50260</v>
          </cell>
          <cell r="B31" t="str">
            <v>Esc.  Carga e Transp. de mat. 1a cat. c/ CB 5000&lt;DMT&lt;6000m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52752</v>
          </cell>
          <cell r="G31">
            <v>4.29</v>
          </cell>
        </row>
        <row r="32">
          <cell r="A32" t="str">
            <v>DER50270</v>
          </cell>
          <cell r="B32" t="str">
            <v>Esc.  Carga e Transp. de mat. 1a cat. c/ CB 6000&lt;DMT&lt;7000m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247920</v>
          </cell>
          <cell r="G32">
            <v>4.79</v>
          </cell>
        </row>
        <row r="33">
          <cell r="A33" t="str">
            <v>DER50280</v>
          </cell>
          <cell r="B33" t="str">
            <v>Esc.  Carga e Transp. de mat. 1a cat. c/ CB 7000&lt;DMT&lt;8000m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235005</v>
          </cell>
          <cell r="G33">
            <v>5.27</v>
          </cell>
        </row>
        <row r="34">
          <cell r="A34" t="str">
            <v>DER50290</v>
          </cell>
          <cell r="B34" t="str">
            <v>Esc.  Carga e Transp. de mat. 1a cat. c/ CB 8000&lt;DMT&lt;9000m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188851</v>
          </cell>
          <cell r="G34">
            <v>5.79</v>
          </cell>
        </row>
        <row r="35">
          <cell r="A35" t="str">
            <v>DER50300</v>
          </cell>
          <cell r="B35" t="str">
            <v>Esc.  Carga e Transp. de mat. 1a cat. c/ CB 9000&lt;DMT&lt;10000m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90081</v>
          </cell>
          <cell r="G35">
            <v>6.3</v>
          </cell>
        </row>
        <row r="36">
          <cell r="A36" t="str">
            <v>DER50305</v>
          </cell>
          <cell r="B36" t="str">
            <v>Esc.  Carga e Transp. de mat. 1a cat. c/ CB 10000&lt;DMT&lt;12000m</v>
          </cell>
          <cell r="C36" t="str">
            <v xml:space="preserve"> </v>
          </cell>
          <cell r="D36" t="str">
            <v xml:space="preserve"> </v>
          </cell>
          <cell r="E36" t="str">
            <v>m3</v>
          </cell>
          <cell r="F36">
            <v>1000</v>
          </cell>
          <cell r="G36">
            <v>7.05</v>
          </cell>
        </row>
        <row r="37">
          <cell r="A37" t="str">
            <v>DER50315</v>
          </cell>
          <cell r="B37" t="str">
            <v>Esc.  Carga e Transp. de mat. 1a cat. c/ CB 12000&lt;DMT&lt;14000m</v>
          </cell>
          <cell r="C37" t="str">
            <v xml:space="preserve"> </v>
          </cell>
          <cell r="D37" t="str">
            <v xml:space="preserve"> </v>
          </cell>
          <cell r="E37" t="str">
            <v>m3</v>
          </cell>
          <cell r="F37">
            <v>99667</v>
          </cell>
          <cell r="G37">
            <v>8.0299999999999994</v>
          </cell>
        </row>
        <row r="38">
          <cell r="A38" t="str">
            <v>DER50325</v>
          </cell>
          <cell r="B38" t="str">
            <v>Esc.  Carga e Transp. de mat. 1a cat. c/ CB 14000&lt;DMT&lt;16000m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1000</v>
          </cell>
          <cell r="G38">
            <v>9</v>
          </cell>
        </row>
        <row r="39">
          <cell r="A39" t="str">
            <v>DER50335</v>
          </cell>
          <cell r="B39" t="str">
            <v>Esc.  Carga e Transp. de mat. 1a cat. c/ CB 16000&lt;DMT&lt;18000m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1000</v>
          </cell>
          <cell r="G39">
            <v>10.08</v>
          </cell>
        </row>
        <row r="40">
          <cell r="A40" t="str">
            <v>DER50345</v>
          </cell>
          <cell r="B40" t="str">
            <v>Esc.  Carga e Transp. de mat. 1a cat. c/ CB 18000&lt;DMT&lt;20000m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17045</v>
          </cell>
          <cell r="G40">
            <v>11.07</v>
          </cell>
        </row>
        <row r="41">
          <cell r="A41" t="str">
            <v>DER50355</v>
          </cell>
          <cell r="B41" t="str">
            <v>Esc.  Carga e Transp. de mat. 1a cat. c/ CB 20000&lt;DMT&lt;22000m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10490</v>
          </cell>
          <cell r="G41">
            <v>12.02</v>
          </cell>
        </row>
        <row r="42">
          <cell r="A42" t="str">
            <v>DER50365</v>
          </cell>
          <cell r="B42" t="str">
            <v>Esc.  Carga e Transp. de mat. 1a cat. c/ CB 22000&lt;DMT&lt;24000m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11970</v>
          </cell>
          <cell r="G42">
            <v>13.06</v>
          </cell>
        </row>
        <row r="43">
          <cell r="A43" t="str">
            <v>DER50375</v>
          </cell>
          <cell r="B43" t="str">
            <v>Esc.  Carga e Transp. de mat. 1a cat. c/ CB 24000&lt;DMT&lt;26000m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22879</v>
          </cell>
          <cell r="G43">
            <v>14.08</v>
          </cell>
        </row>
        <row r="44">
          <cell r="A44" t="str">
            <v>DER50385</v>
          </cell>
          <cell r="B44" t="str">
            <v>Esc.  Carga e Transp. de mat. 1a cat. c/ CB 26000&lt;DMT&lt;28000m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11616</v>
          </cell>
          <cell r="G44">
            <v>15.02</v>
          </cell>
        </row>
        <row r="45">
          <cell r="A45" t="str">
            <v>DER50395</v>
          </cell>
          <cell r="B45" t="str">
            <v>Esc.  Carga e Transp. de mat. 1a cat. c/ CB 28000&lt;DMT&lt;30000m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2182</v>
          </cell>
          <cell r="G45">
            <v>16.05</v>
          </cell>
        </row>
        <row r="46">
          <cell r="A46" t="str">
            <v>01.101.01</v>
          </cell>
          <cell r="B46" t="str">
            <v>Escavação,carga e transportes de material de 2a  categoria DMT até 50m</v>
          </cell>
          <cell r="C46" t="str">
            <v>DNER-ES280/97</v>
          </cell>
          <cell r="D46" t="str">
            <v xml:space="preserve"> </v>
          </cell>
          <cell r="E46" t="str">
            <v>m3</v>
          </cell>
          <cell r="F46">
            <v>200</v>
          </cell>
          <cell r="G46">
            <v>1.28</v>
          </cell>
        </row>
        <row r="47">
          <cell r="A47" t="str">
            <v>01.101.09</v>
          </cell>
          <cell r="B47" t="str">
            <v>Escavação,carga e transportes de material de 2a categoria,c/CB, DMT 50 a 200m</v>
          </cell>
          <cell r="C47" t="str">
            <v>DNER-ES280/97</v>
          </cell>
          <cell r="D47" t="str">
            <v xml:space="preserve"> </v>
          </cell>
          <cell r="E47" t="str">
            <v>m3</v>
          </cell>
          <cell r="F47">
            <v>200</v>
          </cell>
          <cell r="G47">
            <v>2.85</v>
          </cell>
        </row>
        <row r="48">
          <cell r="A48" t="str">
            <v>01.101.10</v>
          </cell>
          <cell r="B48" t="str">
            <v>Escavação,carga e transportes de material de 2a categoria,c/CB,  DMT 200 a 400m</v>
          </cell>
          <cell r="C48" t="str">
            <v>DNER-ES280/97</v>
          </cell>
          <cell r="D48" t="str">
            <v xml:space="preserve"> </v>
          </cell>
          <cell r="E48" t="str">
            <v>m3</v>
          </cell>
          <cell r="F48">
            <v>200</v>
          </cell>
          <cell r="G48">
            <v>2.97</v>
          </cell>
        </row>
        <row r="49">
          <cell r="A49" t="str">
            <v>01.101.11</v>
          </cell>
          <cell r="B49" t="str">
            <v>Escavação,carga e transportes de material de 2a categoria,c/CB,  DMT 400 a 600m</v>
          </cell>
          <cell r="C49" t="str">
            <v>DNER-ES280/97</v>
          </cell>
          <cell r="D49" t="str">
            <v xml:space="preserve"> </v>
          </cell>
          <cell r="E49" t="str">
            <v>m3</v>
          </cell>
          <cell r="F49">
            <v>200</v>
          </cell>
          <cell r="G49">
            <v>3.15</v>
          </cell>
        </row>
        <row r="50">
          <cell r="A50" t="str">
            <v>01.101.12</v>
          </cell>
          <cell r="B50" t="str">
            <v>Escavação,carga e transportes de material de 2a categoria,c/CB,  DMT 600 a 800m</v>
          </cell>
          <cell r="C50" t="str">
            <v>DNER-ES280/97</v>
          </cell>
          <cell r="D50" t="str">
            <v xml:space="preserve"> </v>
          </cell>
          <cell r="E50" t="str">
            <v>m3</v>
          </cell>
          <cell r="F50">
            <v>200</v>
          </cell>
          <cell r="G50">
            <v>3.23</v>
          </cell>
        </row>
        <row r="51">
          <cell r="A51" t="str">
            <v>01.101.13</v>
          </cell>
          <cell r="B51" t="str">
            <v>Escavação,carga e transportes de material de 2a categoria,c/CB,  DMT 800 a 1 000m</v>
          </cell>
          <cell r="C51" t="str">
            <v>DNER-ES280/97</v>
          </cell>
          <cell r="D51" t="str">
            <v xml:space="preserve"> </v>
          </cell>
          <cell r="E51" t="str">
            <v>m3</v>
          </cell>
          <cell r="F51">
            <v>200</v>
          </cell>
          <cell r="G51">
            <v>3.42</v>
          </cell>
        </row>
        <row r="52">
          <cell r="A52" t="str">
            <v>01.101.14</v>
          </cell>
          <cell r="B52" t="str">
            <v>Escavação,carga e transportes de material de 2a categoria,c/CB,  DMT 1000 a 1200m</v>
          </cell>
          <cell r="C52" t="str">
            <v>DNER-ES280/97</v>
          </cell>
          <cell r="D52" t="str">
            <v xml:space="preserve"> </v>
          </cell>
          <cell r="E52" t="str">
            <v>m3</v>
          </cell>
          <cell r="F52">
            <v>13466</v>
          </cell>
          <cell r="G52">
            <v>3.49</v>
          </cell>
        </row>
        <row r="53">
          <cell r="A53" t="str">
            <v>01.101.15</v>
          </cell>
          <cell r="B53" t="str">
            <v>Escavação,carga e transportes de material de 2a categoria,c/CB,  DMT 1200 a 1400m</v>
          </cell>
          <cell r="C53" t="str">
            <v>DNER-ES280/97</v>
          </cell>
          <cell r="D53" t="str">
            <v xml:space="preserve"> </v>
          </cell>
          <cell r="E53" t="str">
            <v>m3</v>
          </cell>
          <cell r="F53">
            <v>200</v>
          </cell>
          <cell r="G53">
            <v>3.73</v>
          </cell>
        </row>
        <row r="54">
          <cell r="A54" t="str">
            <v>01.101.16</v>
          </cell>
          <cell r="B54" t="str">
            <v>Escavação,carga e transportes de material de 2a categoria,c/CB,  DMT 1400 a 1600m</v>
          </cell>
          <cell r="C54" t="str">
            <v>DNER-ES280/97</v>
          </cell>
          <cell r="D54" t="str">
            <v xml:space="preserve"> </v>
          </cell>
          <cell r="E54" t="str">
            <v>m3</v>
          </cell>
          <cell r="F54">
            <v>200</v>
          </cell>
          <cell r="G54">
            <v>3.87</v>
          </cell>
        </row>
        <row r="55">
          <cell r="A55" t="str">
            <v>01.101.17</v>
          </cell>
          <cell r="B55" t="str">
            <v>Escavação,carga e transportes de material de 2a categoria,c/CB,  DMT 1600 a 1800m</v>
          </cell>
          <cell r="C55" t="str">
            <v>DNER-ES280/97</v>
          </cell>
          <cell r="D55" t="str">
            <v xml:space="preserve"> </v>
          </cell>
          <cell r="E55" t="str">
            <v>m3</v>
          </cell>
          <cell r="F55">
            <v>200</v>
          </cell>
          <cell r="G55">
            <v>3.99</v>
          </cell>
        </row>
        <row r="56">
          <cell r="A56" t="str">
            <v>01.101.18</v>
          </cell>
          <cell r="B56" t="str">
            <v>Escavação,carga e transportes de material de 2a categoria,c/CB,  DMT 1800 a 2000m</v>
          </cell>
          <cell r="C56" t="str">
            <v>DNER-ES280/97</v>
          </cell>
          <cell r="D56" t="str">
            <v xml:space="preserve"> </v>
          </cell>
          <cell r="E56" t="str">
            <v>m3</v>
          </cell>
          <cell r="F56">
            <v>200</v>
          </cell>
          <cell r="G56">
            <v>4.1399999999999997</v>
          </cell>
        </row>
        <row r="57">
          <cell r="A57" t="str">
            <v>01.101.19</v>
          </cell>
          <cell r="B57" t="str">
            <v>Escavação,carga e transportes de material de 2a categoria,c/CB,  DMT 2000 a 3000m</v>
          </cell>
          <cell r="C57" t="str">
            <v>DNER-ES280/97</v>
          </cell>
          <cell r="D57" t="str">
            <v xml:space="preserve"> </v>
          </cell>
          <cell r="E57" t="str">
            <v>m3</v>
          </cell>
          <cell r="F57">
            <v>32094</v>
          </cell>
          <cell r="G57">
            <v>4.51</v>
          </cell>
        </row>
        <row r="58">
          <cell r="A58" t="str">
            <v>DER51225</v>
          </cell>
          <cell r="B58" t="str">
            <v>Escavação,carga e transportes de material de 2a categoria DMT 3000 a 4000m</v>
          </cell>
          <cell r="C58" t="str">
            <v xml:space="preserve"> </v>
          </cell>
          <cell r="D58" t="str">
            <v xml:space="preserve"> </v>
          </cell>
          <cell r="E58" t="str">
            <v>m3</v>
          </cell>
          <cell r="F58">
            <v>24102</v>
          </cell>
          <cell r="G58">
            <v>4.5599999999999996</v>
          </cell>
        </row>
        <row r="59">
          <cell r="A59" t="str">
            <v>DER51235</v>
          </cell>
          <cell r="B59" t="str">
            <v>Escavação,carga e transportes de material de 2a categoria DMT 4000 a 5000m</v>
          </cell>
          <cell r="C59" t="str">
            <v xml:space="preserve"> </v>
          </cell>
          <cell r="D59" t="str">
            <v xml:space="preserve"> </v>
          </cell>
          <cell r="E59" t="str">
            <v>m3</v>
          </cell>
          <cell r="F59">
            <v>48553</v>
          </cell>
          <cell r="G59">
            <v>5.15</v>
          </cell>
        </row>
        <row r="60">
          <cell r="A60" t="str">
            <v>DER51250</v>
          </cell>
          <cell r="B60" t="str">
            <v>Escavação,carga e transportes de material de 2a categoria DMT 5000 a 6000m</v>
          </cell>
          <cell r="C60" t="str">
            <v xml:space="preserve"> </v>
          </cell>
          <cell r="D60" t="str">
            <v xml:space="preserve"> </v>
          </cell>
          <cell r="E60" t="str">
            <v>m3</v>
          </cell>
          <cell r="F60">
            <v>13189</v>
          </cell>
          <cell r="G60">
            <v>5.7</v>
          </cell>
        </row>
        <row r="61">
          <cell r="A61" t="str">
            <v>DER51260</v>
          </cell>
          <cell r="B61" t="str">
            <v>Escavação,carga e transportes de material de 2a categoria DMT 6000 a 7000m</v>
          </cell>
          <cell r="C61" t="str">
            <v xml:space="preserve"> </v>
          </cell>
          <cell r="D61" t="str">
            <v xml:space="preserve"> </v>
          </cell>
          <cell r="E61" t="str">
            <v>m3</v>
          </cell>
          <cell r="F61">
            <v>200</v>
          </cell>
          <cell r="G61">
            <v>6.34</v>
          </cell>
        </row>
        <row r="62">
          <cell r="A62" t="str">
            <v>DER51270</v>
          </cell>
          <cell r="B62" t="str">
            <v>Escavação,carga e transportes de material de 2a categoria DMT 7000 a 8000m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229920</v>
          </cell>
          <cell r="G62">
            <v>6.93</v>
          </cell>
        </row>
        <row r="63">
          <cell r="A63" t="str">
            <v>DER51280</v>
          </cell>
          <cell r="B63" t="str">
            <v>Escavação,carga e transportes de material de 2a categoria DMT 8000 a 9000m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96000</v>
          </cell>
          <cell r="G63">
            <v>7.48</v>
          </cell>
        </row>
        <row r="64">
          <cell r="A64" t="str">
            <v>DER51290</v>
          </cell>
          <cell r="B64" t="str">
            <v>Escavação,carga e transportes de material de 2a categoria DMT 9000 a 10000m</v>
          </cell>
          <cell r="C64" t="str">
            <v xml:space="preserve"> </v>
          </cell>
          <cell r="D64" t="str">
            <v xml:space="preserve"> </v>
          </cell>
          <cell r="E64" t="str">
            <v>m3</v>
          </cell>
          <cell r="F64">
            <v>12840</v>
          </cell>
          <cell r="G64">
            <v>8.11</v>
          </cell>
        </row>
        <row r="65">
          <cell r="A65" t="str">
            <v>DER51300</v>
          </cell>
          <cell r="B65" t="str">
            <v>Escavação,carga e transportes de material de 2a categoria DMT 10000 a 12000m</v>
          </cell>
          <cell r="C65" t="str">
            <v xml:space="preserve"> </v>
          </cell>
          <cell r="D65" t="str">
            <v xml:space="preserve"> </v>
          </cell>
          <cell r="E65" t="str">
            <v>m3</v>
          </cell>
          <cell r="F65">
            <v>200</v>
          </cell>
          <cell r="G65">
            <v>8.92</v>
          </cell>
        </row>
        <row r="66">
          <cell r="A66" t="str">
            <v>DER51310</v>
          </cell>
          <cell r="B66" t="str">
            <v>Escavação,carga e transportes de material de 2a categoria DMT 12000 a 14000m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200</v>
          </cell>
          <cell r="G66">
            <v>10.14</v>
          </cell>
        </row>
        <row r="67">
          <cell r="A67" t="str">
            <v>DER51320</v>
          </cell>
          <cell r="B67" t="str">
            <v>Escavação,carga e transportes de material de 2a categoria DMT 14000 a 16000m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200</v>
          </cell>
          <cell r="G67">
            <v>11.31</v>
          </cell>
        </row>
        <row r="68">
          <cell r="A68" t="str">
            <v>DER51330</v>
          </cell>
          <cell r="B68" t="str">
            <v>Escavação,carga e transportes de material de 2a categoria DMT 16000 a 18000m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200</v>
          </cell>
          <cell r="G68">
            <v>12.53</v>
          </cell>
        </row>
        <row r="69">
          <cell r="A69" t="str">
            <v>01.102.07</v>
          </cell>
          <cell r="B69" t="str">
            <v xml:space="preserve">Escavação,carga e transportes de material de 3a categoria DMT 1000 a 1200m </v>
          </cell>
          <cell r="C69" t="str">
            <v>DNER-ES280/97</v>
          </cell>
          <cell r="D69" t="str">
            <v xml:space="preserve"> </v>
          </cell>
          <cell r="E69" t="str">
            <v>m3</v>
          </cell>
          <cell r="F69">
            <v>200</v>
          </cell>
          <cell r="G69">
            <v>14.18</v>
          </cell>
        </row>
        <row r="70">
          <cell r="A70" t="str">
            <v>DER52050</v>
          </cell>
          <cell r="B70" t="str">
            <v>Esc. Carga e Transp. de solos moles DMT&lt;=50m</v>
          </cell>
          <cell r="C70" t="str">
            <v xml:space="preserve"> </v>
          </cell>
          <cell r="D70" t="str">
            <v xml:space="preserve"> </v>
          </cell>
          <cell r="E70" t="str">
            <v>m3</v>
          </cell>
          <cell r="F70">
            <v>100</v>
          </cell>
          <cell r="G70">
            <v>3.54</v>
          </cell>
        </row>
        <row r="71">
          <cell r="A71" t="str">
            <v>DER52060</v>
          </cell>
          <cell r="B71" t="str">
            <v>Esc. Carga e Transp. de solos moles 50&lt;DMT&lt;=100m</v>
          </cell>
          <cell r="C71" t="str">
            <v xml:space="preserve"> </v>
          </cell>
          <cell r="D71" t="str">
            <v xml:space="preserve"> </v>
          </cell>
          <cell r="E71" t="str">
            <v>m3</v>
          </cell>
          <cell r="F71">
            <v>100</v>
          </cell>
          <cell r="G71">
            <v>3.69</v>
          </cell>
        </row>
        <row r="72">
          <cell r="A72" t="str">
            <v>DER52070</v>
          </cell>
          <cell r="B72" t="str">
            <v>Esc. Carga e Transp. de solos moles 100&lt;DMT&lt;=200m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100</v>
          </cell>
          <cell r="G72">
            <v>3.95</v>
          </cell>
        </row>
        <row r="73">
          <cell r="A73" t="str">
            <v>DER52082</v>
          </cell>
          <cell r="B73" t="str">
            <v>Esc. Carga e Transp. de solos moles 200&lt;DMT&lt;=400m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2800</v>
          </cell>
          <cell r="G73">
            <v>4.03</v>
          </cell>
        </row>
        <row r="74">
          <cell r="A74" t="str">
            <v>DER52087</v>
          </cell>
          <cell r="B74" t="str">
            <v>Esc. Carga e Transp. de solos moles 400&lt;DMT&lt;=600m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13028</v>
          </cell>
          <cell r="G74">
            <v>4.5999999999999996</v>
          </cell>
        </row>
        <row r="75">
          <cell r="A75" t="str">
            <v>DER52090</v>
          </cell>
          <cell r="B75" t="str">
            <v>Esc. Carga e Transp. de solos moles 600&lt;DMT&lt;=800m</v>
          </cell>
          <cell r="C75" t="str">
            <v xml:space="preserve"> </v>
          </cell>
          <cell r="D75" t="str">
            <v xml:space="preserve"> </v>
          </cell>
          <cell r="E75" t="str">
            <v>m3</v>
          </cell>
          <cell r="F75">
            <v>25992</v>
          </cell>
          <cell r="G75">
            <v>4.6399999999999997</v>
          </cell>
        </row>
        <row r="76">
          <cell r="A76" t="str">
            <v>DER52095</v>
          </cell>
          <cell r="B76" t="str">
            <v>Esc. Carga e Transp. de solos moles 800&lt;DMT&lt;=1000m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17948</v>
          </cell>
          <cell r="G76">
            <v>4.7</v>
          </cell>
        </row>
        <row r="77">
          <cell r="A77" t="str">
            <v>DER52100</v>
          </cell>
          <cell r="B77" t="str">
            <v>Esc. Carga e Transp. de solos moles 1000&lt;DMT&lt;=1200m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10990</v>
          </cell>
          <cell r="G77">
            <v>4.71</v>
          </cell>
        </row>
        <row r="78">
          <cell r="A78" t="str">
            <v>DER52101</v>
          </cell>
          <cell r="B78" t="str">
            <v>Esc. Carga e Transp. de solos moles 1200&lt;DMT&lt;=1400m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5965</v>
          </cell>
          <cell r="G78">
            <v>4.74</v>
          </cell>
        </row>
        <row r="79">
          <cell r="A79" t="str">
            <v>DER52102</v>
          </cell>
          <cell r="B79" t="str">
            <v>Esc. Carga e Transp. de solos moles 1400&lt;DMT&lt;=1600m</v>
          </cell>
          <cell r="C79" t="str">
            <v xml:space="preserve"> </v>
          </cell>
          <cell r="D79" t="str">
            <v xml:space="preserve"> </v>
          </cell>
          <cell r="E79" t="str">
            <v>m3</v>
          </cell>
          <cell r="F79">
            <v>6497</v>
          </cell>
          <cell r="G79">
            <v>4.8099999999999996</v>
          </cell>
        </row>
        <row r="80">
          <cell r="A80" t="str">
            <v>DER52103</v>
          </cell>
          <cell r="B80" t="str">
            <v>Esc. Carga e Transp. de solos moles 1600&lt;DMT&lt;=1800m</v>
          </cell>
          <cell r="C80" t="str">
            <v xml:space="preserve"> </v>
          </cell>
          <cell r="D80" t="str">
            <v xml:space="preserve"> </v>
          </cell>
          <cell r="E80" t="str">
            <v>m3</v>
          </cell>
          <cell r="F80">
            <v>1853</v>
          </cell>
          <cell r="G80">
            <v>4.8600000000000003</v>
          </cell>
        </row>
        <row r="81">
          <cell r="A81" t="str">
            <v>DER52104</v>
          </cell>
          <cell r="B81" t="str">
            <v>Esc. Carga e Transp. de solos moles 1800&lt;DMT&lt;=2000m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12026</v>
          </cell>
          <cell r="G81">
            <v>4.9800000000000004</v>
          </cell>
        </row>
        <row r="82">
          <cell r="A82" t="str">
            <v>DER52105</v>
          </cell>
          <cell r="B82" t="str">
            <v>Esc. Carga e Transp. de solos moles 2000&lt;DMT&lt;=3000m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21899</v>
          </cell>
          <cell r="G82">
            <v>5.77</v>
          </cell>
        </row>
        <row r="83">
          <cell r="A83" t="str">
            <v>DER52106</v>
          </cell>
          <cell r="B83" t="str">
            <v>Esc. Carga e Transp. de solos moles 3000&lt;DMT&lt;=4000m</v>
          </cell>
          <cell r="C83" t="str">
            <v xml:space="preserve"> </v>
          </cell>
          <cell r="D83" t="str">
            <v xml:space="preserve"> </v>
          </cell>
          <cell r="E83" t="str">
            <v>m3</v>
          </cell>
          <cell r="F83">
            <v>5075</v>
          </cell>
          <cell r="G83">
            <v>6.37</v>
          </cell>
        </row>
        <row r="84">
          <cell r="A84" t="str">
            <v>DER52106a</v>
          </cell>
          <cell r="B84" t="str">
            <v>Esc. Carga e Transp. de solos moles 4000&lt;DMT&lt;=5000m</v>
          </cell>
          <cell r="C84" t="str">
            <v xml:space="preserve"> </v>
          </cell>
          <cell r="D84" t="str">
            <v xml:space="preserve"> </v>
          </cell>
          <cell r="E84" t="str">
            <v>m3</v>
          </cell>
          <cell r="F84">
            <v>17928</v>
          </cell>
          <cell r="G84">
            <v>7.36</v>
          </cell>
        </row>
        <row r="85">
          <cell r="A85" t="str">
            <v>DER52106c</v>
          </cell>
          <cell r="B85" t="str">
            <v>Esc. Carga e Transp. de solos moles 6000&lt;DMT&lt;=7000m</v>
          </cell>
          <cell r="C85" t="str">
            <v xml:space="preserve"> </v>
          </cell>
          <cell r="D85" t="str">
            <v xml:space="preserve"> </v>
          </cell>
          <cell r="E85" t="str">
            <v>m3</v>
          </cell>
          <cell r="F85">
            <v>281785</v>
          </cell>
          <cell r="G85">
            <v>9.41</v>
          </cell>
        </row>
        <row r="86">
          <cell r="A86" t="str">
            <v>DER52120</v>
          </cell>
          <cell r="B86" t="str">
            <v>Extr.,Carga, Transp.e espalh.de areia ext.p/colchão dren.(banh.Maracajá)e subst.solos moles DMT=49km</v>
          </cell>
          <cell r="E86" t="str">
            <v>m3</v>
          </cell>
          <cell r="F86">
            <v>37031</v>
          </cell>
          <cell r="G86">
            <v>16.36</v>
          </cell>
        </row>
        <row r="87">
          <cell r="A87" t="str">
            <v>DER52120e</v>
          </cell>
          <cell r="B87" t="str">
            <v>Escav.,Carga, Transp.e espalh.de areia comerc.p/colchão dren.(banh.Maracajá)e subst.solos moles DMT=49km</v>
          </cell>
          <cell r="E87" t="str">
            <v>m3</v>
          </cell>
          <cell r="F87">
            <v>240702</v>
          </cell>
          <cell r="G87">
            <v>21.01</v>
          </cell>
        </row>
        <row r="88">
          <cell r="A88" t="str">
            <v>DER52120c</v>
          </cell>
          <cell r="B88" t="str">
            <v>Extr.,Carga, Transp.e Espalh.areia comerc.p/colchão dren.(banh.Maracajá)e subst.solos moles DMT=95,2km</v>
          </cell>
          <cell r="E88" t="str">
            <v>m3</v>
          </cell>
          <cell r="F88">
            <v>92578</v>
          </cell>
          <cell r="G88">
            <v>33.19</v>
          </cell>
        </row>
        <row r="89">
          <cell r="A89" t="str">
            <v>DER52120d</v>
          </cell>
          <cell r="B89" t="str">
            <v>Extração, Carga e Transp.e Espalh.de seixo p/colchão drenante(banhado do Maracajá) DMT=23,7km</v>
          </cell>
          <cell r="E89" t="str">
            <v>m3</v>
          </cell>
          <cell r="F89">
            <v>108722</v>
          </cell>
          <cell r="G89">
            <v>15.7</v>
          </cell>
        </row>
        <row r="90">
          <cell r="A90" t="str">
            <v>DER52020a</v>
          </cell>
          <cell r="B90" t="str">
            <v>Carga, transp.e espalhamento de camada vegetal 50&lt;DMT&lt;=200m</v>
          </cell>
          <cell r="E90" t="str">
            <v>m3</v>
          </cell>
          <cell r="F90">
            <v>27990</v>
          </cell>
          <cell r="G90">
            <v>2.2400000000000002</v>
          </cell>
        </row>
        <row r="91">
          <cell r="A91" t="str">
            <v>DER52020b</v>
          </cell>
          <cell r="B91" t="str">
            <v>Escarificação de acessos, desvios e áreas de jazidas e do canteiro de obra</v>
          </cell>
          <cell r="E91" t="str">
            <v>m2</v>
          </cell>
          <cell r="F91">
            <v>345000</v>
          </cell>
          <cell r="G91">
            <v>0.42</v>
          </cell>
        </row>
        <row r="92">
          <cell r="A92" t="str">
            <v>P 52050</v>
          </cell>
          <cell r="B92" t="str">
            <v>Espalhamento de solos moles</v>
          </cell>
          <cell r="E92" t="str">
            <v>m3</v>
          </cell>
          <cell r="F92">
            <v>424086</v>
          </cell>
          <cell r="G92">
            <v>0.35</v>
          </cell>
        </row>
        <row r="93">
          <cell r="A93" t="str">
            <v>01.510.00</v>
          </cell>
          <cell r="B93" t="str">
            <v>Compactação de aterros a 95% Proctor Normal</v>
          </cell>
          <cell r="C93" t="str">
            <v>DNER-ES282/97</v>
          </cell>
          <cell r="D93" t="str">
            <v xml:space="preserve"> </v>
          </cell>
          <cell r="E93" t="str">
            <v>m3</v>
          </cell>
          <cell r="F93">
            <v>1932295</v>
          </cell>
          <cell r="G93">
            <v>0.79</v>
          </cell>
        </row>
        <row r="94">
          <cell r="A94" t="str">
            <v>01.511.00</v>
          </cell>
          <cell r="B94" t="str">
            <v>Compactação de aterros a 100% Proctor Normal</v>
          </cell>
          <cell r="C94" t="str">
            <v>DNER-ES282/97</v>
          </cell>
          <cell r="D94" t="str">
            <v xml:space="preserve"> </v>
          </cell>
          <cell r="E94" t="str">
            <v>m3</v>
          </cell>
          <cell r="F94">
            <v>362006</v>
          </cell>
          <cell r="G94">
            <v>1.36</v>
          </cell>
        </row>
        <row r="95">
          <cell r="A95" t="str">
            <v>P 03.993.02a</v>
          </cell>
          <cell r="B95" t="str">
            <v>Estacas pré-mold. de concreto 700 KN, fornec., transp.e cravação</v>
          </cell>
          <cell r="C95" t="str">
            <v xml:space="preserve"> </v>
          </cell>
          <cell r="D95" t="str">
            <v xml:space="preserve"> </v>
          </cell>
          <cell r="E95" t="str">
            <v>m</v>
          </cell>
          <cell r="F95">
            <v>277153</v>
          </cell>
          <cell r="G95">
            <v>48.07</v>
          </cell>
        </row>
        <row r="96">
          <cell r="A96" t="str">
            <v>P 03.993.02c</v>
          </cell>
          <cell r="B96" t="str">
            <v>Emendas para estacas pré-moldadas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8931</v>
          </cell>
          <cell r="G96">
            <v>95.06</v>
          </cell>
        </row>
        <row r="97">
          <cell r="A97" t="str">
            <v>03.300.01</v>
          </cell>
          <cell r="B97" t="str">
            <v>Concreto magro</v>
          </cell>
          <cell r="C97" t="str">
            <v xml:space="preserve"> </v>
          </cell>
          <cell r="D97" t="str">
            <v xml:space="preserve"> </v>
          </cell>
          <cell r="E97" t="str">
            <v>m3</v>
          </cell>
          <cell r="F97">
            <v>2188</v>
          </cell>
          <cell r="G97">
            <v>105.69</v>
          </cell>
        </row>
        <row r="98">
          <cell r="A98" t="str">
            <v>03.325.00</v>
          </cell>
          <cell r="B98" t="str">
            <v xml:space="preserve">Concreto fck= 18 MPa-contr. raz. uso ger. </v>
          </cell>
          <cell r="C98" t="str">
            <v xml:space="preserve"> </v>
          </cell>
          <cell r="D98" t="str">
            <v xml:space="preserve"> </v>
          </cell>
          <cell r="E98" t="str">
            <v>m3</v>
          </cell>
          <cell r="F98">
            <v>18011</v>
          </cell>
          <cell r="G98">
            <v>144.27000000000001</v>
          </cell>
        </row>
        <row r="99">
          <cell r="A99" t="str">
            <v>03.353.00</v>
          </cell>
          <cell r="B99" t="str">
            <v>Forn., preparo e colocação nas formas, de aço CA-50</v>
          </cell>
          <cell r="C99" t="str">
            <v xml:space="preserve"> </v>
          </cell>
          <cell r="D99" t="str">
            <v xml:space="preserve"> </v>
          </cell>
          <cell r="E99" t="str">
            <v>kg</v>
          </cell>
          <cell r="F99">
            <v>2046258</v>
          </cell>
          <cell r="G99">
            <v>2.59</v>
          </cell>
        </row>
        <row r="100">
          <cell r="A100" t="str">
            <v>03.371.01</v>
          </cell>
          <cell r="B100" t="str">
            <v>Formas de placa compensada resinada</v>
          </cell>
          <cell r="C100" t="str">
            <v xml:space="preserve"> </v>
          </cell>
          <cell r="D100" t="str">
            <v xml:space="preserve"> </v>
          </cell>
          <cell r="E100" t="str">
            <v>m2</v>
          </cell>
          <cell r="F100">
            <v>3180</v>
          </cell>
          <cell r="G100">
            <v>21.86</v>
          </cell>
        </row>
        <row r="101">
          <cell r="F101" t="str">
            <v>SUB-TOTAL</v>
          </cell>
        </row>
        <row r="103">
          <cell r="B103" t="str">
            <v>PAVIMENTAÇÃO</v>
          </cell>
        </row>
        <row r="104">
          <cell r="A104" t="str">
            <v>02.000.00</v>
          </cell>
          <cell r="B104" t="str">
            <v>Regularização do subleito</v>
          </cell>
          <cell r="C104" t="str">
            <v xml:space="preserve"> </v>
          </cell>
          <cell r="D104" t="str">
            <v xml:space="preserve"> </v>
          </cell>
          <cell r="E104" t="str">
            <v>m2</v>
          </cell>
          <cell r="F104">
            <v>286192</v>
          </cell>
          <cell r="G104">
            <v>0.3</v>
          </cell>
        </row>
        <row r="105">
          <cell r="A105" t="str">
            <v>DER53130</v>
          </cell>
          <cell r="B105" t="str">
            <v>Camada de macadame seco</v>
          </cell>
          <cell r="C105" t="str">
            <v xml:space="preserve"> </v>
          </cell>
          <cell r="D105" t="str">
            <v xml:space="preserve"> </v>
          </cell>
          <cell r="E105" t="str">
            <v>m3</v>
          </cell>
          <cell r="F105">
            <v>56007</v>
          </cell>
          <cell r="G105">
            <v>21.86</v>
          </cell>
        </row>
        <row r="106">
          <cell r="A106" t="str">
            <v>02.230.00</v>
          </cell>
          <cell r="B106" t="str">
            <v>Base brita graduada</v>
          </cell>
          <cell r="C106" t="str">
            <v>DNER-ES303/97</v>
          </cell>
          <cell r="D106" t="str">
            <v xml:space="preserve"> </v>
          </cell>
          <cell r="E106" t="str">
            <v>m3</v>
          </cell>
          <cell r="F106">
            <v>40388</v>
          </cell>
          <cell r="G106">
            <v>28.06</v>
          </cell>
        </row>
        <row r="107">
          <cell r="A107" t="str">
            <v>02.300.00</v>
          </cell>
          <cell r="B107" t="str">
            <v>Imprimação - Fornecimento, transporte e execução</v>
          </cell>
          <cell r="C107" t="str">
            <v>DNER-ES306/97</v>
          </cell>
          <cell r="D107" t="str">
            <v xml:space="preserve"> </v>
          </cell>
          <cell r="E107" t="str">
            <v>m2</v>
          </cell>
          <cell r="F107">
            <v>264571</v>
          </cell>
          <cell r="G107">
            <v>1.1100000000000001</v>
          </cell>
        </row>
        <row r="108">
          <cell r="A108" t="str">
            <v>02.400.00</v>
          </cell>
          <cell r="B108" t="str">
            <v>Pintura de ligação - Fornec., transporte e execução</v>
          </cell>
          <cell r="C108" t="str">
            <v>DNER-ES307/97</v>
          </cell>
          <cell r="D108" t="str">
            <v xml:space="preserve"> </v>
          </cell>
          <cell r="E108" t="str">
            <v>m2</v>
          </cell>
          <cell r="F108">
            <v>804691.72</v>
          </cell>
          <cell r="G108">
            <v>0.41</v>
          </cell>
        </row>
        <row r="109">
          <cell r="A109" t="str">
            <v>02.540.01</v>
          </cell>
          <cell r="B109" t="str">
            <v>Concreto betuminoso usinado a quente - usina 100/140 t/h</v>
          </cell>
          <cell r="C109" t="str">
            <v>DNER-ES313/97</v>
          </cell>
          <cell r="D109" t="str">
            <v xml:space="preserve"> </v>
          </cell>
          <cell r="E109" t="str">
            <v>t</v>
          </cell>
          <cell r="F109">
            <v>99087</v>
          </cell>
          <cell r="G109">
            <v>67.64</v>
          </cell>
        </row>
        <row r="110">
          <cell r="A110" t="str">
            <v>DER82200a</v>
          </cell>
          <cell r="B110" t="str">
            <v>Remoção de camada granular</v>
          </cell>
          <cell r="C110" t="str">
            <v xml:space="preserve"> </v>
          </cell>
          <cell r="D110" t="str">
            <v xml:space="preserve"> </v>
          </cell>
          <cell r="E110" t="str">
            <v>m3</v>
          </cell>
          <cell r="F110">
            <v>6475</v>
          </cell>
          <cell r="G110">
            <v>4.67</v>
          </cell>
        </row>
        <row r="111">
          <cell r="A111" t="str">
            <v>DER82200</v>
          </cell>
          <cell r="B111" t="str">
            <v>Remoção de revestimento de CBUQ</v>
          </cell>
          <cell r="C111" t="str">
            <v xml:space="preserve"> </v>
          </cell>
          <cell r="D111" t="str">
            <v xml:space="preserve"> </v>
          </cell>
          <cell r="E111" t="str">
            <v>m3</v>
          </cell>
          <cell r="F111">
            <v>6474</v>
          </cell>
          <cell r="G111">
            <v>5.73</v>
          </cell>
        </row>
        <row r="112">
          <cell r="F112" t="str">
            <v>SUB-TOTAL</v>
          </cell>
        </row>
        <row r="114">
          <cell r="B114" t="str">
            <v>DRENAGEM</v>
          </cell>
        </row>
        <row r="115">
          <cell r="A115" t="str">
            <v>04.000.00</v>
          </cell>
          <cell r="B115" t="str">
            <v>Escavação manual em material de 1a categoria</v>
          </cell>
          <cell r="C115" t="str">
            <v xml:space="preserve"> </v>
          </cell>
          <cell r="D115" t="str">
            <v xml:space="preserve"> </v>
          </cell>
          <cell r="E115" t="str">
            <v>m3</v>
          </cell>
          <cell r="F115">
            <v>544</v>
          </cell>
          <cell r="G115">
            <v>17.57</v>
          </cell>
        </row>
        <row r="116">
          <cell r="A116" t="str">
            <v>04.001.00</v>
          </cell>
          <cell r="B116" t="str">
            <v>Escavação mecânica em material de 1a categoria</v>
          </cell>
          <cell r="C116" t="str">
            <v xml:space="preserve"> </v>
          </cell>
          <cell r="D116" t="str">
            <v xml:space="preserve"> </v>
          </cell>
          <cell r="E116" t="str">
            <v>m3</v>
          </cell>
          <cell r="F116">
            <v>14374</v>
          </cell>
          <cell r="G116">
            <v>2.09</v>
          </cell>
        </row>
        <row r="117">
          <cell r="A117" t="str">
            <v>04.011.00</v>
          </cell>
          <cell r="B117" t="str">
            <v>Escavação mecânica em material de 2a categoria</v>
          </cell>
          <cell r="C117" t="str">
            <v xml:space="preserve"> </v>
          </cell>
          <cell r="D117" t="str">
            <v xml:space="preserve"> </v>
          </cell>
          <cell r="E117" t="str">
            <v>m3</v>
          </cell>
          <cell r="F117">
            <v>20</v>
          </cell>
          <cell r="G117">
            <v>0.9</v>
          </cell>
        </row>
        <row r="118">
          <cell r="A118" t="str">
            <v>04.001.01</v>
          </cell>
          <cell r="B118" t="str">
            <v>Escavação mecânica,reaterro e compactação (material de 1a categoria)</v>
          </cell>
          <cell r="C118" t="str">
            <v xml:space="preserve"> </v>
          </cell>
          <cell r="D118" t="str">
            <v xml:space="preserve"> </v>
          </cell>
          <cell r="E118" t="str">
            <v>m3</v>
          </cell>
          <cell r="F118">
            <v>3037</v>
          </cell>
          <cell r="G118">
            <v>3.03</v>
          </cell>
        </row>
        <row r="119">
          <cell r="A119" t="str">
            <v>04.400.02</v>
          </cell>
          <cell r="B119" t="str">
            <v>Valeta de prot. de cortes c/ revest. vegetal VPC 02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7610</v>
          </cell>
          <cell r="G119">
            <v>23.24</v>
          </cell>
        </row>
        <row r="120">
          <cell r="A120" t="str">
            <v>04.401.01</v>
          </cell>
          <cell r="B120" t="str">
            <v>Valeta de prot. de aterro c/ revest. vegetal VPA 01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6358</v>
          </cell>
          <cell r="G120">
            <v>31.98</v>
          </cell>
        </row>
        <row r="121">
          <cell r="A121" t="str">
            <v>04.401.02</v>
          </cell>
          <cell r="B121" t="str">
            <v>Valeta de prot. de aterro c/ revest. vegetal VPA 02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19035</v>
          </cell>
          <cell r="G121">
            <v>24.32</v>
          </cell>
        </row>
        <row r="122">
          <cell r="A122" t="str">
            <v>04.500.06</v>
          </cell>
          <cell r="B122" t="str">
            <v>Dreno longit. profundo p/cortes em solo- DPS 06</v>
          </cell>
          <cell r="C122" t="str">
            <v>DNER-ES292/97</v>
          </cell>
          <cell r="D122" t="str">
            <v xml:space="preserve"> </v>
          </cell>
          <cell r="E122" t="str">
            <v>m</v>
          </cell>
          <cell r="F122">
            <v>3836</v>
          </cell>
          <cell r="G122">
            <v>34.94</v>
          </cell>
        </row>
        <row r="123">
          <cell r="A123" t="str">
            <v>04.502.02</v>
          </cell>
          <cell r="B123" t="str">
            <v>Boca de saída p/ dreno longit. profundo- BSD 02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24</v>
          </cell>
          <cell r="G123">
            <v>49.08</v>
          </cell>
        </row>
        <row r="124">
          <cell r="A124" t="str">
            <v>04.510.03</v>
          </cell>
          <cell r="B124" t="str">
            <v>Dreno sub- superficial- DSS 03</v>
          </cell>
          <cell r="C124" t="str">
            <v>DNER-ES294/97</v>
          </cell>
          <cell r="D124" t="str">
            <v xml:space="preserve"> </v>
          </cell>
          <cell r="E124" t="str">
            <v>m</v>
          </cell>
          <cell r="F124">
            <v>13990</v>
          </cell>
          <cell r="G124">
            <v>3.71</v>
          </cell>
        </row>
        <row r="125">
          <cell r="A125" t="str">
            <v>04.511.01</v>
          </cell>
          <cell r="B125" t="str">
            <v>Boca de saída p/ dreno sub-superficial-BSD 03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50</v>
          </cell>
          <cell r="G125">
            <v>20.86</v>
          </cell>
        </row>
        <row r="126">
          <cell r="A126" t="str">
            <v>04.900.03</v>
          </cell>
          <cell r="B126" t="str">
            <v>Sarjeta triangular de concreto-STC 03</v>
          </cell>
          <cell r="C126" t="str">
            <v>DNER-ES288/97</v>
          </cell>
          <cell r="D126" t="str">
            <v xml:space="preserve"> </v>
          </cell>
          <cell r="E126" t="str">
            <v>m</v>
          </cell>
          <cell r="F126">
            <v>440</v>
          </cell>
          <cell r="G126">
            <v>16.02</v>
          </cell>
        </row>
        <row r="127">
          <cell r="A127" t="str">
            <v>04.900.04</v>
          </cell>
          <cell r="B127" t="str">
            <v>Sarjeta triangular de concreto-STC 04</v>
          </cell>
          <cell r="C127" t="str">
            <v>DNER-ES288/97</v>
          </cell>
          <cell r="D127" t="str">
            <v xml:space="preserve"> </v>
          </cell>
          <cell r="E127" t="str">
            <v>m</v>
          </cell>
          <cell r="F127">
            <v>847</v>
          </cell>
          <cell r="G127">
            <v>12.93</v>
          </cell>
        </row>
        <row r="128">
          <cell r="A128" t="str">
            <v>04.900.21</v>
          </cell>
          <cell r="B128" t="str">
            <v>Sarjeta de cant. central de concreto-SCC 01</v>
          </cell>
          <cell r="C128" t="str">
            <v>DNER-ES288/97</v>
          </cell>
          <cell r="D128" t="str">
            <v xml:space="preserve"> </v>
          </cell>
          <cell r="E128" t="str">
            <v>m</v>
          </cell>
          <cell r="F128">
            <v>13109</v>
          </cell>
          <cell r="G128">
            <v>13.85</v>
          </cell>
        </row>
        <row r="129">
          <cell r="A129" t="str">
            <v>04.900.22</v>
          </cell>
          <cell r="B129" t="str">
            <v>Sarjeta de cant. central de concreto-SCC 02</v>
          </cell>
          <cell r="C129" t="str">
            <v>DNER-ES288/97</v>
          </cell>
          <cell r="D129" t="str">
            <v xml:space="preserve"> </v>
          </cell>
          <cell r="E129" t="str">
            <v>m</v>
          </cell>
          <cell r="F129">
            <v>3154</v>
          </cell>
          <cell r="G129">
            <v>19.170000000000002</v>
          </cell>
        </row>
        <row r="130">
          <cell r="A130" t="str">
            <v>DER78150b</v>
          </cell>
          <cell r="B130" t="str">
            <v>Caixa coletora de sarjeta - CCS, D=40cm E H=1,00m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3</v>
          </cell>
          <cell r="G130">
            <v>382.07</v>
          </cell>
        </row>
        <row r="131">
          <cell r="A131" t="str">
            <v>DER78150c</v>
          </cell>
          <cell r="B131" t="str">
            <v>Caixa coletora de sarjeta - CCS, D=40cm E H=1,50m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8</v>
          </cell>
          <cell r="G131">
            <v>503.68</v>
          </cell>
        </row>
        <row r="132">
          <cell r="A132" t="str">
            <v>DER78150d</v>
          </cell>
          <cell r="B132" t="str">
            <v>Caixa coletora de sarjeta - CCS, D=40cm E H=2,00m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1</v>
          </cell>
          <cell r="G132">
            <v>625.26</v>
          </cell>
        </row>
        <row r="133">
          <cell r="A133" t="str">
            <v>DER78150a</v>
          </cell>
          <cell r="B133" t="str">
            <v>Caixa coletora de sarjeta - CCS, D=60cm E H=1,5m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7</v>
          </cell>
          <cell r="G133">
            <v>500.45</v>
          </cell>
        </row>
        <row r="134">
          <cell r="A134" t="str">
            <v>04.101.01</v>
          </cell>
          <cell r="B134" t="str">
            <v>Boca de BSTC D=0.60m-normal</v>
          </cell>
          <cell r="C134" t="str">
            <v>DNER-ES284/97</v>
          </cell>
          <cell r="D134" t="str">
            <v xml:space="preserve"> </v>
          </cell>
          <cell r="E134" t="str">
            <v>un</v>
          </cell>
          <cell r="F134">
            <v>23</v>
          </cell>
          <cell r="G134">
            <v>299.62</v>
          </cell>
        </row>
        <row r="135">
          <cell r="A135" t="str">
            <v>04.930.01</v>
          </cell>
          <cell r="B135" t="str">
            <v>Caixa coletora de sarjeta-CCS 01</v>
          </cell>
          <cell r="C135" t="str">
            <v>DNER-ES287/97</v>
          </cell>
          <cell r="D135" t="str">
            <v xml:space="preserve"> </v>
          </cell>
          <cell r="E135" t="str">
            <v>un</v>
          </cell>
          <cell r="F135">
            <v>13</v>
          </cell>
          <cell r="G135">
            <v>568.85</v>
          </cell>
        </row>
        <row r="136">
          <cell r="A136" t="str">
            <v>04.930.02</v>
          </cell>
          <cell r="B136" t="str">
            <v>Caixa coletora de sarjeta-CCS 02</v>
          </cell>
          <cell r="C136" t="str">
            <v>DNER-ES287/97</v>
          </cell>
          <cell r="D136" t="str">
            <v xml:space="preserve"> </v>
          </cell>
          <cell r="E136" t="str">
            <v>un</v>
          </cell>
          <cell r="F136">
            <v>2</v>
          </cell>
          <cell r="G136">
            <v>555.63</v>
          </cell>
        </row>
        <row r="137">
          <cell r="A137" t="str">
            <v>04.930.03</v>
          </cell>
          <cell r="B137" t="str">
            <v>Caixa coletora de sarjeta-CCS 03</v>
          </cell>
          <cell r="C137" t="str">
            <v>DNER-ES287/97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542.39</v>
          </cell>
        </row>
        <row r="138">
          <cell r="A138" t="str">
            <v>04.930.05</v>
          </cell>
          <cell r="B138" t="str">
            <v>Caixa coletora de sarjeta-CCS 05</v>
          </cell>
          <cell r="C138" t="str">
            <v>DNER-ES287/97</v>
          </cell>
          <cell r="D138" t="str">
            <v xml:space="preserve"> </v>
          </cell>
          <cell r="E138" t="str">
            <v>un</v>
          </cell>
          <cell r="F138">
            <v>5</v>
          </cell>
          <cell r="G138">
            <v>715.16</v>
          </cell>
        </row>
        <row r="139">
          <cell r="A139" t="str">
            <v>04.930.09</v>
          </cell>
          <cell r="B139" t="str">
            <v>Caixa coletora de sarjeta-CCS 09</v>
          </cell>
          <cell r="C139" t="str">
            <v>DNER-ES287/97</v>
          </cell>
          <cell r="D139" t="str">
            <v xml:space="preserve"> </v>
          </cell>
          <cell r="E139" t="str">
            <v>un</v>
          </cell>
          <cell r="F139">
            <v>2</v>
          </cell>
          <cell r="G139">
            <v>860.7</v>
          </cell>
        </row>
        <row r="140">
          <cell r="A140" t="str">
            <v>04.930.10</v>
          </cell>
          <cell r="B140" t="str">
            <v>Caixa coletora de sarjeta-CCS 10</v>
          </cell>
          <cell r="C140" t="str">
            <v>DNER-ES287/97</v>
          </cell>
          <cell r="D140" t="str">
            <v xml:space="preserve"> </v>
          </cell>
          <cell r="E140" t="str">
            <v>un</v>
          </cell>
          <cell r="F140">
            <v>1</v>
          </cell>
          <cell r="G140">
            <v>846.69</v>
          </cell>
        </row>
        <row r="141">
          <cell r="A141" t="str">
            <v>04.930.11</v>
          </cell>
          <cell r="B141" t="str">
            <v>Caixa coletora de sarjeta-CCS 11</v>
          </cell>
          <cell r="C141" t="str">
            <v>DNER-ES287/97</v>
          </cell>
          <cell r="D141" t="str">
            <v xml:space="preserve"> </v>
          </cell>
          <cell r="E141" t="str">
            <v>un</v>
          </cell>
          <cell r="F141">
            <v>2</v>
          </cell>
          <cell r="G141">
            <v>832.67</v>
          </cell>
        </row>
        <row r="142">
          <cell r="A142" t="str">
            <v>DER78300</v>
          </cell>
          <cell r="B142" t="str">
            <v>Caixa coletora de sarjeta - CCS, D=100cm E H=1,50m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4</v>
          </cell>
          <cell r="G142">
            <v>449.54</v>
          </cell>
        </row>
        <row r="143">
          <cell r="A143" t="str">
            <v>DER77150a</v>
          </cell>
          <cell r="B143" t="str">
            <v>Caixa coletora de talvegue - CCT, D=40cm E H=1,00m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2</v>
          </cell>
          <cell r="G143">
            <v>388.24</v>
          </cell>
        </row>
        <row r="144">
          <cell r="A144" t="str">
            <v>DER77150b</v>
          </cell>
          <cell r="B144" t="str">
            <v>Caixa coletora de talvegue - CCT, D=40cm E H=1,50m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1</v>
          </cell>
          <cell r="G144">
            <v>510.91</v>
          </cell>
        </row>
        <row r="145">
          <cell r="A145" t="str">
            <v>DER77150c</v>
          </cell>
          <cell r="B145" t="str">
            <v>Caixa coletora de talvegue - CCT, D=60cm E H=1,00m</v>
          </cell>
          <cell r="C145" t="str">
            <v xml:space="preserve"> </v>
          </cell>
          <cell r="D145" t="str">
            <v xml:space="preserve"> </v>
          </cell>
          <cell r="E145" t="str">
            <v>un</v>
          </cell>
          <cell r="F145">
            <v>1</v>
          </cell>
          <cell r="G145">
            <v>320.83</v>
          </cell>
        </row>
        <row r="146">
          <cell r="A146" t="str">
            <v>DER77150</v>
          </cell>
          <cell r="B146" t="str">
            <v>Caixa coletora de talvegue - CCT, D=100cm E H=1,50m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3</v>
          </cell>
          <cell r="G146">
            <v>410.6</v>
          </cell>
        </row>
        <row r="147">
          <cell r="A147" t="str">
            <v>04.960.01</v>
          </cell>
          <cell r="B147" t="str">
            <v>Boca de lobo simples c/ grelha de concreto-BLS 01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2</v>
          </cell>
          <cell r="G147">
            <v>203.51</v>
          </cell>
        </row>
        <row r="148">
          <cell r="A148" t="str">
            <v>04.960.02</v>
          </cell>
          <cell r="B148" t="str">
            <v>Boca de lobo simples c/ grelha de concreto-BLS 02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8</v>
          </cell>
          <cell r="G148">
            <v>257.83999999999997</v>
          </cell>
        </row>
        <row r="149">
          <cell r="A149" t="str">
            <v>P 04.100.07</v>
          </cell>
          <cell r="B149" t="str">
            <v>Execução de galerias D=0,40 c/ lastro de brita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420</v>
          </cell>
          <cell r="G149">
            <v>41.68</v>
          </cell>
        </row>
        <row r="150">
          <cell r="A150" t="str">
            <v>P 04.100.09</v>
          </cell>
          <cell r="B150" t="str">
            <v>Execução de galerias D=0,60 c/ lastro de brita</v>
          </cell>
          <cell r="C150" t="str">
            <v xml:space="preserve"> </v>
          </cell>
          <cell r="D150" t="str">
            <v xml:space="preserve"> </v>
          </cell>
          <cell r="E150" t="str">
            <v>m</v>
          </cell>
          <cell r="F150">
            <v>110</v>
          </cell>
          <cell r="G150">
            <v>100.67</v>
          </cell>
        </row>
        <row r="151">
          <cell r="A151" t="str">
            <v>P 04.100.13</v>
          </cell>
          <cell r="B151" t="str">
            <v>Execução de galerias D=0,80 c/ lastro de brita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24</v>
          </cell>
          <cell r="G151">
            <v>53.83</v>
          </cell>
        </row>
        <row r="152">
          <cell r="A152" t="str">
            <v>P 04.100.08</v>
          </cell>
          <cell r="B152" t="str">
            <v>Execução de galerias D=0,40 c/ lastro de concreto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535</v>
          </cell>
          <cell r="G152">
            <v>58.65</v>
          </cell>
        </row>
        <row r="153">
          <cell r="A153" t="str">
            <v>P 04.100.10</v>
          </cell>
          <cell r="B153" t="str">
            <v>Execução de galerias D=0,60 c/ lastro de concreto</v>
          </cell>
          <cell r="C153" t="str">
            <v xml:space="preserve"> </v>
          </cell>
          <cell r="D153" t="str">
            <v xml:space="preserve"> </v>
          </cell>
          <cell r="E153" t="str">
            <v>m</v>
          </cell>
          <cell r="F153">
            <v>363</v>
          </cell>
          <cell r="G153">
            <v>131.66</v>
          </cell>
        </row>
        <row r="154">
          <cell r="A154" t="str">
            <v>DER72350b</v>
          </cell>
          <cell r="B154" t="str">
            <v>Boca para BSTC D=40cm - Normal</v>
          </cell>
          <cell r="C154" t="str">
            <v xml:space="preserve"> </v>
          </cell>
          <cell r="D154" t="str">
            <v xml:space="preserve"> </v>
          </cell>
          <cell r="E154" t="str">
            <v>un</v>
          </cell>
          <cell r="F154">
            <v>12</v>
          </cell>
          <cell r="G154">
            <v>147.57</v>
          </cell>
        </row>
        <row r="155">
          <cell r="A155" t="str">
            <v>04.100.01</v>
          </cell>
          <cell r="B155" t="str">
            <v>Corpo de BSTC D=0.60m</v>
          </cell>
          <cell r="C155" t="str">
            <v>DNER-ES284/97</v>
          </cell>
          <cell r="D155" t="str">
            <v xml:space="preserve"> </v>
          </cell>
          <cell r="E155" t="str">
            <v xml:space="preserve">m </v>
          </cell>
          <cell r="F155">
            <v>35</v>
          </cell>
          <cell r="G155">
            <v>139.21</v>
          </cell>
        </row>
        <row r="156">
          <cell r="A156" t="str">
            <v>DER72450</v>
          </cell>
          <cell r="B156" t="str">
            <v>Boca para BSTC D=80cm - Normal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2</v>
          </cell>
          <cell r="G156">
            <v>401.45</v>
          </cell>
        </row>
        <row r="157">
          <cell r="A157" t="str">
            <v>P 04.100.06</v>
          </cell>
          <cell r="B157" t="str">
            <v>Galeria D=0,40m envelopada</v>
          </cell>
          <cell r="C157" t="str">
            <v xml:space="preserve"> </v>
          </cell>
          <cell r="D157" t="str">
            <v xml:space="preserve"> </v>
          </cell>
          <cell r="E157" t="str">
            <v>m</v>
          </cell>
          <cell r="F157">
            <v>15</v>
          </cell>
          <cell r="G157">
            <v>103.37</v>
          </cell>
        </row>
        <row r="158">
          <cell r="A158" t="str">
            <v>04.963.01</v>
          </cell>
          <cell r="B158" t="str">
            <v>Poço de visita- PVI 01</v>
          </cell>
          <cell r="C158" t="str">
            <v xml:space="preserve"> </v>
          </cell>
          <cell r="D158" t="str">
            <v xml:space="preserve"> </v>
          </cell>
          <cell r="E158" t="str">
            <v>un</v>
          </cell>
          <cell r="F158">
            <v>1</v>
          </cell>
          <cell r="G158">
            <v>493.1</v>
          </cell>
        </row>
        <row r="159">
          <cell r="A159" t="str">
            <v>04.940.02</v>
          </cell>
          <cell r="B159" t="str">
            <v>Descida d’água tipo rápido- canal retangular-DAR 02</v>
          </cell>
          <cell r="C159" t="str">
            <v>DNER-ES291/97</v>
          </cell>
          <cell r="D159" t="str">
            <v xml:space="preserve"> </v>
          </cell>
          <cell r="E159" t="str">
            <v>m</v>
          </cell>
          <cell r="F159">
            <v>4</v>
          </cell>
          <cell r="G159">
            <v>57.28</v>
          </cell>
        </row>
        <row r="160">
          <cell r="A160" t="str">
            <v>P 04.100.08a</v>
          </cell>
          <cell r="B160" t="str">
            <v>Execução de travessia D=0,40 c/ lastro de concreto p/execução de desvio durante a obra</v>
          </cell>
          <cell r="C160" t="str">
            <v xml:space="preserve"> </v>
          </cell>
          <cell r="D160" t="str">
            <v xml:space="preserve"> </v>
          </cell>
          <cell r="E160" t="str">
            <v>m</v>
          </cell>
          <cell r="F160">
            <v>1055</v>
          </cell>
          <cell r="G160">
            <v>58.65</v>
          </cell>
        </row>
        <row r="161">
          <cell r="A161" t="str">
            <v>04.990.06</v>
          </cell>
          <cell r="B161" t="str">
            <v>Transposição de segmentos de sarjetas- TSS 06</v>
          </cell>
          <cell r="C161" t="str">
            <v>DNER-ES289/97</v>
          </cell>
          <cell r="D161" t="str">
            <v xml:space="preserve"> </v>
          </cell>
          <cell r="E161" t="str">
            <v>m</v>
          </cell>
          <cell r="F161">
            <v>12</v>
          </cell>
          <cell r="G161">
            <v>79.02</v>
          </cell>
        </row>
        <row r="162">
          <cell r="F162" t="str">
            <v>SUB-TOTAL</v>
          </cell>
        </row>
        <row r="164">
          <cell r="B164" t="str">
            <v>OBRAS DE ARTE CORRENTES</v>
          </cell>
        </row>
        <row r="165">
          <cell r="A165" t="str">
            <v>04.001.01</v>
          </cell>
          <cell r="B165" t="str">
            <v>Escavação mecânica,reaterro e compactação (material de 1a categoria)</v>
          </cell>
          <cell r="C165" t="str">
            <v xml:space="preserve"> </v>
          </cell>
          <cell r="D165" t="str">
            <v xml:space="preserve"> </v>
          </cell>
          <cell r="E165" t="str">
            <v>m3</v>
          </cell>
          <cell r="F165">
            <v>12147</v>
          </cell>
          <cell r="G165">
            <v>3.03</v>
          </cell>
        </row>
        <row r="166">
          <cell r="A166" t="str">
            <v>04.100.01</v>
          </cell>
          <cell r="B166" t="str">
            <v>Corpo de BSTC D=0.60m</v>
          </cell>
          <cell r="C166" t="str">
            <v>DNER-ES284/97</v>
          </cell>
          <cell r="D166" t="str">
            <v xml:space="preserve"> </v>
          </cell>
          <cell r="E166" t="str">
            <v xml:space="preserve">m </v>
          </cell>
          <cell r="F166">
            <v>17</v>
          </cell>
          <cell r="G166">
            <v>139.21</v>
          </cell>
        </row>
        <row r="167">
          <cell r="A167" t="str">
            <v>04.100.02</v>
          </cell>
          <cell r="B167" t="str">
            <v>Corpo de BSTC D=0.80m</v>
          </cell>
          <cell r="C167" t="str">
            <v>DNER-ES284/97</v>
          </cell>
          <cell r="D167" t="str">
            <v xml:space="preserve"> </v>
          </cell>
          <cell r="E167" t="str">
            <v xml:space="preserve">m </v>
          </cell>
          <cell r="F167">
            <v>347</v>
          </cell>
          <cell r="G167">
            <v>201.98</v>
          </cell>
        </row>
        <row r="168">
          <cell r="A168" t="str">
            <v>P 04.100.11</v>
          </cell>
          <cell r="B168" t="str">
            <v>Galeria D=0,80m envelopada</v>
          </cell>
          <cell r="C168" t="str">
            <v xml:space="preserve"> </v>
          </cell>
          <cell r="D168" t="str">
            <v xml:space="preserve"> </v>
          </cell>
          <cell r="E168" t="str">
            <v>m</v>
          </cell>
          <cell r="F168">
            <v>10</v>
          </cell>
          <cell r="G168">
            <v>263.04000000000002</v>
          </cell>
        </row>
        <row r="169">
          <cell r="A169" t="str">
            <v>04.100.03</v>
          </cell>
          <cell r="B169" t="str">
            <v>Corpo de BSTC D=1.00m</v>
          </cell>
          <cell r="C169" t="str">
            <v>DNER-ES284/97</v>
          </cell>
          <cell r="D169" t="str">
            <v xml:space="preserve"> </v>
          </cell>
          <cell r="E169" t="str">
            <v xml:space="preserve">m </v>
          </cell>
          <cell r="F169">
            <v>262</v>
          </cell>
          <cell r="G169">
            <v>280.33</v>
          </cell>
        </row>
        <row r="170">
          <cell r="A170" t="str">
            <v>04.100.04</v>
          </cell>
          <cell r="B170" t="str">
            <v>Corpo de BSTC D=1.20m</v>
          </cell>
          <cell r="C170" t="str">
            <v>DNER-ES284/97</v>
          </cell>
          <cell r="D170" t="str">
            <v xml:space="preserve"> </v>
          </cell>
          <cell r="E170" t="str">
            <v xml:space="preserve">m </v>
          </cell>
          <cell r="F170">
            <v>25</v>
          </cell>
          <cell r="G170">
            <v>381.37</v>
          </cell>
        </row>
        <row r="171">
          <cell r="A171" t="str">
            <v>04.101.01</v>
          </cell>
          <cell r="B171" t="str">
            <v>Boca de BSTC D=0.60m-normal</v>
          </cell>
          <cell r="C171" t="str">
            <v>DNER-ES284/97</v>
          </cell>
          <cell r="D171" t="str">
            <v xml:space="preserve"> </v>
          </cell>
          <cell r="E171" t="str">
            <v>un</v>
          </cell>
          <cell r="F171">
            <v>2</v>
          </cell>
          <cell r="G171">
            <v>299.62</v>
          </cell>
        </row>
        <row r="172">
          <cell r="A172" t="str">
            <v>04.101.02</v>
          </cell>
          <cell r="B172" t="str">
            <v>Boca de BSTC D=0.80m-normal</v>
          </cell>
          <cell r="C172" t="str">
            <v>DNER-ES284/97</v>
          </cell>
          <cell r="D172" t="str">
            <v xml:space="preserve"> </v>
          </cell>
          <cell r="E172" t="str">
            <v>un</v>
          </cell>
          <cell r="F172">
            <v>16</v>
          </cell>
          <cell r="G172">
            <v>494.05</v>
          </cell>
        </row>
        <row r="173">
          <cell r="A173" t="str">
            <v>04.101.03</v>
          </cell>
          <cell r="B173" t="str">
            <v>Boca de BSTC D=1.00m-normal</v>
          </cell>
          <cell r="C173" t="str">
            <v>DNER-ES284/97</v>
          </cell>
          <cell r="D173" t="str">
            <v xml:space="preserve"> </v>
          </cell>
          <cell r="E173" t="str">
            <v>un</v>
          </cell>
          <cell r="F173">
            <v>9</v>
          </cell>
          <cell r="G173">
            <v>757.56</v>
          </cell>
        </row>
        <row r="174">
          <cell r="A174" t="str">
            <v>04.101.04</v>
          </cell>
          <cell r="B174" t="str">
            <v>Boca de BSTC D=1.20m-normal</v>
          </cell>
          <cell r="C174" t="str">
            <v>DNER-ES284/97</v>
          </cell>
          <cell r="D174" t="str">
            <v xml:space="preserve"> </v>
          </cell>
          <cell r="E174" t="str">
            <v>un</v>
          </cell>
          <cell r="F174">
            <v>5</v>
          </cell>
          <cell r="G174">
            <v>1087.17</v>
          </cell>
        </row>
        <row r="175">
          <cell r="A175" t="str">
            <v>04.101.05</v>
          </cell>
          <cell r="B175" t="str">
            <v>Boca de BSTC D=1.50m-normal</v>
          </cell>
          <cell r="C175" t="str">
            <v>DNER-ES284/97</v>
          </cell>
          <cell r="D175" t="str">
            <v xml:space="preserve"> </v>
          </cell>
          <cell r="E175" t="str">
            <v>un</v>
          </cell>
          <cell r="F175">
            <v>2</v>
          </cell>
          <cell r="G175">
            <v>1942.12</v>
          </cell>
        </row>
        <row r="176">
          <cell r="A176" t="str">
            <v>04.110.01</v>
          </cell>
          <cell r="B176" t="str">
            <v>Corpo de BDTC D=1.00m</v>
          </cell>
          <cell r="C176" t="str">
            <v>DNER-ES284/97</v>
          </cell>
          <cell r="D176" t="str">
            <v xml:space="preserve"> </v>
          </cell>
          <cell r="E176" t="str">
            <v>m</v>
          </cell>
          <cell r="F176">
            <v>428</v>
          </cell>
          <cell r="G176">
            <v>572.14</v>
          </cell>
        </row>
        <row r="177">
          <cell r="A177" t="str">
            <v>04.110.02</v>
          </cell>
          <cell r="B177" t="str">
            <v>Corpo de BDTC D=1.20m</v>
          </cell>
          <cell r="C177" t="str">
            <v>DNER-ES284/97</v>
          </cell>
          <cell r="D177" t="str">
            <v xml:space="preserve"> </v>
          </cell>
          <cell r="E177" t="str">
            <v>m</v>
          </cell>
          <cell r="F177">
            <v>60</v>
          </cell>
          <cell r="G177">
            <v>745.38</v>
          </cell>
        </row>
        <row r="178">
          <cell r="A178" t="str">
            <v>P04.110.00</v>
          </cell>
          <cell r="B178" t="str">
            <v>Corpo de BDTC D=0.80m c/ laje de concreto</v>
          </cell>
          <cell r="C178" t="str">
            <v xml:space="preserve"> </v>
          </cell>
          <cell r="D178" t="str">
            <v xml:space="preserve"> </v>
          </cell>
          <cell r="E178" t="str">
            <v>m</v>
          </cell>
          <cell r="F178">
            <v>15</v>
          </cell>
          <cell r="G178">
            <v>335.3</v>
          </cell>
        </row>
        <row r="179">
          <cell r="A179" t="str">
            <v>04.111.01</v>
          </cell>
          <cell r="B179" t="str">
            <v>Boca de BDTC D=1.00m-normal</v>
          </cell>
          <cell r="C179" t="str">
            <v>DNER-ES284/97</v>
          </cell>
          <cell r="D179" t="str">
            <v xml:space="preserve"> </v>
          </cell>
          <cell r="E179" t="str">
            <v>un</v>
          </cell>
          <cell r="F179">
            <v>22</v>
          </cell>
          <cell r="G179">
            <v>1056.6199999999999</v>
          </cell>
        </row>
        <row r="180">
          <cell r="A180" t="str">
            <v>04.111.02</v>
          </cell>
          <cell r="B180" t="str">
            <v>Boca de BDTC D=1.20m-normal</v>
          </cell>
          <cell r="C180" t="str">
            <v>DNER-ES284/97</v>
          </cell>
          <cell r="D180" t="str">
            <v xml:space="preserve"> </v>
          </cell>
          <cell r="E180" t="str">
            <v>un</v>
          </cell>
          <cell r="F180">
            <v>2</v>
          </cell>
          <cell r="G180">
            <v>1521.54</v>
          </cell>
        </row>
        <row r="181">
          <cell r="A181" t="str">
            <v>P04.111.01</v>
          </cell>
          <cell r="B181" t="str">
            <v>Boca de BDTC D=0.80m</v>
          </cell>
          <cell r="C181" t="str">
            <v xml:space="preserve"> </v>
          </cell>
          <cell r="D181" t="str">
            <v xml:space="preserve"> </v>
          </cell>
          <cell r="E181" t="str">
            <v>un</v>
          </cell>
          <cell r="F181">
            <v>1</v>
          </cell>
          <cell r="G181">
            <v>560.76</v>
          </cell>
        </row>
        <row r="182">
          <cell r="A182" t="str">
            <v>04.120.01</v>
          </cell>
          <cell r="B182" t="str">
            <v>Corpo de BTTC D=1.00m</v>
          </cell>
          <cell r="C182" t="str">
            <v>DNER-ES284/97</v>
          </cell>
          <cell r="D182" t="str">
            <v xml:space="preserve"> </v>
          </cell>
          <cell r="E182" t="str">
            <v>m</v>
          </cell>
          <cell r="F182">
            <v>131</v>
          </cell>
          <cell r="G182">
            <v>808.8</v>
          </cell>
        </row>
        <row r="183">
          <cell r="A183" t="str">
            <v>04.120.02</v>
          </cell>
          <cell r="B183" t="str">
            <v>Corpo de BTTC D=1.20m</v>
          </cell>
          <cell r="C183" t="str">
            <v>DNER-ES284/97</v>
          </cell>
          <cell r="D183" t="str">
            <v xml:space="preserve"> </v>
          </cell>
          <cell r="E183" t="str">
            <v>m</v>
          </cell>
          <cell r="F183">
            <v>97</v>
          </cell>
          <cell r="G183">
            <v>1110.23</v>
          </cell>
        </row>
        <row r="184">
          <cell r="A184" t="str">
            <v>04.121.01</v>
          </cell>
          <cell r="B184" t="str">
            <v>Boca de BTTC D=1.00m-normal</v>
          </cell>
          <cell r="C184" t="str">
            <v xml:space="preserve"> </v>
          </cell>
          <cell r="D184" t="str">
            <v xml:space="preserve"> </v>
          </cell>
          <cell r="E184" t="str">
            <v>un</v>
          </cell>
          <cell r="F184">
            <v>6</v>
          </cell>
          <cell r="G184">
            <v>1356.87</v>
          </cell>
        </row>
        <row r="185">
          <cell r="A185" t="str">
            <v>04.121.02</v>
          </cell>
          <cell r="B185" t="str">
            <v>Boca de BTTC D=1.20m-normal</v>
          </cell>
          <cell r="C185" t="str">
            <v xml:space="preserve"> </v>
          </cell>
          <cell r="D185" t="str">
            <v xml:space="preserve"> </v>
          </cell>
          <cell r="E185" t="str">
            <v>un</v>
          </cell>
          <cell r="F185">
            <v>2</v>
          </cell>
          <cell r="G185">
            <v>1955.59</v>
          </cell>
        </row>
        <row r="186">
          <cell r="A186" t="str">
            <v>04.200.06</v>
          </cell>
          <cell r="B186" t="str">
            <v>Corpo de BSCC 2.00x2.00m-H=1.00 a 2.50m</v>
          </cell>
          <cell r="C186" t="str">
            <v>DNER-ES286/97</v>
          </cell>
          <cell r="D186" t="str">
            <v xml:space="preserve"> </v>
          </cell>
          <cell r="E186" t="str">
            <v>m</v>
          </cell>
          <cell r="F186">
            <v>21</v>
          </cell>
          <cell r="G186">
            <v>661.97</v>
          </cell>
        </row>
        <row r="187">
          <cell r="A187" t="str">
            <v>04.200.07</v>
          </cell>
          <cell r="B187" t="str">
            <v>Corpo de BSCC 2.50x2.50m-H=1.00 a 2.50m</v>
          </cell>
          <cell r="C187" t="str">
            <v>DNER-ES286/97</v>
          </cell>
          <cell r="D187" t="str">
            <v xml:space="preserve"> </v>
          </cell>
          <cell r="E187" t="str">
            <v>m</v>
          </cell>
          <cell r="F187">
            <v>52</v>
          </cell>
          <cell r="G187">
            <v>975.93</v>
          </cell>
        </row>
        <row r="188">
          <cell r="A188" t="str">
            <v>04.201.02</v>
          </cell>
          <cell r="B188" t="str">
            <v>Boca de BSCC 2.00x2.00m - normal</v>
          </cell>
          <cell r="C188" t="str">
            <v xml:space="preserve"> </v>
          </cell>
          <cell r="D188" t="str">
            <v xml:space="preserve"> </v>
          </cell>
          <cell r="E188" t="str">
            <v>un</v>
          </cell>
          <cell r="F188">
            <v>2</v>
          </cell>
          <cell r="G188">
            <v>4874.24</v>
          </cell>
        </row>
        <row r="189">
          <cell r="A189" t="str">
            <v>04.201.03</v>
          </cell>
          <cell r="B189" t="str">
            <v>Boca de BSCC 2.50x2.50m - normal</v>
          </cell>
          <cell r="C189" t="str">
            <v xml:space="preserve"> </v>
          </cell>
          <cell r="D189" t="str">
            <v xml:space="preserve"> </v>
          </cell>
          <cell r="E189" t="str">
            <v>un</v>
          </cell>
          <cell r="F189">
            <v>3</v>
          </cell>
          <cell r="G189">
            <v>6579.56</v>
          </cell>
        </row>
        <row r="190">
          <cell r="A190" t="str">
            <v>04.210.01</v>
          </cell>
          <cell r="B190" t="str">
            <v>Corpo de BDCC 1.50x1.50m-H=0 a 1.00m</v>
          </cell>
          <cell r="C190" t="str">
            <v>DNER-ES286/97</v>
          </cell>
          <cell r="D190" t="str">
            <v xml:space="preserve"> </v>
          </cell>
          <cell r="E190" t="str">
            <v>m</v>
          </cell>
          <cell r="F190">
            <v>40</v>
          </cell>
          <cell r="G190">
            <v>864.14</v>
          </cell>
        </row>
        <row r="191">
          <cell r="A191" t="str">
            <v>04.211.01</v>
          </cell>
          <cell r="B191" t="str">
            <v>Boca de BDCC 1.50x1.50m - normal</v>
          </cell>
          <cell r="C191" t="str">
            <v xml:space="preserve"> </v>
          </cell>
          <cell r="D191" t="str">
            <v xml:space="preserve"> </v>
          </cell>
          <cell r="E191" t="str">
            <v>un</v>
          </cell>
          <cell r="F191">
            <v>2</v>
          </cell>
          <cell r="G191">
            <v>3642.66</v>
          </cell>
        </row>
        <row r="192">
          <cell r="A192" t="str">
            <v>04.220.09</v>
          </cell>
          <cell r="B192" t="str">
            <v>Corpo de BTCC 1.50x1.50m-H=2.50 a 5.00m</v>
          </cell>
          <cell r="C192" t="str">
            <v>DNER-ES286/97</v>
          </cell>
          <cell r="D192" t="str">
            <v xml:space="preserve"> </v>
          </cell>
          <cell r="E192" t="str">
            <v>m</v>
          </cell>
          <cell r="F192">
            <v>17</v>
          </cell>
          <cell r="G192">
            <v>1221.79</v>
          </cell>
        </row>
        <row r="193">
          <cell r="A193" t="str">
            <v>04.221.01</v>
          </cell>
          <cell r="B193" t="str">
            <v>Boca de BTCC 1.50x1.50m - normal</v>
          </cell>
          <cell r="C193" t="str">
            <v xml:space="preserve"> </v>
          </cell>
          <cell r="D193" t="str">
            <v xml:space="preserve"> </v>
          </cell>
          <cell r="E193" t="str">
            <v>un</v>
          </cell>
          <cell r="F193">
            <v>2</v>
          </cell>
          <cell r="G193">
            <v>4561.4799999999996</v>
          </cell>
        </row>
        <row r="194">
          <cell r="A194" t="str">
            <v>04.999.01</v>
          </cell>
          <cell r="B194" t="str">
            <v>Remoção de bueiros existentes</v>
          </cell>
          <cell r="C194" t="str">
            <v xml:space="preserve"> </v>
          </cell>
          <cell r="D194" t="str">
            <v xml:space="preserve"> </v>
          </cell>
          <cell r="E194" t="str">
            <v>m</v>
          </cell>
          <cell r="F194">
            <v>717</v>
          </cell>
          <cell r="G194">
            <v>13.06</v>
          </cell>
        </row>
        <row r="195">
          <cell r="A195" t="str">
            <v>04.999.01a</v>
          </cell>
          <cell r="B195" t="str">
            <v>Limpeza de bueiro e revestimento com tela galvanizada e concreto</v>
          </cell>
          <cell r="C195" t="str">
            <v xml:space="preserve"> </v>
          </cell>
          <cell r="D195" t="str">
            <v xml:space="preserve"> </v>
          </cell>
          <cell r="E195" t="str">
            <v>m</v>
          </cell>
          <cell r="F195">
            <v>92.84</v>
          </cell>
          <cell r="G195">
            <v>44.18</v>
          </cell>
        </row>
        <row r="196">
          <cell r="A196" t="str">
            <v>04.999.02</v>
          </cell>
          <cell r="B196" t="str">
            <v>Demolição de dispositivos de concreto</v>
          </cell>
          <cell r="C196" t="str">
            <v>DNER-ES296/97</v>
          </cell>
          <cell r="D196" t="str">
            <v xml:space="preserve"> </v>
          </cell>
          <cell r="E196" t="str">
            <v>m3</v>
          </cell>
          <cell r="F196">
            <v>238</v>
          </cell>
          <cell r="G196">
            <v>12.58</v>
          </cell>
        </row>
        <row r="197">
          <cell r="A197" t="str">
            <v>P 04.100.23</v>
          </cell>
          <cell r="B197" t="str">
            <v>Bueiro Met.Corrug.circular, T.Armco,  c/Epoxy-bonded, MP-100, D=1,50 m, E=2,0mm</v>
          </cell>
          <cell r="C197" t="str">
            <v xml:space="preserve"> </v>
          </cell>
          <cell r="D197" t="str">
            <v xml:space="preserve"> </v>
          </cell>
          <cell r="E197" t="str">
            <v>m</v>
          </cell>
          <cell r="F197">
            <v>35</v>
          </cell>
          <cell r="G197">
            <v>510.8</v>
          </cell>
        </row>
        <row r="198">
          <cell r="A198" t="str">
            <v>P 04.100.19</v>
          </cell>
          <cell r="B198" t="str">
            <v>Tunnel liner plate, c/Epoxy-bonded, D=1,20m, E=2,70mm</v>
          </cell>
          <cell r="C198" t="str">
            <v xml:space="preserve"> </v>
          </cell>
          <cell r="D198" t="str">
            <v xml:space="preserve"> </v>
          </cell>
          <cell r="E198" t="str">
            <v>m</v>
          </cell>
          <cell r="F198">
            <v>45</v>
          </cell>
          <cell r="G198">
            <v>923.09</v>
          </cell>
        </row>
        <row r="199">
          <cell r="A199" t="str">
            <v>P 04.100.20</v>
          </cell>
          <cell r="B199" t="str">
            <v>Tunnel liner plate, c/Epoxy-bonded, D=1,40m, E=2,70mm</v>
          </cell>
          <cell r="C199" t="str">
            <v xml:space="preserve"> </v>
          </cell>
          <cell r="D199" t="str">
            <v xml:space="preserve"> </v>
          </cell>
          <cell r="E199" t="str">
            <v>m</v>
          </cell>
          <cell r="F199">
            <v>49</v>
          </cell>
          <cell r="G199">
            <v>1029.42</v>
          </cell>
        </row>
        <row r="200">
          <cell r="A200" t="str">
            <v>DER72450a</v>
          </cell>
          <cell r="B200" t="str">
            <v>Boca para BSTM D=140cm - Normal</v>
          </cell>
          <cell r="C200" t="str">
            <v xml:space="preserve"> </v>
          </cell>
          <cell r="D200" t="str">
            <v xml:space="preserve"> </v>
          </cell>
          <cell r="E200" t="str">
            <v>un</v>
          </cell>
          <cell r="F200">
            <v>2</v>
          </cell>
          <cell r="G200">
            <v>690.23</v>
          </cell>
        </row>
        <row r="202">
          <cell r="F202" t="str">
            <v>SUB-TOTAL</v>
          </cell>
        </row>
        <row r="204">
          <cell r="B204" t="str">
            <v>OBRAS COMPLEMENTARES</v>
          </cell>
        </row>
        <row r="205">
          <cell r="A205" t="str">
            <v>05.100.00</v>
          </cell>
          <cell r="B205" t="str">
            <v>Enleivamento</v>
          </cell>
          <cell r="C205" t="str">
            <v>DNER-ES341/97</v>
          </cell>
          <cell r="D205" t="str">
            <v xml:space="preserve"> </v>
          </cell>
          <cell r="E205" t="str">
            <v>m2</v>
          </cell>
          <cell r="F205">
            <v>144229</v>
          </cell>
          <cell r="G205">
            <v>2.06</v>
          </cell>
        </row>
        <row r="206">
          <cell r="A206" t="str">
            <v>05.102.00</v>
          </cell>
          <cell r="B206" t="str">
            <v>Hidrossemeadura</v>
          </cell>
          <cell r="C206" t="str">
            <v>DNER-ES341/97</v>
          </cell>
          <cell r="D206" t="str">
            <v xml:space="preserve"> </v>
          </cell>
          <cell r="E206" t="str">
            <v>m2</v>
          </cell>
          <cell r="F206">
            <v>656277</v>
          </cell>
          <cell r="G206">
            <v>0.49</v>
          </cell>
        </row>
        <row r="207">
          <cell r="A207" t="str">
            <v>P 05.100.02</v>
          </cell>
          <cell r="B207" t="str">
            <v>Fornecimento e plantio de árvore selecionada</v>
          </cell>
          <cell r="C207" t="str">
            <v xml:space="preserve"> </v>
          </cell>
          <cell r="D207" t="str">
            <v xml:space="preserve"> </v>
          </cell>
          <cell r="E207" t="str">
            <v>un</v>
          </cell>
          <cell r="F207">
            <v>4122</v>
          </cell>
          <cell r="G207">
            <v>6.02</v>
          </cell>
        </row>
        <row r="208">
          <cell r="A208" t="str">
            <v>DER80050</v>
          </cell>
          <cell r="B208" t="str">
            <v>Remoção e recolocação de cercas de arame farpado</v>
          </cell>
          <cell r="C208" t="str">
            <v xml:space="preserve"> </v>
          </cell>
          <cell r="D208" t="str">
            <v xml:space="preserve"> </v>
          </cell>
          <cell r="E208" t="str">
            <v>m</v>
          </cell>
          <cell r="F208">
            <v>7200</v>
          </cell>
          <cell r="G208">
            <v>3.23</v>
          </cell>
        </row>
        <row r="209">
          <cell r="A209" t="str">
            <v>06.400.01</v>
          </cell>
          <cell r="B209" t="str">
            <v>Cercas de arame farpado c/ mourao de concreto</v>
          </cell>
          <cell r="C209" t="str">
            <v xml:space="preserve"> </v>
          </cell>
          <cell r="D209" t="str">
            <v xml:space="preserve"> </v>
          </cell>
          <cell r="E209" t="str">
            <v>m</v>
          </cell>
          <cell r="F209">
            <v>19200</v>
          </cell>
          <cell r="G209">
            <v>8.76</v>
          </cell>
        </row>
        <row r="210">
          <cell r="A210" t="str">
            <v>P 05.100.04</v>
          </cell>
          <cell r="B210" t="str">
            <v>Alambrado c/tela galvanizada c/mourões de concreto h=2,00m</v>
          </cell>
          <cell r="C210" t="str">
            <v xml:space="preserve"> </v>
          </cell>
          <cell r="D210" t="str">
            <v xml:space="preserve"> </v>
          </cell>
          <cell r="E210" t="str">
            <v>m</v>
          </cell>
          <cell r="F210">
            <v>810</v>
          </cell>
          <cell r="G210">
            <v>38.340000000000003</v>
          </cell>
        </row>
        <row r="211">
          <cell r="A211" t="str">
            <v>P 05.100.05</v>
          </cell>
          <cell r="B211" t="str">
            <v xml:space="preserve">Portão duas folhas 4,20 x 2,00m, c/tela de aço galvanizado </v>
          </cell>
          <cell r="C211" t="str">
            <v xml:space="preserve"> </v>
          </cell>
          <cell r="D211" t="str">
            <v xml:space="preserve"> </v>
          </cell>
          <cell r="E211" t="str">
            <v>un</v>
          </cell>
          <cell r="F211">
            <v>1</v>
          </cell>
          <cell r="G211">
            <v>2020.74</v>
          </cell>
        </row>
        <row r="212">
          <cell r="A212" t="str">
            <v>P 05.300.00</v>
          </cell>
          <cell r="B212" t="str">
            <v>Abrigos para passageiros</v>
          </cell>
          <cell r="C212" t="str">
            <v xml:space="preserve"> </v>
          </cell>
          <cell r="D212" t="str">
            <v xml:space="preserve"> </v>
          </cell>
          <cell r="E212" t="str">
            <v>un</v>
          </cell>
          <cell r="F212">
            <v>7</v>
          </cell>
          <cell r="G212">
            <v>832.7</v>
          </cell>
        </row>
        <row r="213">
          <cell r="A213" t="str">
            <v>R1</v>
          </cell>
          <cell r="B213" t="str">
            <v>Remanejamento de Rede de Baixa Tensão (220/380V)</v>
          </cell>
          <cell r="C213" t="str">
            <v xml:space="preserve"> </v>
          </cell>
          <cell r="D213" t="str">
            <v xml:space="preserve"> </v>
          </cell>
          <cell r="E213" t="str">
            <v>m</v>
          </cell>
          <cell r="F213">
            <v>650</v>
          </cell>
          <cell r="G213">
            <v>4.7</v>
          </cell>
        </row>
        <row r="214">
          <cell r="A214" t="str">
            <v>R2</v>
          </cell>
          <cell r="B214" t="str">
            <v>Remanejamento de Rede de Alta Tensão (138kV)</v>
          </cell>
          <cell r="C214" t="str">
            <v xml:space="preserve"> </v>
          </cell>
          <cell r="D214" t="str">
            <v xml:space="preserve"> </v>
          </cell>
          <cell r="E214" t="str">
            <v>m</v>
          </cell>
          <cell r="F214">
            <v>930</v>
          </cell>
          <cell r="G214">
            <v>6.2</v>
          </cell>
        </row>
        <row r="215">
          <cell r="A215" t="str">
            <v>R8</v>
          </cell>
          <cell r="B215" t="str">
            <v>Remanejamento de Poste de Concreto 9/150</v>
          </cell>
          <cell r="C215" t="str">
            <v xml:space="preserve"> </v>
          </cell>
          <cell r="D215" t="str">
            <v xml:space="preserve"> </v>
          </cell>
          <cell r="E215" t="str">
            <v>un</v>
          </cell>
          <cell r="F215">
            <v>7</v>
          </cell>
          <cell r="G215">
            <v>75</v>
          </cell>
        </row>
        <row r="216">
          <cell r="A216" t="str">
            <v>R9</v>
          </cell>
          <cell r="B216" t="str">
            <v>Remanejamento de Poste de Concreto 9/300</v>
          </cell>
          <cell r="C216" t="str">
            <v xml:space="preserve"> </v>
          </cell>
          <cell r="D216" t="str">
            <v xml:space="preserve"> </v>
          </cell>
          <cell r="E216" t="str">
            <v>un</v>
          </cell>
          <cell r="F216">
            <v>2</v>
          </cell>
          <cell r="G216">
            <v>75</v>
          </cell>
        </row>
        <row r="217">
          <cell r="A217" t="str">
            <v>R22</v>
          </cell>
          <cell r="B217" t="str">
            <v>Remanejamento de Poste de Concreto 09/300 c/ transformador</v>
          </cell>
          <cell r="C217" t="str">
            <v xml:space="preserve"> </v>
          </cell>
          <cell r="D217" t="str">
            <v xml:space="preserve"> </v>
          </cell>
          <cell r="E217" t="str">
            <v>un</v>
          </cell>
          <cell r="F217">
            <v>1</v>
          </cell>
          <cell r="G217">
            <v>290</v>
          </cell>
        </row>
        <row r="218">
          <cell r="A218" t="str">
            <v>R10</v>
          </cell>
          <cell r="B218" t="str">
            <v>Remanejamento de Poste de Concreto 10/150</v>
          </cell>
          <cell r="C218" t="str">
            <v xml:space="preserve"> </v>
          </cell>
          <cell r="D218" t="str">
            <v xml:space="preserve"> </v>
          </cell>
          <cell r="E218" t="str">
            <v>un</v>
          </cell>
          <cell r="F218">
            <v>17</v>
          </cell>
          <cell r="G218">
            <v>75</v>
          </cell>
        </row>
        <row r="219">
          <cell r="A219" t="str">
            <v>R11</v>
          </cell>
          <cell r="B219" t="str">
            <v>Remanejamento de Poste de Concreto 10/300</v>
          </cell>
          <cell r="C219" t="str">
            <v xml:space="preserve"> </v>
          </cell>
          <cell r="D219" t="str">
            <v xml:space="preserve"> </v>
          </cell>
          <cell r="E219" t="str">
            <v>un</v>
          </cell>
          <cell r="F219">
            <v>16</v>
          </cell>
          <cell r="G219">
            <v>75</v>
          </cell>
        </row>
        <row r="220">
          <cell r="A220" t="str">
            <v>R12</v>
          </cell>
          <cell r="B220" t="str">
            <v>Remanejamento de Poste de Concreto 10/600</v>
          </cell>
          <cell r="C220" t="str">
            <v xml:space="preserve"> </v>
          </cell>
          <cell r="D220" t="str">
            <v xml:space="preserve"> </v>
          </cell>
          <cell r="E220" t="str">
            <v>un</v>
          </cell>
          <cell r="F220">
            <v>2</v>
          </cell>
          <cell r="G220">
            <v>75</v>
          </cell>
        </row>
        <row r="221">
          <cell r="A221" t="str">
            <v>R18</v>
          </cell>
          <cell r="B221" t="str">
            <v>Remanejamento de Poste de Concreto 10/150 c/ 3 pétalas (400W) instalado</v>
          </cell>
          <cell r="C221" t="str">
            <v xml:space="preserve"> </v>
          </cell>
          <cell r="D221" t="str">
            <v xml:space="preserve"> </v>
          </cell>
          <cell r="E221" t="str">
            <v>un</v>
          </cell>
          <cell r="F221">
            <v>2</v>
          </cell>
          <cell r="G221">
            <v>250</v>
          </cell>
        </row>
        <row r="222">
          <cell r="A222" t="str">
            <v>R25</v>
          </cell>
          <cell r="B222" t="str">
            <v>Remanejamento de Poste Metálico 20m c/ 3 pétalas instalado</v>
          </cell>
          <cell r="C222" t="str">
            <v xml:space="preserve"> </v>
          </cell>
          <cell r="D222" t="str">
            <v xml:space="preserve"> </v>
          </cell>
          <cell r="E222" t="str">
            <v>un</v>
          </cell>
          <cell r="F222">
            <v>1</v>
          </cell>
          <cell r="G222">
            <v>350</v>
          </cell>
        </row>
        <row r="223">
          <cell r="A223" t="str">
            <v>R26</v>
          </cell>
          <cell r="B223" t="str">
            <v>Remanejamento de Poste Metálico 20m c/ 4 pétalas instalado</v>
          </cell>
          <cell r="C223" t="str">
            <v xml:space="preserve"> </v>
          </cell>
          <cell r="D223" t="str">
            <v xml:space="preserve"> </v>
          </cell>
          <cell r="E223" t="str">
            <v>un</v>
          </cell>
          <cell r="F223">
            <v>2</v>
          </cell>
          <cell r="G223">
            <v>410</v>
          </cell>
        </row>
        <row r="224">
          <cell r="A224" t="str">
            <v>R3</v>
          </cell>
          <cell r="B224" t="str">
            <v>Remanejamento de Rede de Telefonia</v>
          </cell>
          <cell r="C224" t="str">
            <v xml:space="preserve"> </v>
          </cell>
          <cell r="D224" t="str">
            <v xml:space="preserve"> </v>
          </cell>
          <cell r="E224" t="str">
            <v>m</v>
          </cell>
          <cell r="F224">
            <v>360</v>
          </cell>
          <cell r="G224">
            <v>2</v>
          </cell>
        </row>
        <row r="225">
          <cell r="A225" t="str">
            <v>R28</v>
          </cell>
          <cell r="B225" t="str">
            <v>Remanejamento de Canalização de água em Ferro Fundido, 100mm</v>
          </cell>
          <cell r="C225" t="str">
            <v xml:space="preserve"> </v>
          </cell>
          <cell r="D225" t="str">
            <v xml:space="preserve"> </v>
          </cell>
          <cell r="E225" t="str">
            <v>m</v>
          </cell>
          <cell r="F225">
            <v>800</v>
          </cell>
          <cell r="G225">
            <v>234.18</v>
          </cell>
        </row>
        <row r="226">
          <cell r="B226" t="str">
            <v>Placas de aproximação( 02 unidades)p/Viaduto nº1</v>
          </cell>
        </row>
        <row r="227">
          <cell r="A227" t="str">
            <v>03.371.01</v>
          </cell>
          <cell r="B227" t="str">
            <v>Formas de placa compensada resinada</v>
          </cell>
          <cell r="C227" t="str">
            <v xml:space="preserve"> </v>
          </cell>
          <cell r="D227" t="str">
            <v xml:space="preserve"> </v>
          </cell>
          <cell r="E227" t="str">
            <v>m2</v>
          </cell>
          <cell r="F227">
            <v>16</v>
          </cell>
          <cell r="G227">
            <v>21.86</v>
          </cell>
        </row>
        <row r="228">
          <cell r="A228" t="str">
            <v>03.353.00</v>
          </cell>
          <cell r="B228" t="str">
            <v>Forn., preparo e colocação nas formas, de aço CA-50</v>
          </cell>
          <cell r="C228" t="str">
            <v xml:space="preserve"> </v>
          </cell>
          <cell r="D228" t="str">
            <v xml:space="preserve"> </v>
          </cell>
          <cell r="E228" t="str">
            <v>kg</v>
          </cell>
          <cell r="F228">
            <v>1814</v>
          </cell>
          <cell r="G228">
            <v>2.59</v>
          </cell>
        </row>
        <row r="229">
          <cell r="A229" t="str">
            <v>P 03.327.01</v>
          </cell>
          <cell r="B229" t="str">
            <v xml:space="preserve">Concreto fck= 25 MPa-contr. raz. uso ger. </v>
          </cell>
          <cell r="C229" t="str">
            <v xml:space="preserve"> </v>
          </cell>
          <cell r="D229" t="str">
            <v xml:space="preserve"> </v>
          </cell>
          <cell r="E229" t="str">
            <v>m3</v>
          </cell>
          <cell r="F229">
            <v>22</v>
          </cell>
          <cell r="G229">
            <v>163.22</v>
          </cell>
        </row>
        <row r="230">
          <cell r="B230" t="str">
            <v>Placas de aproximação( 02 unidades)p/Viaduto nº2</v>
          </cell>
        </row>
        <row r="231">
          <cell r="A231" t="str">
            <v>03.371.01</v>
          </cell>
          <cell r="B231" t="str">
            <v>Formas de placa compensada resinada</v>
          </cell>
          <cell r="C231" t="str">
            <v xml:space="preserve"> </v>
          </cell>
          <cell r="D231" t="str">
            <v xml:space="preserve"> </v>
          </cell>
          <cell r="E231" t="str">
            <v>m2</v>
          </cell>
          <cell r="F231">
            <v>16</v>
          </cell>
          <cell r="G231">
            <v>21.86</v>
          </cell>
        </row>
        <row r="232">
          <cell r="A232" t="str">
            <v>03.353.00</v>
          </cell>
          <cell r="B232" t="str">
            <v>Forn., preparo e colocação nas formas, de aço CA-50</v>
          </cell>
          <cell r="C232" t="str">
            <v xml:space="preserve"> </v>
          </cell>
          <cell r="D232" t="str">
            <v xml:space="preserve"> </v>
          </cell>
          <cell r="E232" t="str">
            <v>kg</v>
          </cell>
          <cell r="F232">
            <v>1814</v>
          </cell>
          <cell r="G232">
            <v>2.59</v>
          </cell>
        </row>
        <row r="233">
          <cell r="A233" t="str">
            <v>P 03.327.01</v>
          </cell>
          <cell r="B233" t="str">
            <v xml:space="preserve">Concreto fck= 25 MPa-contr. raz. uso ger. </v>
          </cell>
          <cell r="C233" t="str">
            <v xml:space="preserve"> </v>
          </cell>
          <cell r="D233" t="str">
            <v xml:space="preserve"> </v>
          </cell>
          <cell r="E233" t="str">
            <v>m3</v>
          </cell>
          <cell r="F233">
            <v>22</v>
          </cell>
          <cell r="G233">
            <v>163.22</v>
          </cell>
        </row>
        <row r="235">
          <cell r="G235" t="str">
            <v>SUB-TOTAL</v>
          </cell>
        </row>
        <row r="237">
          <cell r="G237" t="str">
            <v>TOTAL</v>
          </cell>
        </row>
      </sheetData>
      <sheetData sheetId="8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36000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360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180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01.100.12</v>
          </cell>
          <cell r="B18" t="str">
            <v>Escavação,carga e transportes de material de 1a categoria DMT= 600 a 800m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325</v>
          </cell>
          <cell r="G18">
            <v>2.19</v>
          </cell>
        </row>
        <row r="19">
          <cell r="A19" t="str">
            <v>01.100.18</v>
          </cell>
          <cell r="B19" t="str">
            <v>Escavação,carga e transportes de material de 1a categoria DMT= 1800 a 2000m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2295</v>
          </cell>
          <cell r="G19">
            <v>2.92</v>
          </cell>
        </row>
        <row r="20">
          <cell r="A20" t="str">
            <v>01.100.19</v>
          </cell>
          <cell r="B20" t="str">
            <v>Escavação,carga e transportes de material de 1a categoria DMT= 2000 a 3000m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4475</v>
          </cell>
          <cell r="G20">
            <v>3.26</v>
          </cell>
        </row>
        <row r="21">
          <cell r="A21" t="str">
            <v>DER50260</v>
          </cell>
          <cell r="B21" t="str">
            <v>Esc.  Carga e Transp. de mat. 1a cat. c/ CB 5000&lt;DMT&lt;6000m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1223</v>
          </cell>
          <cell r="G21">
            <v>4.29</v>
          </cell>
        </row>
        <row r="22">
          <cell r="A22" t="str">
            <v>DER50290</v>
          </cell>
          <cell r="B22" t="str">
            <v>Esc.  Carga e Transp. de mat. 1a cat. c/ CB 8000&lt;DMT&lt;9000m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2097</v>
          </cell>
          <cell r="G22">
            <v>5.79</v>
          </cell>
        </row>
        <row r="23">
          <cell r="A23" t="str">
            <v>01.101.12</v>
          </cell>
          <cell r="B23" t="str">
            <v>Escavação,carga e transportes de material de 2a categoria,c/CB,  DMT 600 a 800m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2276</v>
          </cell>
          <cell r="G23">
            <v>3.23</v>
          </cell>
        </row>
        <row r="24">
          <cell r="A24" t="str">
            <v>01.101.18</v>
          </cell>
          <cell r="B24" t="str">
            <v>Escavação,carga e transportes de material de 2a categoria,c/CB,  DMT 1800 a 2000m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2295</v>
          </cell>
          <cell r="G24">
            <v>4.1399999999999997</v>
          </cell>
        </row>
        <row r="25">
          <cell r="A25" t="str">
            <v>01.101.19</v>
          </cell>
          <cell r="B25" t="str">
            <v>Escavação,carga e transportes de material de 2a categoria,c/CB,  DMT 2000 a 3000m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5527</v>
          </cell>
          <cell r="G25">
            <v>4.51</v>
          </cell>
        </row>
        <row r="26">
          <cell r="A26" t="str">
            <v>DER51250</v>
          </cell>
          <cell r="B26" t="str">
            <v>Escavação,carga e transportes de material de 2a categoria DMT 5000 a 6000m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1842</v>
          </cell>
          <cell r="G26">
            <v>5.7</v>
          </cell>
        </row>
        <row r="27">
          <cell r="A27" t="str">
            <v>DER51280</v>
          </cell>
          <cell r="B27" t="str">
            <v>Escavação,carga e transportes de material de 2a categoria DMT 8000 a 9000m</v>
          </cell>
          <cell r="C27" t="str">
            <v xml:space="preserve"> </v>
          </cell>
          <cell r="D27" t="str">
            <v xml:space="preserve"> </v>
          </cell>
          <cell r="E27" t="str">
            <v>m3</v>
          </cell>
          <cell r="F27">
            <v>2097</v>
          </cell>
          <cell r="G27">
            <v>7.48</v>
          </cell>
        </row>
        <row r="28">
          <cell r="A28" t="str">
            <v>DER51310</v>
          </cell>
          <cell r="B28" t="str">
            <v>Escavação,carga e transportes de material de 2a categoria DMT 12000 a 14000m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4665</v>
          </cell>
          <cell r="G28">
            <v>10.14</v>
          </cell>
        </row>
        <row r="29">
          <cell r="A29" t="str">
            <v>DER51320</v>
          </cell>
          <cell r="B29" t="str">
            <v>Escavação,carga e transportes de material de 2a categoria DMT 14000 a 16000m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8592</v>
          </cell>
          <cell r="G29">
            <v>11.31</v>
          </cell>
        </row>
        <row r="30">
          <cell r="A30" t="str">
            <v>DER51360</v>
          </cell>
          <cell r="B30" t="str">
            <v>Escavação,carga e transportes de material de 2a categoria DMT 22000 a 24000m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1500</v>
          </cell>
          <cell r="G30">
            <v>16.04</v>
          </cell>
        </row>
        <row r="31">
          <cell r="A31" t="str">
            <v>DER52090</v>
          </cell>
          <cell r="B31" t="str">
            <v>Esc. Carga e Transp. de solos moles 600&lt;DMT&lt;=800m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8592</v>
          </cell>
          <cell r="G31">
            <v>4.6399999999999997</v>
          </cell>
        </row>
        <row r="32">
          <cell r="A32" t="str">
            <v>DER52095</v>
          </cell>
          <cell r="B32" t="str">
            <v>Esc. Carga e Transp. de solos moles 800&lt;DMT&lt;=1000m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2097</v>
          </cell>
          <cell r="G32">
            <v>4.7</v>
          </cell>
        </row>
        <row r="33">
          <cell r="A33" t="str">
            <v>DER52105</v>
          </cell>
          <cell r="B33" t="str">
            <v>Esc. Carga e Transp. de solos moles 2000&lt;DMT&lt;=3000m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1010</v>
          </cell>
          <cell r="G33">
            <v>5.77</v>
          </cell>
        </row>
        <row r="34">
          <cell r="A34" t="str">
            <v>DER52106</v>
          </cell>
          <cell r="B34" t="str">
            <v>Esc. Carga e Transp. de solos moles 3000&lt;DMT&lt;=4000m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3665</v>
          </cell>
          <cell r="G34">
            <v>6.37</v>
          </cell>
        </row>
        <row r="35">
          <cell r="A35" t="str">
            <v>01.510.00</v>
          </cell>
          <cell r="B35" t="str">
            <v>Compactação de aterros a 95% Proctor Normal</v>
          </cell>
          <cell r="C35" t="str">
            <v>DNER-ES282/97</v>
          </cell>
          <cell r="D35" t="str">
            <v xml:space="preserve"> </v>
          </cell>
          <cell r="E35" t="str">
            <v>m3</v>
          </cell>
          <cell r="F35">
            <v>5906</v>
          </cell>
          <cell r="G35">
            <v>0.79</v>
          </cell>
        </row>
        <row r="36">
          <cell r="A36" t="str">
            <v>01.511.00</v>
          </cell>
          <cell r="B36" t="str">
            <v>Compactação de aterros a 100% Proctor Normal</v>
          </cell>
          <cell r="C36" t="str">
            <v>DNER-ES282/97</v>
          </cell>
          <cell r="D36" t="str">
            <v xml:space="preserve"> </v>
          </cell>
          <cell r="E36" t="str">
            <v>m3</v>
          </cell>
          <cell r="F36">
            <v>3477</v>
          </cell>
          <cell r="G36">
            <v>1.36</v>
          </cell>
        </row>
        <row r="37">
          <cell r="F37" t="str">
            <v>SUB-TOTAL</v>
          </cell>
        </row>
        <row r="39">
          <cell r="B39" t="str">
            <v>PAVIMENTAÇÃO</v>
          </cell>
        </row>
        <row r="40">
          <cell r="A40" t="str">
            <v>02.000.00</v>
          </cell>
          <cell r="B40" t="str">
            <v>Regularização do subleito</v>
          </cell>
          <cell r="C40" t="str">
            <v xml:space="preserve"> </v>
          </cell>
          <cell r="D40" t="str">
            <v xml:space="preserve"> </v>
          </cell>
          <cell r="E40" t="str">
            <v>m2</v>
          </cell>
          <cell r="F40">
            <v>11690</v>
          </cell>
          <cell r="G40">
            <v>0.3</v>
          </cell>
        </row>
        <row r="41">
          <cell r="A41" t="str">
            <v>P01.401.00</v>
          </cell>
          <cell r="B41" t="str">
            <v>Revestimento Primário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2245</v>
          </cell>
          <cell r="G41">
            <v>11.75</v>
          </cell>
        </row>
        <row r="42">
          <cell r="F42" t="str">
            <v>SUB-TOTAL</v>
          </cell>
        </row>
        <row r="43">
          <cell r="B43" t="str">
            <v>DRENAGEM</v>
          </cell>
        </row>
        <row r="44">
          <cell r="A44" t="str">
            <v>04.000.00</v>
          </cell>
          <cell r="B44" t="str">
            <v>Escavação manual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52</v>
          </cell>
          <cell r="G44">
            <v>17.57</v>
          </cell>
        </row>
        <row r="45">
          <cell r="A45" t="str">
            <v>04.001.00</v>
          </cell>
          <cell r="B45" t="str">
            <v>Escavação mecânica em material de 1a categoria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1344</v>
          </cell>
          <cell r="G45">
            <v>2.09</v>
          </cell>
        </row>
        <row r="46">
          <cell r="A46" t="str">
            <v>04.001.01</v>
          </cell>
          <cell r="B46" t="str">
            <v>Escavação mecânica,reaterro e compactação (material de 1a categoria)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255</v>
          </cell>
          <cell r="G46">
            <v>3.03</v>
          </cell>
        </row>
        <row r="47">
          <cell r="A47" t="str">
            <v>04.401.02</v>
          </cell>
          <cell r="B47" t="str">
            <v>Valeta de prot. de aterro c/ revest. vegetal VPA 02</v>
          </cell>
          <cell r="C47" t="str">
            <v xml:space="preserve"> </v>
          </cell>
          <cell r="D47" t="str">
            <v xml:space="preserve"> </v>
          </cell>
          <cell r="E47" t="str">
            <v>m</v>
          </cell>
          <cell r="F47">
            <v>517</v>
          </cell>
          <cell r="G47">
            <v>24.32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627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110</v>
          </cell>
          <cell r="G49">
            <v>19.170000000000002</v>
          </cell>
        </row>
        <row r="50">
          <cell r="A50" t="str">
            <v>04.900.33</v>
          </cell>
          <cell r="B50" t="str">
            <v>Sarjeta triangular de grama-STG 03</v>
          </cell>
          <cell r="C50" t="str">
            <v xml:space="preserve"> </v>
          </cell>
          <cell r="D50" t="str">
            <v xml:space="preserve"> </v>
          </cell>
          <cell r="E50" t="str">
            <v>m</v>
          </cell>
          <cell r="F50">
            <v>451</v>
          </cell>
          <cell r="G50">
            <v>10.61</v>
          </cell>
        </row>
        <row r="51">
          <cell r="A51" t="str">
            <v>04.900.34</v>
          </cell>
          <cell r="B51" t="str">
            <v>Sarjeta triangular de grama-STG 04</v>
          </cell>
          <cell r="C51" t="str">
            <v xml:space="preserve"> </v>
          </cell>
          <cell r="D51" t="str">
            <v xml:space="preserve"> </v>
          </cell>
          <cell r="E51" t="str">
            <v>m</v>
          </cell>
          <cell r="F51">
            <v>715</v>
          </cell>
          <cell r="G51">
            <v>8.4700000000000006</v>
          </cell>
        </row>
        <row r="52">
          <cell r="F52" t="str">
            <v>SUB-TOTAL</v>
          </cell>
        </row>
        <row r="54">
          <cell r="B54" t="str">
            <v>OBRAS DE ARTE CORRENTES</v>
          </cell>
        </row>
        <row r="55">
          <cell r="A55" t="str">
            <v>04.001.00</v>
          </cell>
          <cell r="B55" t="str">
            <v>Escavação mecânica em material de 1a categoria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1075.2</v>
          </cell>
          <cell r="G55">
            <v>2.09</v>
          </cell>
        </row>
        <row r="56">
          <cell r="A56" t="str">
            <v>04.001.01</v>
          </cell>
          <cell r="B56" t="str">
            <v>Escavação mecânica,reaterro e compactação (material de 1a categoria)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1020</v>
          </cell>
          <cell r="G56">
            <v>3.03</v>
          </cell>
        </row>
        <row r="57">
          <cell r="A57" t="str">
            <v>04.100.02</v>
          </cell>
          <cell r="B57" t="str">
            <v>Corpo de BSTC D=0.80m</v>
          </cell>
          <cell r="C57" t="str">
            <v>DNER-ES284/97</v>
          </cell>
          <cell r="D57" t="str">
            <v xml:space="preserve"> </v>
          </cell>
          <cell r="E57" t="str">
            <v xml:space="preserve">m </v>
          </cell>
          <cell r="F57">
            <v>65</v>
          </cell>
          <cell r="G57">
            <v>201.98</v>
          </cell>
        </row>
        <row r="58">
          <cell r="A58" t="str">
            <v>04.101.02</v>
          </cell>
          <cell r="B58" t="str">
            <v>Boca de BSTC D=0.80m-normal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4</v>
          </cell>
          <cell r="G58">
            <v>494.05</v>
          </cell>
        </row>
        <row r="59">
          <cell r="A59" t="str">
            <v>DER72950</v>
          </cell>
          <cell r="B59" t="str">
            <v>Boca de BSTC D=2,00m-normal</v>
          </cell>
          <cell r="C59" t="str">
            <v xml:space="preserve"> </v>
          </cell>
          <cell r="D59" t="str">
            <v xml:space="preserve"> </v>
          </cell>
          <cell r="E59" t="str">
            <v>un</v>
          </cell>
          <cell r="F59">
            <v>2</v>
          </cell>
          <cell r="G59">
            <v>1469.87</v>
          </cell>
        </row>
        <row r="60">
          <cell r="A60" t="str">
            <v>P04.110.00</v>
          </cell>
          <cell r="B60" t="str">
            <v>Corpo de BDTC D=0.80m c/ laje de concreto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92</v>
          </cell>
          <cell r="G60">
            <v>335.3</v>
          </cell>
        </row>
        <row r="61">
          <cell r="A61" t="str">
            <v>P04.111.01</v>
          </cell>
          <cell r="B61" t="str">
            <v>Boca de BDTC D=0.80m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4</v>
          </cell>
          <cell r="G61">
            <v>560.76</v>
          </cell>
        </row>
        <row r="62">
          <cell r="A62" t="str">
            <v>04.200.02</v>
          </cell>
          <cell r="B62" t="str">
            <v>Corpo de BSCC 2.00x2.00m-H=0 a 1.00m</v>
          </cell>
          <cell r="C62" t="str">
            <v>DNER-ES286/97</v>
          </cell>
          <cell r="D62" t="str">
            <v xml:space="preserve"> </v>
          </cell>
          <cell r="E62" t="str">
            <v>m</v>
          </cell>
          <cell r="F62">
            <v>21</v>
          </cell>
          <cell r="G62">
            <v>737.8</v>
          </cell>
        </row>
        <row r="63">
          <cell r="A63" t="str">
            <v>04.201.02</v>
          </cell>
          <cell r="B63" t="str">
            <v>Boca de BSCC 2.00x2.00m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2</v>
          </cell>
          <cell r="G63">
            <v>4874.24</v>
          </cell>
        </row>
        <row r="64">
          <cell r="A64" t="str">
            <v>P 04.100.21</v>
          </cell>
          <cell r="B64" t="str">
            <v>Tunnel liner plate, c/Epoxy-bonded, D=2,00m, E=2,70mm</v>
          </cell>
          <cell r="C64" t="str">
            <v xml:space="preserve"> </v>
          </cell>
          <cell r="D64" t="str">
            <v xml:space="preserve"> </v>
          </cell>
          <cell r="E64" t="str">
            <v>m</v>
          </cell>
          <cell r="F64">
            <v>44.5</v>
          </cell>
          <cell r="G64">
            <v>1370.71</v>
          </cell>
        </row>
        <row r="65">
          <cell r="A65" t="str">
            <v>04.999.02</v>
          </cell>
          <cell r="B65" t="str">
            <v>Demolição de dispositivos de concreto</v>
          </cell>
          <cell r="C65" t="str">
            <v>DNER-ES296/97</v>
          </cell>
          <cell r="D65" t="str">
            <v xml:space="preserve"> </v>
          </cell>
          <cell r="E65" t="str">
            <v>m3</v>
          </cell>
          <cell r="F65">
            <v>25</v>
          </cell>
          <cell r="G65">
            <v>12.58</v>
          </cell>
        </row>
        <row r="66">
          <cell r="F66" t="str">
            <v>SUB-TOTAL</v>
          </cell>
        </row>
        <row r="67">
          <cell r="B67" t="str">
            <v>OBRAS COMPLEMENTARES</v>
          </cell>
        </row>
        <row r="68">
          <cell r="A68" t="str">
            <v>05.100.00</v>
          </cell>
          <cell r="B68" t="str">
            <v>Enleivamento</v>
          </cell>
          <cell r="C68" t="str">
            <v>DNER-ES341/97</v>
          </cell>
          <cell r="D68" t="str">
            <v xml:space="preserve"> </v>
          </cell>
          <cell r="E68" t="str">
            <v>m2</v>
          </cell>
          <cell r="F68">
            <v>8136</v>
          </cell>
          <cell r="G68">
            <v>2.06</v>
          </cell>
        </row>
        <row r="69">
          <cell r="A69" t="str">
            <v>05.102.00</v>
          </cell>
          <cell r="B69" t="str">
            <v>Hidrossemeadura</v>
          </cell>
          <cell r="C69" t="str">
            <v>DNER-ES341/97</v>
          </cell>
          <cell r="D69" t="str">
            <v xml:space="preserve"> </v>
          </cell>
          <cell r="E69" t="str">
            <v>m2</v>
          </cell>
          <cell r="F69">
            <v>420</v>
          </cell>
          <cell r="G69">
            <v>0.49</v>
          </cell>
        </row>
        <row r="70">
          <cell r="A70" t="str">
            <v>P 05.100.02</v>
          </cell>
          <cell r="B70" t="str">
            <v>Fornecimento e plantio de árvore selecionada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95</v>
          </cell>
          <cell r="G70">
            <v>6.02</v>
          </cell>
        </row>
      </sheetData>
      <sheetData sheetId="9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154200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1542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771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3580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389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1207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2411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5249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18027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5127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2145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1313</v>
          </cell>
          <cell r="G26">
            <v>2.84</v>
          </cell>
        </row>
        <row r="27">
          <cell r="A27" t="str">
            <v>01.100.18</v>
          </cell>
          <cell r="B27" t="str">
            <v>Escavação,carga e transportes de material de 1a categoria DMT= 1800 a 2000m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1078</v>
          </cell>
          <cell r="G27">
            <v>2.92</v>
          </cell>
        </row>
        <row r="28">
          <cell r="A28" t="str">
            <v>01.100.19</v>
          </cell>
          <cell r="B28" t="str">
            <v>Escavação,carga e transportes de material de 1a categoria DMT= 2000 a 3000m</v>
          </cell>
          <cell r="C28" t="str">
            <v>DNER-ES280/97</v>
          </cell>
          <cell r="D28" t="str">
            <v xml:space="preserve"> </v>
          </cell>
          <cell r="E28" t="str">
            <v>m3</v>
          </cell>
          <cell r="F28">
            <v>16291</v>
          </cell>
          <cell r="G28">
            <v>3.26</v>
          </cell>
        </row>
        <row r="29">
          <cell r="A29" t="str">
            <v>DER50260</v>
          </cell>
          <cell r="B29" t="str">
            <v>Esc.  Carga e Transp. de mat. 1a cat. c/ CB 5000&lt;DMT&lt;6000m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808</v>
          </cell>
          <cell r="G29">
            <v>4.29</v>
          </cell>
        </row>
        <row r="30">
          <cell r="A30" t="str">
            <v>DER50270</v>
          </cell>
          <cell r="B30" t="str">
            <v>Esc.  Carga e Transp. de mat. 1a cat. c/ CB 6000&lt;DMT&lt;7000m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6239</v>
          </cell>
          <cell r="G30">
            <v>4.79</v>
          </cell>
        </row>
        <row r="31">
          <cell r="A31" t="str">
            <v>DER50315</v>
          </cell>
          <cell r="B31" t="str">
            <v>Esc.  Carga e Transp. de mat. 1a cat. c/ CB 12000&lt;DMT&lt;14000m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16257</v>
          </cell>
          <cell r="G31">
            <v>8.0299999999999994</v>
          </cell>
        </row>
        <row r="32">
          <cell r="A32" t="str">
            <v>01.101.09</v>
          </cell>
          <cell r="B32" t="str">
            <v>Escavação,carga e transportes de material de 2a categoria,c/CB, DMT 50 a 200m</v>
          </cell>
          <cell r="C32" t="str">
            <v>DNER-ES280/97</v>
          </cell>
          <cell r="D32" t="str">
            <v xml:space="preserve"> </v>
          </cell>
          <cell r="E32" t="str">
            <v>m3</v>
          </cell>
          <cell r="F32">
            <v>100</v>
          </cell>
          <cell r="G32">
            <v>2.85</v>
          </cell>
        </row>
        <row r="33">
          <cell r="A33" t="str">
            <v>01.101.10</v>
          </cell>
          <cell r="B33" t="str">
            <v>Escavação,carga e transportes de material de 2a categoria,c/CB,  DMT 200 a 400m</v>
          </cell>
          <cell r="C33" t="str">
            <v>DNER-ES280/97</v>
          </cell>
          <cell r="D33" t="str">
            <v xml:space="preserve"> </v>
          </cell>
          <cell r="E33" t="str">
            <v>m3</v>
          </cell>
          <cell r="F33">
            <v>100</v>
          </cell>
          <cell r="G33">
            <v>2.97</v>
          </cell>
        </row>
        <row r="34">
          <cell r="A34" t="str">
            <v>01.101.11</v>
          </cell>
          <cell r="B34" t="str">
            <v>Escavação,carga e transportes de material de 2a categoria,c/CB,  DMT 400 a 600m</v>
          </cell>
          <cell r="C34" t="str">
            <v>DNER-ES280/97</v>
          </cell>
          <cell r="D34" t="str">
            <v xml:space="preserve"> </v>
          </cell>
          <cell r="E34" t="str">
            <v>m3</v>
          </cell>
          <cell r="F34">
            <v>100</v>
          </cell>
          <cell r="G34">
            <v>3.15</v>
          </cell>
        </row>
        <row r="35">
          <cell r="A35" t="str">
            <v>01.101.12</v>
          </cell>
          <cell r="B35" t="str">
            <v>Escavação,carga e transportes de material de 2a categoria,c/CB,  DMT 600 a 800m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4759</v>
          </cell>
          <cell r="G35">
            <v>3.23</v>
          </cell>
        </row>
        <row r="36">
          <cell r="A36" t="str">
            <v>01.101.13</v>
          </cell>
          <cell r="B36" t="str">
            <v>Escavação,carga e transportes de material de 2a categoria,c/CB,  DMT 800 a 1 000m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100</v>
          </cell>
          <cell r="G36">
            <v>3.42</v>
          </cell>
        </row>
        <row r="37">
          <cell r="A37" t="str">
            <v>01.101.14</v>
          </cell>
          <cell r="B37" t="str">
            <v>Escavação,carga e transportes de material de 2a categoria,c/CB,  DMT 1000 a 1200m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12018</v>
          </cell>
          <cell r="G37">
            <v>3.49</v>
          </cell>
        </row>
        <row r="38">
          <cell r="A38" t="str">
            <v>01.101.15</v>
          </cell>
          <cell r="B38" t="str">
            <v>Escavação,carga e transportes de material de 2a categoria,c/CB,  DMT 1200 a 1400m</v>
          </cell>
          <cell r="C38" t="str">
            <v>DNER-ES280/97</v>
          </cell>
          <cell r="D38" t="str">
            <v xml:space="preserve"> </v>
          </cell>
          <cell r="E38" t="str">
            <v>m3</v>
          </cell>
          <cell r="F38">
            <v>570</v>
          </cell>
          <cell r="G38">
            <v>3.73</v>
          </cell>
        </row>
        <row r="39">
          <cell r="A39" t="str">
            <v>01.101.16</v>
          </cell>
          <cell r="B39" t="str">
            <v>Escavação,carga e transportes de material de 2a categoria,c/CB,  DMT 1400 a 1600m</v>
          </cell>
          <cell r="C39" t="str">
            <v>DNER-ES280/97</v>
          </cell>
          <cell r="D39" t="str">
            <v xml:space="preserve"> </v>
          </cell>
          <cell r="E39" t="str">
            <v>m3</v>
          </cell>
          <cell r="F39">
            <v>238</v>
          </cell>
          <cell r="G39">
            <v>3.87</v>
          </cell>
        </row>
        <row r="40">
          <cell r="A40" t="str">
            <v>01.101.17</v>
          </cell>
          <cell r="B40" t="str">
            <v>Escavação,carga e transportes de material de 2a categoria,c/CB,  DMT 1600 a 1800m</v>
          </cell>
          <cell r="C40" t="str">
            <v>DNER-ES280/97</v>
          </cell>
          <cell r="D40" t="str">
            <v xml:space="preserve"> </v>
          </cell>
          <cell r="E40" t="str">
            <v>m3</v>
          </cell>
          <cell r="F40">
            <v>100</v>
          </cell>
          <cell r="G40">
            <v>3.99</v>
          </cell>
        </row>
        <row r="41">
          <cell r="A41" t="str">
            <v>01.101.18</v>
          </cell>
          <cell r="B41" t="str">
            <v>Escavação,carga e transportes de material de 2a categoria,c/CB,  DMT 1800 a 2000m</v>
          </cell>
          <cell r="C41" t="str">
            <v>DNER-ES280/97</v>
          </cell>
          <cell r="D41" t="str">
            <v xml:space="preserve"> </v>
          </cell>
          <cell r="E41" t="str">
            <v>m3</v>
          </cell>
          <cell r="F41">
            <v>235</v>
          </cell>
          <cell r="G41">
            <v>4.1399999999999997</v>
          </cell>
        </row>
        <row r="42">
          <cell r="A42" t="str">
            <v>01.101.19</v>
          </cell>
          <cell r="B42" t="str">
            <v>Escavação,carga e transportes de material de 2a categoria,c/CB,  DMT 2000 a 3000m</v>
          </cell>
          <cell r="C42" t="str">
            <v>DNER-ES280/97</v>
          </cell>
          <cell r="D42" t="str">
            <v xml:space="preserve"> </v>
          </cell>
          <cell r="E42" t="str">
            <v>m3</v>
          </cell>
          <cell r="F42">
            <v>557</v>
          </cell>
          <cell r="G42">
            <v>4.51</v>
          </cell>
        </row>
        <row r="43">
          <cell r="A43" t="str">
            <v>DER51250</v>
          </cell>
          <cell r="B43" t="str">
            <v>Escavação,carga e transportes de material de 2a categoria DMT 5000 a 6000m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1802</v>
          </cell>
          <cell r="G43">
            <v>5.7</v>
          </cell>
        </row>
        <row r="44">
          <cell r="A44" t="str">
            <v>DER51260</v>
          </cell>
          <cell r="B44" t="str">
            <v>Escavação,carga e transportes de material de 2a categoria DMT 6000 a 7000m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1248</v>
          </cell>
          <cell r="G44">
            <v>6.34</v>
          </cell>
        </row>
        <row r="45">
          <cell r="A45" t="str">
            <v>DER51310</v>
          </cell>
          <cell r="B45" t="str">
            <v>Escavação,carga e transportes de material de 2a categoria DMT 12000 a 14000m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100</v>
          </cell>
          <cell r="G45">
            <v>10.14</v>
          </cell>
        </row>
        <row r="46">
          <cell r="A46" t="str">
            <v>DER52095</v>
          </cell>
          <cell r="B46" t="str">
            <v>Esc. Carga e Transp. de solos moles 800&lt;DMT&lt;=1000m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808</v>
          </cell>
          <cell r="G46">
            <v>4.7</v>
          </cell>
        </row>
        <row r="47">
          <cell r="A47" t="str">
            <v>DER52101</v>
          </cell>
          <cell r="B47" t="str">
            <v>Esc. Carga e Transp. de solos moles 1200&lt;DMT&lt;=1400m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1500</v>
          </cell>
          <cell r="G47">
            <v>4.74</v>
          </cell>
        </row>
        <row r="48">
          <cell r="A48" t="str">
            <v>DER52105</v>
          </cell>
          <cell r="B48" t="str">
            <v>Esc. Carga e Transp. de solos moles 2000&lt;DMT&lt;=3000m</v>
          </cell>
          <cell r="C48" t="str">
            <v xml:space="preserve"> </v>
          </cell>
          <cell r="D48" t="str">
            <v xml:space="preserve"> </v>
          </cell>
          <cell r="E48" t="str">
            <v>m3</v>
          </cell>
          <cell r="F48">
            <v>1222</v>
          </cell>
          <cell r="G48">
            <v>5.77</v>
          </cell>
        </row>
        <row r="49">
          <cell r="A49" t="str">
            <v>DER52106</v>
          </cell>
          <cell r="B49" t="str">
            <v>Esc. Carga e Transp. de solos moles 3000&lt;DMT&lt;=4000m</v>
          </cell>
          <cell r="C49" t="str">
            <v xml:space="preserve"> </v>
          </cell>
          <cell r="D49" t="str">
            <v xml:space="preserve"> </v>
          </cell>
          <cell r="E49" t="str">
            <v>m3</v>
          </cell>
          <cell r="F49">
            <v>3135</v>
          </cell>
          <cell r="G49">
            <v>6.37</v>
          </cell>
        </row>
        <row r="50">
          <cell r="A50" t="str">
            <v>01.510.00</v>
          </cell>
          <cell r="B50" t="str">
            <v>Compactação de aterros a 95% Proctor Normal</v>
          </cell>
          <cell r="C50" t="str">
            <v>DNER-ES282/97</v>
          </cell>
          <cell r="D50" t="str">
            <v xml:space="preserve"> </v>
          </cell>
          <cell r="E50" t="str">
            <v>m3</v>
          </cell>
          <cell r="F50">
            <v>48343</v>
          </cell>
          <cell r="G50">
            <v>0.79</v>
          </cell>
        </row>
        <row r="51">
          <cell r="A51" t="str">
            <v>01.511.00</v>
          </cell>
          <cell r="B51" t="str">
            <v>Compactação de aterros a 100% Proctor Normal</v>
          </cell>
          <cell r="C51" t="str">
            <v>DNER-ES282/97</v>
          </cell>
          <cell r="D51" t="str">
            <v xml:space="preserve"> </v>
          </cell>
          <cell r="E51" t="str">
            <v>m3</v>
          </cell>
          <cell r="F51">
            <v>22313</v>
          </cell>
          <cell r="G51">
            <v>1.36</v>
          </cell>
        </row>
        <row r="52">
          <cell r="F52" t="str">
            <v>SUB-TOTAL</v>
          </cell>
        </row>
        <row r="54">
          <cell r="B54" t="str">
            <v>PAVIMENTAÇÃO</v>
          </cell>
        </row>
        <row r="55">
          <cell r="A55" t="str">
            <v>02.000.00</v>
          </cell>
          <cell r="B55" t="str">
            <v>Regularização do subleito</v>
          </cell>
          <cell r="C55" t="str">
            <v xml:space="preserve"> </v>
          </cell>
          <cell r="D55" t="str">
            <v xml:space="preserve"> </v>
          </cell>
          <cell r="E55" t="str">
            <v>m2</v>
          </cell>
          <cell r="F55">
            <v>104259</v>
          </cell>
          <cell r="G55">
            <v>0.3</v>
          </cell>
        </row>
        <row r="56">
          <cell r="A56" t="str">
            <v>DER53130</v>
          </cell>
          <cell r="B56" t="str">
            <v>Camada de macadame seco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17459</v>
          </cell>
          <cell r="G56">
            <v>21.86</v>
          </cell>
        </row>
        <row r="57">
          <cell r="A57" t="str">
            <v>02.230.00</v>
          </cell>
          <cell r="B57" t="str">
            <v>Base brita graduada</v>
          </cell>
          <cell r="C57" t="str">
            <v>DNER-ES303/97</v>
          </cell>
          <cell r="D57" t="str">
            <v xml:space="preserve"> </v>
          </cell>
          <cell r="E57" t="str">
            <v>m3</v>
          </cell>
          <cell r="F57">
            <v>13838</v>
          </cell>
          <cell r="G57">
            <v>28.06</v>
          </cell>
        </row>
        <row r="58">
          <cell r="A58" t="str">
            <v>02.300.00</v>
          </cell>
          <cell r="B58" t="str">
            <v>Imprimação - Fornecimento, transporte e execução</v>
          </cell>
          <cell r="C58" t="str">
            <v>DNER-ES306/97</v>
          </cell>
          <cell r="D58" t="str">
            <v xml:space="preserve"> </v>
          </cell>
          <cell r="E58" t="str">
            <v>m2</v>
          </cell>
          <cell r="F58">
            <v>92533</v>
          </cell>
          <cell r="G58">
            <v>1.1100000000000001</v>
          </cell>
        </row>
        <row r="59">
          <cell r="A59" t="str">
            <v>02.400.00</v>
          </cell>
          <cell r="B59" t="str">
            <v>Pintura de ligação - Fornec., transporte e execução</v>
          </cell>
          <cell r="C59" t="str">
            <v>DNER-ES307/97</v>
          </cell>
          <cell r="D59" t="str">
            <v xml:space="preserve"> </v>
          </cell>
          <cell r="E59" t="str">
            <v>m2</v>
          </cell>
          <cell r="F59">
            <v>170839</v>
          </cell>
          <cell r="G59">
            <v>0.41</v>
          </cell>
        </row>
        <row r="60">
          <cell r="A60" t="str">
            <v>02.540.01</v>
          </cell>
          <cell r="B60" t="str">
            <v>Concreto betuminoso usinado a quente - usina 100/140 t/h</v>
          </cell>
          <cell r="C60" t="str">
            <v>DNER-ES313/97</v>
          </cell>
          <cell r="D60" t="str">
            <v xml:space="preserve"> </v>
          </cell>
          <cell r="E60" t="str">
            <v>t</v>
          </cell>
          <cell r="F60">
            <v>19054</v>
          </cell>
          <cell r="G60">
            <v>67.64</v>
          </cell>
        </row>
        <row r="61">
          <cell r="A61" t="str">
            <v>DER82200</v>
          </cell>
          <cell r="B61" t="str">
            <v>Remoção de revestimento de CBUQ</v>
          </cell>
          <cell r="C61" t="str">
            <v xml:space="preserve"> </v>
          </cell>
          <cell r="D61" t="str">
            <v xml:space="preserve"> </v>
          </cell>
          <cell r="E61" t="str">
            <v>m3</v>
          </cell>
          <cell r="F61">
            <v>1526</v>
          </cell>
          <cell r="G61">
            <v>5.73</v>
          </cell>
        </row>
        <row r="62">
          <cell r="A62" t="str">
            <v>DER82200a</v>
          </cell>
          <cell r="B62" t="str">
            <v>Remoção de camada granular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1526</v>
          </cell>
          <cell r="G62">
            <v>4.67</v>
          </cell>
        </row>
        <row r="63">
          <cell r="A63" t="str">
            <v>DER82150</v>
          </cell>
          <cell r="B63" t="str">
            <v>Remoção de pavimento a paralelelpípedo</v>
          </cell>
          <cell r="C63" t="str">
            <v xml:space="preserve"> </v>
          </cell>
          <cell r="D63" t="str">
            <v xml:space="preserve"> </v>
          </cell>
          <cell r="E63" t="str">
            <v>m2</v>
          </cell>
          <cell r="F63">
            <v>2238</v>
          </cell>
          <cell r="G63">
            <v>0.62</v>
          </cell>
        </row>
        <row r="64">
          <cell r="F64" t="str">
            <v>SUB-TOTAL</v>
          </cell>
        </row>
        <row r="65">
          <cell r="B65" t="str">
            <v>DRENAGEM</v>
          </cell>
        </row>
        <row r="66">
          <cell r="A66" t="str">
            <v>04.000.00</v>
          </cell>
          <cell r="B66" t="str">
            <v>Escavação manual em material de 1a categoria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142</v>
          </cell>
          <cell r="G66">
            <v>17.57</v>
          </cell>
        </row>
        <row r="67">
          <cell r="A67" t="str">
            <v>04.001.00</v>
          </cell>
          <cell r="B67" t="str">
            <v>Escavação mecânica em material de 1a categoria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2950</v>
          </cell>
          <cell r="G67">
            <v>2.09</v>
          </cell>
        </row>
        <row r="68">
          <cell r="A68" t="str">
            <v>04.001.01</v>
          </cell>
          <cell r="B68" t="str">
            <v>Escavação mecânica,reaterro e compactação (material de 1a categoria)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928.4</v>
          </cell>
          <cell r="G68">
            <v>3.03</v>
          </cell>
        </row>
        <row r="69">
          <cell r="A69" t="str">
            <v>04.401.01</v>
          </cell>
          <cell r="B69" t="str">
            <v>Valeta de prot. de aterro c/ revest. vegetal VPA 01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1908</v>
          </cell>
          <cell r="G69">
            <v>31.98</v>
          </cell>
        </row>
        <row r="70">
          <cell r="A70" t="str">
            <v>04.401.02</v>
          </cell>
          <cell r="B70" t="str">
            <v>Valeta de prot. de aterro c/ revest. vegetal VPA 02</v>
          </cell>
          <cell r="C70" t="str">
            <v xml:space="preserve"> </v>
          </cell>
          <cell r="D70" t="str">
            <v xml:space="preserve"> </v>
          </cell>
          <cell r="E70" t="str">
            <v>m</v>
          </cell>
          <cell r="F70">
            <v>836</v>
          </cell>
          <cell r="G70">
            <v>24.32</v>
          </cell>
        </row>
        <row r="71">
          <cell r="A71" t="str">
            <v>04.500.06</v>
          </cell>
          <cell r="B71" t="str">
            <v>Dreno longit. profundo p/cortes em solo- DPS 06</v>
          </cell>
          <cell r="C71" t="str">
            <v>DNER-ES292/97</v>
          </cell>
          <cell r="D71" t="str">
            <v xml:space="preserve"> </v>
          </cell>
          <cell r="E71" t="str">
            <v>m</v>
          </cell>
          <cell r="F71">
            <v>1243</v>
          </cell>
          <cell r="G71">
            <v>34.94</v>
          </cell>
        </row>
        <row r="72">
          <cell r="A72" t="str">
            <v>04.502.02</v>
          </cell>
          <cell r="B72" t="str">
            <v>Boca de saída p/ dreno longit. profundo- BSD 02</v>
          </cell>
          <cell r="C72" t="str">
            <v xml:space="preserve"> 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49.08</v>
          </cell>
        </row>
        <row r="73">
          <cell r="A73" t="str">
            <v>04.510.03</v>
          </cell>
          <cell r="B73" t="str">
            <v>Dreno sub- superficial- DSS 03</v>
          </cell>
          <cell r="C73" t="str">
            <v>DNER-ES294/97</v>
          </cell>
          <cell r="D73" t="str">
            <v xml:space="preserve"> </v>
          </cell>
          <cell r="E73" t="str">
            <v>m</v>
          </cell>
          <cell r="F73">
            <v>3497</v>
          </cell>
          <cell r="G73">
            <v>3.71</v>
          </cell>
        </row>
        <row r="74">
          <cell r="A74" t="str">
            <v>04.511.01</v>
          </cell>
          <cell r="B74" t="str">
            <v>Boca de saída p/ dreno sub-superficial-BSD 03</v>
          </cell>
          <cell r="C74" t="str">
            <v xml:space="preserve"> </v>
          </cell>
          <cell r="D74" t="str">
            <v xml:space="preserve"> </v>
          </cell>
          <cell r="E74" t="str">
            <v>un</v>
          </cell>
          <cell r="F74">
            <v>5</v>
          </cell>
          <cell r="G74">
            <v>20.86</v>
          </cell>
        </row>
        <row r="75">
          <cell r="A75" t="str">
            <v>04.900.21</v>
          </cell>
          <cell r="B75" t="str">
            <v>Sarjeta de cant. central de concreto-SCC 01</v>
          </cell>
          <cell r="C75" t="str">
            <v>DNER-ES288/97</v>
          </cell>
          <cell r="D75" t="str">
            <v xml:space="preserve"> </v>
          </cell>
          <cell r="E75" t="str">
            <v>m</v>
          </cell>
          <cell r="F75">
            <v>3036</v>
          </cell>
          <cell r="G75">
            <v>13.85</v>
          </cell>
        </row>
        <row r="76">
          <cell r="A76" t="str">
            <v>04.900.22</v>
          </cell>
          <cell r="B76" t="str">
            <v>Sarjeta de cant. central de concreto-SCC 02</v>
          </cell>
          <cell r="C76" t="str">
            <v>DNER-ES288/97</v>
          </cell>
          <cell r="D76" t="str">
            <v xml:space="preserve"> </v>
          </cell>
          <cell r="E76" t="str">
            <v>m</v>
          </cell>
          <cell r="F76">
            <v>638</v>
          </cell>
          <cell r="G76">
            <v>19.170000000000002</v>
          </cell>
        </row>
        <row r="77">
          <cell r="A77" t="str">
            <v>04.900.03</v>
          </cell>
          <cell r="B77" t="str">
            <v>Sarjeta triangular de concreto-STC 03</v>
          </cell>
          <cell r="C77" t="str">
            <v>DNER-ES288/97</v>
          </cell>
          <cell r="D77" t="str">
            <v xml:space="preserve"> </v>
          </cell>
          <cell r="E77" t="str">
            <v>m</v>
          </cell>
          <cell r="F77">
            <v>55</v>
          </cell>
          <cell r="G77">
            <v>16.02</v>
          </cell>
        </row>
        <row r="78">
          <cell r="A78" t="str">
            <v>04.910.05</v>
          </cell>
          <cell r="B78" t="str">
            <v>Meio-fio de concreto-MFC 05</v>
          </cell>
          <cell r="C78" t="str">
            <v>DNER-ES290/97</v>
          </cell>
          <cell r="D78" t="str">
            <v xml:space="preserve"> </v>
          </cell>
          <cell r="E78" t="str">
            <v>m</v>
          </cell>
          <cell r="F78">
            <v>21252</v>
          </cell>
          <cell r="G78">
            <v>10.54</v>
          </cell>
        </row>
        <row r="79">
          <cell r="A79" t="str">
            <v>DER78150b</v>
          </cell>
          <cell r="B79" t="str">
            <v>Caixa coletora de sarjeta - CCS, D=40cm E H=1,00m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4</v>
          </cell>
          <cell r="G79">
            <v>382.07</v>
          </cell>
        </row>
        <row r="80">
          <cell r="A80" t="str">
            <v>DER78150c</v>
          </cell>
          <cell r="B80" t="str">
            <v>Caixa coletora de sarjeta - CCS, D=40cm E H=1,50m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2</v>
          </cell>
          <cell r="G80">
            <v>503.68</v>
          </cell>
        </row>
        <row r="81">
          <cell r="A81" t="str">
            <v>DER78150a</v>
          </cell>
          <cell r="B81" t="str">
            <v>Caixa coletora de sarjeta - CCS, D=60cm E H=1,5m</v>
          </cell>
          <cell r="C81" t="str">
            <v xml:space="preserve"> </v>
          </cell>
          <cell r="D81" t="str">
            <v xml:space="preserve"> </v>
          </cell>
          <cell r="E81" t="str">
            <v>un</v>
          </cell>
          <cell r="F81">
            <v>1</v>
          </cell>
          <cell r="G81">
            <v>500.45</v>
          </cell>
        </row>
        <row r="82">
          <cell r="A82" t="str">
            <v>04.930.01</v>
          </cell>
          <cell r="B82" t="str">
            <v>Caixa coletora de sarjeta-CCS 01</v>
          </cell>
          <cell r="C82" t="str">
            <v>DNER-ES287/97</v>
          </cell>
          <cell r="D82" t="str">
            <v xml:space="preserve"> </v>
          </cell>
          <cell r="E82" t="str">
            <v>un</v>
          </cell>
          <cell r="F82">
            <v>1</v>
          </cell>
          <cell r="G82">
            <v>568.85</v>
          </cell>
        </row>
        <row r="83">
          <cell r="A83" t="str">
            <v>04.931.03</v>
          </cell>
          <cell r="B83" t="str">
            <v>Caixa coletora de talvegue-CCT 03</v>
          </cell>
          <cell r="C83" t="str">
            <v>DNER-ES287/97</v>
          </cell>
          <cell r="D83" t="str">
            <v xml:space="preserve"> </v>
          </cell>
          <cell r="E83" t="str">
            <v>un</v>
          </cell>
          <cell r="F83">
            <v>2</v>
          </cell>
          <cell r="G83">
            <v>551.65</v>
          </cell>
        </row>
        <row r="84">
          <cell r="A84" t="str">
            <v>04.931.02</v>
          </cell>
          <cell r="B84" t="str">
            <v>Caixa coletora de talvegue-CCT 02</v>
          </cell>
          <cell r="C84" t="str">
            <v>DNER-ES287/97</v>
          </cell>
          <cell r="D84" t="str">
            <v xml:space="preserve"> </v>
          </cell>
          <cell r="E84" t="str">
            <v>un</v>
          </cell>
          <cell r="F84">
            <v>1</v>
          </cell>
          <cell r="G84">
            <v>564.34</v>
          </cell>
        </row>
        <row r="85">
          <cell r="A85" t="str">
            <v>04.960.01</v>
          </cell>
          <cell r="B85" t="str">
            <v>Boca de lobo simples c/ grelha de concreto-BLS 01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12</v>
          </cell>
          <cell r="G85">
            <v>203.51</v>
          </cell>
        </row>
        <row r="86">
          <cell r="A86" t="str">
            <v>04.960.02</v>
          </cell>
          <cell r="B86" t="str">
            <v>Boca de lobo simples c/ grelha de concreto-BLS 02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13</v>
          </cell>
          <cell r="G86">
            <v>257.83999999999997</v>
          </cell>
        </row>
        <row r="87">
          <cell r="A87" t="str">
            <v>04.960.03</v>
          </cell>
          <cell r="B87" t="str">
            <v>Boca de lobo simples c/ grelha de concreto-BLS 03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7</v>
          </cell>
          <cell r="G87">
            <v>312.23</v>
          </cell>
        </row>
        <row r="88">
          <cell r="A88" t="str">
            <v>04.961.02</v>
          </cell>
          <cell r="B88" t="str">
            <v>Boca de lobo dupla c/ grelha de concreto-BLD 02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3</v>
          </cell>
          <cell r="G88">
            <v>476.56</v>
          </cell>
        </row>
        <row r="89">
          <cell r="A89" t="str">
            <v>04.999.01</v>
          </cell>
          <cell r="B89" t="str">
            <v>Remoção de bueiros existentes</v>
          </cell>
          <cell r="C89" t="str">
            <v xml:space="preserve"> </v>
          </cell>
          <cell r="D89" t="str">
            <v xml:space="preserve"> </v>
          </cell>
          <cell r="E89" t="str">
            <v>m</v>
          </cell>
          <cell r="F89">
            <v>65</v>
          </cell>
          <cell r="G89">
            <v>13.06</v>
          </cell>
        </row>
        <row r="90">
          <cell r="A90" t="str">
            <v>04.999.02</v>
          </cell>
          <cell r="B90" t="str">
            <v>Demolição de dispositivos de concreto</v>
          </cell>
          <cell r="C90" t="str">
            <v>DNER-ES296/97</v>
          </cell>
          <cell r="D90" t="str">
            <v xml:space="preserve"> </v>
          </cell>
          <cell r="E90" t="str">
            <v>m3</v>
          </cell>
          <cell r="F90">
            <v>69.599999999999994</v>
          </cell>
          <cell r="G90">
            <v>12.58</v>
          </cell>
        </row>
        <row r="91">
          <cell r="A91" t="str">
            <v>P 04.100.07</v>
          </cell>
          <cell r="B91" t="str">
            <v>Execução de galerias D=0,40 c/ lastro de brita</v>
          </cell>
          <cell r="C91" t="str">
            <v xml:space="preserve"> </v>
          </cell>
          <cell r="D91" t="str">
            <v xml:space="preserve"> </v>
          </cell>
          <cell r="E91" t="str">
            <v>m</v>
          </cell>
          <cell r="F91">
            <v>2037</v>
          </cell>
          <cell r="G91">
            <v>41.68</v>
          </cell>
        </row>
        <row r="92">
          <cell r="A92" t="str">
            <v>P 04.100.09</v>
          </cell>
          <cell r="B92" t="str">
            <v>Execução de galerias D=0,60 c/ lastro de brita</v>
          </cell>
          <cell r="C92" t="str">
            <v xml:space="preserve"> </v>
          </cell>
          <cell r="D92" t="str">
            <v xml:space="preserve"> </v>
          </cell>
          <cell r="E92" t="str">
            <v>m</v>
          </cell>
          <cell r="F92">
            <v>529</v>
          </cell>
          <cell r="G92">
            <v>100.67</v>
          </cell>
        </row>
        <row r="93">
          <cell r="A93" t="str">
            <v>P 04.100.08</v>
          </cell>
          <cell r="B93" t="str">
            <v>Execução de galerias D=0,40 c/ lastro de concreto</v>
          </cell>
          <cell r="C93" t="str">
            <v xml:space="preserve"> </v>
          </cell>
          <cell r="D93" t="str">
            <v xml:space="preserve"> </v>
          </cell>
          <cell r="E93" t="str">
            <v>m</v>
          </cell>
          <cell r="F93">
            <v>287</v>
          </cell>
          <cell r="G93">
            <v>58.65</v>
          </cell>
        </row>
        <row r="94">
          <cell r="A94" t="str">
            <v>P 04.100.10</v>
          </cell>
          <cell r="B94" t="str">
            <v>Execução de galerias D=0,60 c/ lastro de concreto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111</v>
          </cell>
          <cell r="G94">
            <v>131.66</v>
          </cell>
        </row>
        <row r="95">
          <cell r="A95" t="str">
            <v>DER72350b</v>
          </cell>
          <cell r="B95" t="str">
            <v>Boca para BSTC D=40cm - Normal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4</v>
          </cell>
          <cell r="G95">
            <v>147.57</v>
          </cell>
        </row>
        <row r="96">
          <cell r="A96" t="str">
            <v>04.101.01</v>
          </cell>
          <cell r="B96" t="str">
            <v>Boca de BSTC D=0.60m-normal</v>
          </cell>
          <cell r="C96" t="str">
            <v>DNER-ES284/97</v>
          </cell>
          <cell r="D96" t="str">
            <v xml:space="preserve"> </v>
          </cell>
          <cell r="E96" t="str">
            <v>un</v>
          </cell>
          <cell r="F96">
            <v>6</v>
          </cell>
          <cell r="G96">
            <v>299.62</v>
          </cell>
        </row>
        <row r="97">
          <cell r="A97" t="str">
            <v>P 04.100.06</v>
          </cell>
          <cell r="B97" t="str">
            <v>Galeria D=0,40m envelopada</v>
          </cell>
          <cell r="C97" t="str">
            <v xml:space="preserve"> </v>
          </cell>
          <cell r="D97" t="str">
            <v xml:space="preserve"> </v>
          </cell>
          <cell r="E97" t="str">
            <v>m</v>
          </cell>
          <cell r="F97">
            <v>36</v>
          </cell>
          <cell r="G97">
            <v>103.37</v>
          </cell>
        </row>
        <row r="98">
          <cell r="A98" t="str">
            <v>P 04.100.12</v>
          </cell>
          <cell r="B98" t="str">
            <v>Galeria D=0,60m envelopada</v>
          </cell>
          <cell r="C98" t="str">
            <v xml:space="preserve"> </v>
          </cell>
          <cell r="D98" t="str">
            <v xml:space="preserve"> </v>
          </cell>
          <cell r="E98" t="str">
            <v>m</v>
          </cell>
          <cell r="F98">
            <v>23</v>
          </cell>
          <cell r="G98">
            <v>191.7</v>
          </cell>
        </row>
        <row r="99">
          <cell r="A99" t="str">
            <v>P.04.100.14</v>
          </cell>
          <cell r="B99" t="str">
            <v>Caixa de ligação e passagem BSTC, D=80cm, H=1,00m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1</v>
          </cell>
          <cell r="G99">
            <v>451.1</v>
          </cell>
        </row>
        <row r="100">
          <cell r="A100" t="str">
            <v>P.04.100.15</v>
          </cell>
          <cell r="B100" t="str">
            <v>Caixa de ligação e passagem BSTC,  D=1,00m, H=1,50m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1</v>
          </cell>
          <cell r="G100">
            <v>741.5</v>
          </cell>
        </row>
        <row r="101">
          <cell r="A101" t="str">
            <v>P.04.100.16</v>
          </cell>
          <cell r="B101" t="str">
            <v>Caixa de ligação e passagem BDTC,  D=1,00m, H=1,50m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1</v>
          </cell>
          <cell r="G101">
            <v>1174.79</v>
          </cell>
        </row>
        <row r="102">
          <cell r="A102" t="str">
            <v>04.962.01</v>
          </cell>
          <cell r="B102" t="str">
            <v>Caixa de ligação e passagem- CLP 01</v>
          </cell>
          <cell r="C102" t="str">
            <v>DNER-ES287/97</v>
          </cell>
          <cell r="D102" t="str">
            <v xml:space="preserve"> </v>
          </cell>
          <cell r="E102" t="str">
            <v>un</v>
          </cell>
          <cell r="F102">
            <v>5</v>
          </cell>
          <cell r="G102">
            <v>371.03</v>
          </cell>
        </row>
        <row r="103">
          <cell r="A103" t="str">
            <v>04.962.02</v>
          </cell>
          <cell r="B103" t="str">
            <v>Caixa de ligação e passagem- CLP 02</v>
          </cell>
          <cell r="C103" t="str">
            <v>DNER-ES287/97</v>
          </cell>
          <cell r="D103" t="str">
            <v xml:space="preserve"> </v>
          </cell>
          <cell r="E103" t="str">
            <v>un</v>
          </cell>
          <cell r="F103">
            <v>3</v>
          </cell>
          <cell r="G103">
            <v>359.92</v>
          </cell>
        </row>
        <row r="104">
          <cell r="A104" t="str">
            <v>04.962.07</v>
          </cell>
          <cell r="B104" t="str">
            <v>Caixa de ligação e passagem- CLP 07</v>
          </cell>
          <cell r="C104" t="str">
            <v>DNER-ES287/97</v>
          </cell>
          <cell r="D104" t="str">
            <v xml:space="preserve"> </v>
          </cell>
          <cell r="E104" t="str">
            <v>un</v>
          </cell>
          <cell r="F104">
            <v>1</v>
          </cell>
          <cell r="G104">
            <v>443.2</v>
          </cell>
        </row>
        <row r="105">
          <cell r="A105" t="str">
            <v>04.962.08</v>
          </cell>
          <cell r="B105" t="str">
            <v>Caixa de ligação e passagem- CLP 08</v>
          </cell>
          <cell r="C105" t="str">
            <v>DNER-ES287/97</v>
          </cell>
          <cell r="D105" t="str">
            <v xml:space="preserve"> </v>
          </cell>
          <cell r="E105" t="str">
            <v>un</v>
          </cell>
          <cell r="F105">
            <v>1</v>
          </cell>
          <cell r="G105">
            <v>431.6</v>
          </cell>
        </row>
        <row r="106">
          <cell r="A106" t="str">
            <v>04.963.01</v>
          </cell>
          <cell r="B106" t="str">
            <v>Poço de visita- PVI 01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1</v>
          </cell>
          <cell r="G106">
            <v>493.1</v>
          </cell>
        </row>
        <row r="107">
          <cell r="A107" t="str">
            <v>04.963.02</v>
          </cell>
          <cell r="B107" t="str">
            <v>Poço de visita- PVI 02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1</v>
          </cell>
          <cell r="G107">
            <v>481.49</v>
          </cell>
        </row>
        <row r="108">
          <cell r="A108" t="str">
            <v>04.963.31</v>
          </cell>
          <cell r="B108" t="str">
            <v>Chaminé dos poços de visita- CPV 01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</v>
          </cell>
          <cell r="G108">
            <v>368.29</v>
          </cell>
        </row>
        <row r="109">
          <cell r="F109" t="str">
            <v>SUB-TOTAL</v>
          </cell>
        </row>
        <row r="111">
          <cell r="B111" t="str">
            <v>OBRAS DE ARTE CORRENTES</v>
          </cell>
        </row>
        <row r="112">
          <cell r="A112" t="str">
            <v>04.001.01</v>
          </cell>
          <cell r="B112" t="str">
            <v>Escavação mecânica,reaterro e compactação (material de 1a categoria)</v>
          </cell>
          <cell r="C112" t="str">
            <v xml:space="preserve"> </v>
          </cell>
          <cell r="D112" t="str">
            <v xml:space="preserve"> </v>
          </cell>
          <cell r="E112" t="str">
            <v>m3</v>
          </cell>
          <cell r="F112">
            <v>3714</v>
          </cell>
          <cell r="G112">
            <v>3.03</v>
          </cell>
        </row>
        <row r="113">
          <cell r="A113" t="str">
            <v>DER66050</v>
          </cell>
          <cell r="B113" t="str">
            <v>Corpo de BSTC D=50cm c/ lastro de brita</v>
          </cell>
          <cell r="C113" t="str">
            <v xml:space="preserve"> </v>
          </cell>
          <cell r="D113" t="str">
            <v xml:space="preserve"> </v>
          </cell>
          <cell r="E113" t="str">
            <v>m</v>
          </cell>
          <cell r="F113">
            <v>18</v>
          </cell>
          <cell r="G113">
            <v>54.42</v>
          </cell>
        </row>
        <row r="114">
          <cell r="A114" t="str">
            <v>DER72350a</v>
          </cell>
          <cell r="B114" t="str">
            <v>Boca para BSTC D=50cm - Normal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1</v>
          </cell>
          <cell r="G114">
            <v>157.56</v>
          </cell>
        </row>
        <row r="115">
          <cell r="A115" t="str">
            <v>04.100.02</v>
          </cell>
          <cell r="B115" t="str">
            <v>Corpo de BSTC D=0.80m</v>
          </cell>
          <cell r="C115" t="str">
            <v>DNER-ES284/97</v>
          </cell>
          <cell r="D115" t="str">
            <v xml:space="preserve"> </v>
          </cell>
          <cell r="E115" t="str">
            <v xml:space="preserve">m </v>
          </cell>
          <cell r="F115">
            <v>99</v>
          </cell>
          <cell r="G115">
            <v>201.98</v>
          </cell>
        </row>
        <row r="116">
          <cell r="A116" t="str">
            <v>04.100.03</v>
          </cell>
          <cell r="B116" t="str">
            <v>Corpo de BSTC D=1.00m</v>
          </cell>
          <cell r="C116" t="str">
            <v>DNER-ES284/97</v>
          </cell>
          <cell r="D116" t="str">
            <v xml:space="preserve"> </v>
          </cell>
          <cell r="E116" t="str">
            <v xml:space="preserve">m </v>
          </cell>
          <cell r="F116">
            <v>200</v>
          </cell>
          <cell r="G116">
            <v>280.33</v>
          </cell>
        </row>
        <row r="117">
          <cell r="A117" t="str">
            <v>04.101.02</v>
          </cell>
          <cell r="B117" t="str">
            <v>Boca de BSTC D=0.80m-normal</v>
          </cell>
          <cell r="C117" t="str">
            <v>DNER-ES284/97</v>
          </cell>
          <cell r="D117" t="str">
            <v xml:space="preserve"> </v>
          </cell>
          <cell r="E117" t="str">
            <v>un</v>
          </cell>
          <cell r="F117">
            <v>4</v>
          </cell>
          <cell r="G117">
            <v>494.05</v>
          </cell>
        </row>
        <row r="118">
          <cell r="A118" t="str">
            <v>04.101.03</v>
          </cell>
          <cell r="B118" t="str">
            <v>Boca de BSTC D=1.00m-normal</v>
          </cell>
          <cell r="C118" t="str">
            <v>DNER-ES284/97</v>
          </cell>
          <cell r="D118" t="str">
            <v xml:space="preserve"> </v>
          </cell>
          <cell r="E118" t="str">
            <v>un</v>
          </cell>
          <cell r="F118">
            <v>3</v>
          </cell>
          <cell r="G118">
            <v>757.56</v>
          </cell>
        </row>
        <row r="119">
          <cell r="A119" t="str">
            <v>04.101.05</v>
          </cell>
          <cell r="B119" t="str">
            <v>Boca de BSTC D=1.50m-normal</v>
          </cell>
          <cell r="C119" t="str">
            <v>DNER-ES284/97</v>
          </cell>
          <cell r="D119" t="str">
            <v xml:space="preserve"> </v>
          </cell>
          <cell r="E119" t="str">
            <v>un</v>
          </cell>
          <cell r="F119">
            <v>3</v>
          </cell>
          <cell r="G119">
            <v>1942.12</v>
          </cell>
        </row>
        <row r="120">
          <cell r="A120" t="str">
            <v>04.110.01</v>
          </cell>
          <cell r="B120" t="str">
            <v>Corpo de BDTC D=1.00m</v>
          </cell>
          <cell r="C120" t="str">
            <v>DNER-ES284/97</v>
          </cell>
          <cell r="D120" t="str">
            <v xml:space="preserve"> </v>
          </cell>
          <cell r="E120" t="str">
            <v>m</v>
          </cell>
          <cell r="F120">
            <v>142</v>
          </cell>
          <cell r="G120">
            <v>572.14</v>
          </cell>
        </row>
        <row r="121">
          <cell r="A121" t="str">
            <v>04.110.02</v>
          </cell>
          <cell r="B121" t="str">
            <v>Corpo de BDTC D=1.20m</v>
          </cell>
          <cell r="C121" t="str">
            <v>DNER-ES284/97</v>
          </cell>
          <cell r="D121" t="str">
            <v xml:space="preserve"> </v>
          </cell>
          <cell r="E121" t="str">
            <v>m</v>
          </cell>
          <cell r="F121">
            <v>78</v>
          </cell>
          <cell r="G121">
            <v>745.38</v>
          </cell>
        </row>
        <row r="122">
          <cell r="A122" t="str">
            <v>04.111.01</v>
          </cell>
          <cell r="B122" t="str">
            <v>Boca de BDTC D=1.00m-normal</v>
          </cell>
          <cell r="C122" t="str">
            <v>DNER-ES284/97</v>
          </cell>
          <cell r="D122" t="str">
            <v xml:space="preserve"> </v>
          </cell>
          <cell r="E122" t="str">
            <v>un</v>
          </cell>
          <cell r="F122">
            <v>5</v>
          </cell>
          <cell r="G122">
            <v>1056.6199999999999</v>
          </cell>
        </row>
        <row r="123">
          <cell r="A123" t="str">
            <v>04.111.02</v>
          </cell>
          <cell r="B123" t="str">
            <v>Boca de BDTC D=1.20m-normal</v>
          </cell>
          <cell r="C123" t="str">
            <v>DNER-ES284/97</v>
          </cell>
          <cell r="D123" t="str">
            <v xml:space="preserve"> </v>
          </cell>
          <cell r="E123" t="str">
            <v>un</v>
          </cell>
          <cell r="F123">
            <v>2</v>
          </cell>
          <cell r="G123">
            <v>1521.54</v>
          </cell>
        </row>
        <row r="124">
          <cell r="A124" t="str">
            <v>DER67700</v>
          </cell>
          <cell r="B124" t="str">
            <v>Corpo de BTTC D=0.80m c/enrocamento e laje</v>
          </cell>
          <cell r="C124" t="str">
            <v xml:space="preserve"> </v>
          </cell>
          <cell r="D124" t="str">
            <v xml:space="preserve"> </v>
          </cell>
          <cell r="E124" t="str">
            <v>m</v>
          </cell>
          <cell r="F124">
            <v>31</v>
          </cell>
          <cell r="G124">
            <v>599.96</v>
          </cell>
        </row>
        <row r="125">
          <cell r="A125" t="str">
            <v>DER73550</v>
          </cell>
          <cell r="B125" t="str">
            <v>Boca de BTTC D=0,80m-normal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2</v>
          </cell>
          <cell r="G125">
            <v>685.42</v>
          </cell>
        </row>
        <row r="126">
          <cell r="A126" t="str">
            <v>P 04.100.23</v>
          </cell>
          <cell r="B126" t="str">
            <v>Bueiro Met.Corrug.circular, T.Armco,  c/Epoxy-bonded, MP-100, D=1,50 m, E=2,0mm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54</v>
          </cell>
          <cell r="G126">
            <v>510.8</v>
          </cell>
        </row>
        <row r="127">
          <cell r="F127" t="str">
            <v>SUB-TOTAL</v>
          </cell>
        </row>
        <row r="128">
          <cell r="B128" t="str">
            <v>OBRAS COMPLEMENTARES</v>
          </cell>
        </row>
        <row r="129">
          <cell r="A129" t="str">
            <v>05.100.00</v>
          </cell>
          <cell r="B129" t="str">
            <v>Enleivamento</v>
          </cell>
          <cell r="C129" t="str">
            <v>DNER-ES341/97</v>
          </cell>
          <cell r="D129" t="str">
            <v xml:space="preserve"> </v>
          </cell>
          <cell r="E129" t="str">
            <v>m2</v>
          </cell>
          <cell r="F129">
            <v>77733</v>
          </cell>
          <cell r="G129">
            <v>2.06</v>
          </cell>
        </row>
        <row r="130">
          <cell r="A130" t="str">
            <v>P 05.100.02</v>
          </cell>
          <cell r="B130" t="str">
            <v>Fornecimento e plantio de árvore selecionada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251</v>
          </cell>
          <cell r="G130">
            <v>6.02</v>
          </cell>
        </row>
        <row r="131">
          <cell r="A131" t="str">
            <v>05.102.00</v>
          </cell>
          <cell r="B131" t="str">
            <v>Hidrossemeadura</v>
          </cell>
          <cell r="C131" t="str">
            <v>DNER-ES341/97</v>
          </cell>
          <cell r="D131" t="str">
            <v xml:space="preserve"> </v>
          </cell>
          <cell r="E131" t="str">
            <v>m2</v>
          </cell>
          <cell r="F131">
            <v>241</v>
          </cell>
          <cell r="G131">
            <v>0.49</v>
          </cell>
        </row>
        <row r="132">
          <cell r="A132" t="str">
            <v>DER81950</v>
          </cell>
          <cell r="B132" t="str">
            <v>Calçada em lastro de brita c/revestimento em concreto</v>
          </cell>
          <cell r="C132" t="str">
            <v xml:space="preserve"> </v>
          </cell>
          <cell r="D132" t="str">
            <v xml:space="preserve"> </v>
          </cell>
          <cell r="E132" t="str">
            <v>m2</v>
          </cell>
          <cell r="F132">
            <v>13620</v>
          </cell>
          <cell r="G132">
            <v>8.94</v>
          </cell>
        </row>
        <row r="133">
          <cell r="A133" t="str">
            <v>05.301.01</v>
          </cell>
          <cell r="B133" t="str">
            <v>Alvenaria tijolos</v>
          </cell>
          <cell r="C133" t="str">
            <v xml:space="preserve"> </v>
          </cell>
          <cell r="D133" t="str">
            <v xml:space="preserve"> </v>
          </cell>
          <cell r="E133" t="str">
            <v>m2</v>
          </cell>
          <cell r="F133">
            <v>200</v>
          </cell>
          <cell r="G133">
            <v>24.32</v>
          </cell>
        </row>
        <row r="134">
          <cell r="A134" t="str">
            <v>P 05.300.00</v>
          </cell>
          <cell r="B134" t="str">
            <v>Abrigos para passageiros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8</v>
          </cell>
          <cell r="G134">
            <v>832.7</v>
          </cell>
        </row>
      </sheetData>
      <sheetData sheetId="10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50000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200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100</v>
          </cell>
          <cell r="G16">
            <v>26.75</v>
          </cell>
        </row>
        <row r="17">
          <cell r="A17" t="str">
            <v>01.100.12</v>
          </cell>
          <cell r="B17" t="str">
            <v>Escavação,carga e transportes de material de 1a categoria DMT= 600 a 800m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113272</v>
          </cell>
          <cell r="G17">
            <v>2.19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14085</v>
          </cell>
          <cell r="G18">
            <v>3.26</v>
          </cell>
        </row>
        <row r="19">
          <cell r="A19" t="str">
            <v>DER50385</v>
          </cell>
          <cell r="B19" t="str">
            <v>Esc.  Carga e Transp. de mat. 1a cat. c/ CB 26000&lt;DMT&lt;28000m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17676</v>
          </cell>
          <cell r="G19">
            <v>15.02</v>
          </cell>
        </row>
        <row r="20">
          <cell r="A20" t="str">
            <v>01.101.12</v>
          </cell>
          <cell r="B20" t="str">
            <v>Escavação,carga e transportes de material de 2a categoria,c/CB,  DMT 600 a 800m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75515</v>
          </cell>
          <cell r="G20">
            <v>3.23</v>
          </cell>
        </row>
        <row r="21">
          <cell r="A21" t="str">
            <v>01.101.19</v>
          </cell>
          <cell r="B21" t="str">
            <v>Escavação,carga e transportes de material de 2a categoria,c/CB,  DMT 2000 a 3000m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12149</v>
          </cell>
          <cell r="G21">
            <v>4.51</v>
          </cell>
        </row>
        <row r="22">
          <cell r="A22" t="str">
            <v>DER52101</v>
          </cell>
          <cell r="B22" t="str">
            <v>Esc. Carga e Transp. de solos moles 1200&lt;DMT&lt;=1400m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13597</v>
          </cell>
          <cell r="G22">
            <v>4.74</v>
          </cell>
        </row>
        <row r="23">
          <cell r="A23" t="str">
            <v>01.510.00</v>
          </cell>
          <cell r="B23" t="str">
            <v>Compactação de aterros a 95%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168653</v>
          </cell>
          <cell r="G23">
            <v>0.79</v>
          </cell>
        </row>
        <row r="24">
          <cell r="A24" t="str">
            <v>01.511.00</v>
          </cell>
          <cell r="B24" t="str">
            <v>Compactação de aterros a 100%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21862</v>
          </cell>
          <cell r="G24">
            <v>1.36</v>
          </cell>
        </row>
        <row r="25">
          <cell r="F25" t="str">
            <v>SUB-TOTAL</v>
          </cell>
        </row>
        <row r="27">
          <cell r="B27" t="str">
            <v>PAVIMENTAÇÃO</v>
          </cell>
        </row>
        <row r="28">
          <cell r="A28" t="str">
            <v>02.000.00</v>
          </cell>
          <cell r="B28" t="str">
            <v>Regularização do subleito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54585</v>
          </cell>
          <cell r="G28">
            <v>0.3</v>
          </cell>
        </row>
        <row r="29">
          <cell r="A29" t="str">
            <v>DER53130</v>
          </cell>
          <cell r="B29" t="str">
            <v>Camada de macadame seco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9402</v>
          </cell>
          <cell r="G29">
            <v>21.86</v>
          </cell>
        </row>
        <row r="30">
          <cell r="A30" t="str">
            <v>02.230.00</v>
          </cell>
          <cell r="B30" t="str">
            <v>Base brita graduada</v>
          </cell>
          <cell r="C30" t="str">
            <v>DNER-ES303/97</v>
          </cell>
          <cell r="D30" t="str">
            <v xml:space="preserve"> </v>
          </cell>
          <cell r="E30" t="str">
            <v>m3</v>
          </cell>
          <cell r="F30">
            <v>7485</v>
          </cell>
          <cell r="G30">
            <v>28.06</v>
          </cell>
        </row>
        <row r="31">
          <cell r="A31" t="str">
            <v>02.300.00</v>
          </cell>
          <cell r="B31" t="str">
            <v>Imprimação - Fornecimento, transporte e execução</v>
          </cell>
          <cell r="C31" t="str">
            <v>DNER-ES306/97</v>
          </cell>
          <cell r="D31" t="str">
            <v xml:space="preserve"> </v>
          </cell>
          <cell r="E31" t="str">
            <v>m2</v>
          </cell>
          <cell r="F31">
            <v>49751</v>
          </cell>
          <cell r="G31">
            <v>1.1100000000000001</v>
          </cell>
        </row>
        <row r="32">
          <cell r="A32" t="str">
            <v>02.400.00</v>
          </cell>
          <cell r="B32" t="str">
            <v>Pintura de ligação - Fornec., transporte e execução</v>
          </cell>
          <cell r="C32" t="str">
            <v>DNER-ES307/97</v>
          </cell>
          <cell r="D32" t="str">
            <v xml:space="preserve"> </v>
          </cell>
          <cell r="E32" t="str">
            <v>m2</v>
          </cell>
          <cell r="F32">
            <v>113720</v>
          </cell>
          <cell r="G32">
            <v>0.41</v>
          </cell>
        </row>
        <row r="33">
          <cell r="A33" t="str">
            <v>02.540.01</v>
          </cell>
          <cell r="B33" t="str">
            <v>Concreto betuminoso usinado a quente - usina 100/140 t/h</v>
          </cell>
          <cell r="C33" t="str">
            <v>DNER-ES313/97</v>
          </cell>
          <cell r="D33" t="str">
            <v xml:space="preserve"> </v>
          </cell>
          <cell r="E33" t="str">
            <v>t</v>
          </cell>
          <cell r="F33">
            <v>13239</v>
          </cell>
          <cell r="G33">
            <v>67.64</v>
          </cell>
        </row>
        <row r="34">
          <cell r="A34" t="str">
            <v>DER82200a</v>
          </cell>
          <cell r="B34" t="str">
            <v>Remoção de camada granular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1626</v>
          </cell>
          <cell r="G34">
            <v>4.67</v>
          </cell>
        </row>
        <row r="35">
          <cell r="A35" t="str">
            <v>DER82200</v>
          </cell>
          <cell r="B35" t="str">
            <v>Remoção de revestimento de CBUQ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1626</v>
          </cell>
          <cell r="G35">
            <v>5.73</v>
          </cell>
        </row>
        <row r="36">
          <cell r="F36" t="str">
            <v>SUB-TOTAL</v>
          </cell>
        </row>
        <row r="38">
          <cell r="B38" t="str">
            <v>DRENAGEM</v>
          </cell>
        </row>
        <row r="39">
          <cell r="A39" t="str">
            <v>04.000.00</v>
          </cell>
          <cell r="B39" t="str">
            <v>Escavação manual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157</v>
          </cell>
          <cell r="G39">
            <v>17.57</v>
          </cell>
        </row>
        <row r="40">
          <cell r="A40" t="str">
            <v>04.001.00</v>
          </cell>
          <cell r="B40" t="str">
            <v>Escavação mecânica em material de 1a categoria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1085</v>
          </cell>
          <cell r="G40">
            <v>2.09</v>
          </cell>
        </row>
        <row r="41">
          <cell r="A41" t="str">
            <v>04.001.01</v>
          </cell>
          <cell r="B41" t="str">
            <v>Escavação mecânica,reaterro e compactação (material de 1a categoria)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1888</v>
          </cell>
          <cell r="G41">
            <v>3.03</v>
          </cell>
        </row>
        <row r="42">
          <cell r="A42" t="str">
            <v>04.401.02</v>
          </cell>
          <cell r="B42" t="str">
            <v>Valeta de prot. de aterro c/ revest. vegetal VPA 02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805</v>
          </cell>
          <cell r="G42">
            <v>24.32</v>
          </cell>
        </row>
        <row r="43">
          <cell r="A43" t="str">
            <v>04.500.06</v>
          </cell>
          <cell r="B43" t="str">
            <v>Dreno longit. profundo p/cortes em solo- DPS 06</v>
          </cell>
          <cell r="C43" t="str">
            <v>DNER-ES292/97</v>
          </cell>
          <cell r="D43" t="str">
            <v xml:space="preserve"> </v>
          </cell>
          <cell r="E43" t="str">
            <v>m</v>
          </cell>
          <cell r="F43">
            <v>1023</v>
          </cell>
          <cell r="G43">
            <v>34.94</v>
          </cell>
        </row>
        <row r="44">
          <cell r="A44" t="str">
            <v>04.502.02</v>
          </cell>
          <cell r="B44" t="str">
            <v>Boca de saída p/ dreno longit. profundo- BSD 02</v>
          </cell>
          <cell r="C44" t="str">
            <v xml:space="preserve"> </v>
          </cell>
          <cell r="D44" t="str">
            <v xml:space="preserve"> </v>
          </cell>
          <cell r="E44" t="str">
            <v>un</v>
          </cell>
          <cell r="F44">
            <v>4</v>
          </cell>
          <cell r="G44">
            <v>49.08</v>
          </cell>
        </row>
        <row r="45">
          <cell r="A45" t="str">
            <v>04.510.03</v>
          </cell>
          <cell r="B45" t="str">
            <v>Dreno sub- superficial- DSS 03</v>
          </cell>
          <cell r="C45" t="str">
            <v>DNER-ES294/97</v>
          </cell>
          <cell r="D45" t="str">
            <v xml:space="preserve"> </v>
          </cell>
          <cell r="E45" t="str">
            <v>m</v>
          </cell>
          <cell r="F45">
            <v>1095</v>
          </cell>
          <cell r="G45">
            <v>3.71</v>
          </cell>
        </row>
        <row r="46">
          <cell r="A46" t="str">
            <v>04.511.01</v>
          </cell>
          <cell r="B46" t="str">
            <v>Boca de saída p/ dreno sub-superficial-BSD 03</v>
          </cell>
          <cell r="C46" t="str">
            <v xml:space="preserve"> </v>
          </cell>
          <cell r="D46" t="str">
            <v xml:space="preserve"> </v>
          </cell>
          <cell r="E46" t="str">
            <v>un</v>
          </cell>
          <cell r="F46">
            <v>6</v>
          </cell>
          <cell r="G46">
            <v>20.86</v>
          </cell>
        </row>
        <row r="47">
          <cell r="A47" t="str">
            <v>04.900.04</v>
          </cell>
          <cell r="B47" t="str">
            <v>Sarjeta triangular de concreto-STC 04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264</v>
          </cell>
          <cell r="G47">
            <v>12.93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678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572</v>
          </cell>
          <cell r="G49">
            <v>19.170000000000002</v>
          </cell>
        </row>
        <row r="50">
          <cell r="A50" t="str">
            <v>04.910.05</v>
          </cell>
          <cell r="B50" t="str">
            <v>Meio-fio de concreto-MFC 05</v>
          </cell>
          <cell r="C50" t="str">
            <v>DNER-ES290/97</v>
          </cell>
          <cell r="D50" t="str">
            <v xml:space="preserve"> </v>
          </cell>
          <cell r="E50" t="str">
            <v>m</v>
          </cell>
          <cell r="F50">
            <v>2286</v>
          </cell>
          <cell r="G50">
            <v>10.54</v>
          </cell>
        </row>
        <row r="51">
          <cell r="A51" t="str">
            <v>DER78150a</v>
          </cell>
          <cell r="B51" t="str">
            <v>Caixa coletora de sarjeta - CCS, D=60cm E H=1,5m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2</v>
          </cell>
          <cell r="G51">
            <v>500.45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2</v>
          </cell>
          <cell r="G52">
            <v>568.85</v>
          </cell>
        </row>
        <row r="53">
          <cell r="A53" t="str">
            <v>04.941.03</v>
          </cell>
          <cell r="B53" t="str">
            <v>Descida d'água de aterros em degraus-DAD 03</v>
          </cell>
          <cell r="C53" t="str">
            <v>DNER-ES291/97</v>
          </cell>
          <cell r="D53" t="str">
            <v xml:space="preserve"> </v>
          </cell>
          <cell r="E53" t="str">
            <v>m</v>
          </cell>
          <cell r="F53">
            <v>3</v>
          </cell>
          <cell r="G53">
            <v>79.97</v>
          </cell>
        </row>
        <row r="54">
          <cell r="A54" t="str">
            <v>04.950.01</v>
          </cell>
          <cell r="B54" t="str">
            <v>Dissipador de energia- DES 01</v>
          </cell>
          <cell r="C54" t="str">
            <v>DNER-ES283/97</v>
          </cell>
          <cell r="D54" t="str">
            <v xml:space="preserve"> </v>
          </cell>
          <cell r="E54" t="str">
            <v>un</v>
          </cell>
          <cell r="F54">
            <v>3</v>
          </cell>
          <cell r="G54">
            <v>93</v>
          </cell>
        </row>
        <row r="55">
          <cell r="A55" t="str">
            <v>04.960.01</v>
          </cell>
          <cell r="B55" t="str">
            <v>Boca de lobo simples c/ grelha de concreto-BLS 01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4</v>
          </cell>
          <cell r="G55">
            <v>203.51</v>
          </cell>
        </row>
        <row r="56">
          <cell r="A56" t="str">
            <v>04.960.02</v>
          </cell>
          <cell r="B56" t="str">
            <v>Boca de lobo simples c/ grelha de concreto-BLS 02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4</v>
          </cell>
          <cell r="G56">
            <v>257.83999999999997</v>
          </cell>
        </row>
        <row r="57">
          <cell r="A57" t="str">
            <v>04.962.01</v>
          </cell>
          <cell r="B57" t="str">
            <v>Caixa de ligação e passagem- CLP 01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1</v>
          </cell>
          <cell r="G57">
            <v>371.03</v>
          </cell>
        </row>
        <row r="58">
          <cell r="A58" t="str">
            <v>04.962.15</v>
          </cell>
          <cell r="B58" t="str">
            <v>Caixa de ligação e passagem- CLP 15</v>
          </cell>
          <cell r="C58" t="str">
            <v>DNER-ES287/97</v>
          </cell>
          <cell r="D58" t="str">
            <v xml:space="preserve"> </v>
          </cell>
          <cell r="E58" t="str">
            <v>un</v>
          </cell>
          <cell r="F58">
            <v>1</v>
          </cell>
          <cell r="G58">
            <v>683.07</v>
          </cell>
        </row>
        <row r="59">
          <cell r="A59" t="str">
            <v>P 04.100.07</v>
          </cell>
          <cell r="B59" t="str">
            <v>Execução de galerias D=0,40 c/ lastro de brita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317</v>
          </cell>
          <cell r="G59">
            <v>41.68</v>
          </cell>
        </row>
        <row r="60">
          <cell r="A60" t="str">
            <v>P 04.100.09</v>
          </cell>
          <cell r="B60" t="str">
            <v>Execução de galerias D=0,60 c/ lastro de brita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40</v>
          </cell>
          <cell r="G60">
            <v>100.67</v>
          </cell>
        </row>
        <row r="61">
          <cell r="A61" t="str">
            <v>P 04.100.08</v>
          </cell>
          <cell r="B61" t="str">
            <v>Execução de galerias D=0,40 c/ lastro de concreto</v>
          </cell>
          <cell r="C61" t="str">
            <v xml:space="preserve"> </v>
          </cell>
          <cell r="D61" t="str">
            <v xml:space="preserve"> </v>
          </cell>
          <cell r="E61" t="str">
            <v>m</v>
          </cell>
          <cell r="F61">
            <v>86</v>
          </cell>
          <cell r="G61">
            <v>58.65</v>
          </cell>
        </row>
        <row r="62">
          <cell r="A62" t="str">
            <v>P 04.100.10</v>
          </cell>
          <cell r="B62" t="str">
            <v>Execução de galerias D=0,60 c/ lastro de concreto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198</v>
          </cell>
          <cell r="G62">
            <v>131.66</v>
          </cell>
        </row>
        <row r="63">
          <cell r="A63" t="str">
            <v>DER72350b</v>
          </cell>
          <cell r="B63" t="str">
            <v>Boca para BSTC D=40cm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4</v>
          </cell>
          <cell r="G63">
            <v>147.57</v>
          </cell>
        </row>
        <row r="64">
          <cell r="A64" t="str">
            <v>04.101.01</v>
          </cell>
          <cell r="B64" t="str">
            <v>Boca de BSTC D=0.60m-normal</v>
          </cell>
          <cell r="C64" t="str">
            <v>DNER-ES284/97</v>
          </cell>
          <cell r="D64" t="str">
            <v xml:space="preserve"> </v>
          </cell>
          <cell r="E64" t="str">
            <v>un</v>
          </cell>
          <cell r="F64">
            <v>5</v>
          </cell>
          <cell r="G64">
            <v>299.62</v>
          </cell>
        </row>
        <row r="65">
          <cell r="A65" t="str">
            <v>04.963.03</v>
          </cell>
          <cell r="B65" t="str">
            <v>Poço de visita- PVI 03</v>
          </cell>
          <cell r="C65" t="str">
            <v xml:space="preserve"> </v>
          </cell>
          <cell r="D65" t="str">
            <v xml:space="preserve"> </v>
          </cell>
          <cell r="E65" t="str">
            <v>un</v>
          </cell>
          <cell r="F65">
            <v>1</v>
          </cell>
          <cell r="G65">
            <v>569.29</v>
          </cell>
        </row>
        <row r="66">
          <cell r="A66" t="str">
            <v>04.991.01</v>
          </cell>
          <cell r="B66" t="str">
            <v>Tampa de concreto p/ caixa coletora(4 nervuras)-TCC 01</v>
          </cell>
          <cell r="C66" t="str">
            <v xml:space="preserve"> </v>
          </cell>
          <cell r="D66" t="str">
            <v xml:space="preserve"> </v>
          </cell>
          <cell r="E66" t="str">
            <v>un</v>
          </cell>
          <cell r="F66">
            <v>1</v>
          </cell>
          <cell r="G66">
            <v>48.34</v>
          </cell>
        </row>
        <row r="67">
          <cell r="F67" t="str">
            <v>SUB-TOTAL</v>
          </cell>
        </row>
        <row r="69">
          <cell r="B69" t="str">
            <v>OBRAS DE ARTE ESPECIAIS</v>
          </cell>
        </row>
        <row r="70">
          <cell r="B70" t="str">
            <v>Infra e Mesoestrutura</v>
          </cell>
        </row>
        <row r="71">
          <cell r="A71" t="str">
            <v>DER90150</v>
          </cell>
          <cell r="B71" t="str">
            <v>Escavação em tubulão a céu aberto em material de 1ªcateg.</v>
          </cell>
          <cell r="C71" t="str">
            <v xml:space="preserve"> </v>
          </cell>
          <cell r="D71" t="str">
            <v xml:space="preserve"> </v>
          </cell>
          <cell r="E71" t="str">
            <v>m3</v>
          </cell>
          <cell r="F71">
            <v>90</v>
          </cell>
          <cell r="G71">
            <v>184.89</v>
          </cell>
        </row>
        <row r="72">
          <cell r="A72" t="str">
            <v>DER90160</v>
          </cell>
          <cell r="B72" t="str">
            <v>Escavação em tubulão a céu aberto em material de 3ªcateg.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</v>
          </cell>
          <cell r="G72">
            <v>640.85</v>
          </cell>
        </row>
        <row r="73">
          <cell r="A73" t="str">
            <v>DER90170</v>
          </cell>
          <cell r="B73" t="str">
            <v>Escavação em tubulão sob ar comprimido em material de 1ªcateg.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1</v>
          </cell>
          <cell r="G73">
            <v>742.04</v>
          </cell>
        </row>
        <row r="74">
          <cell r="A74" t="str">
            <v>DER90180</v>
          </cell>
          <cell r="B74" t="str">
            <v>Escavação em tubulão sob ar comprimido em material de 3ªcateg.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110</v>
          </cell>
          <cell r="G74">
            <v>1154.25</v>
          </cell>
        </row>
        <row r="75">
          <cell r="A75" t="str">
            <v>03.371.00</v>
          </cell>
          <cell r="B75" t="str">
            <v>Formas de madeira compensada</v>
          </cell>
          <cell r="C75" t="str">
            <v xml:space="preserve"> </v>
          </cell>
          <cell r="D75" t="str">
            <v xml:space="preserve"> </v>
          </cell>
          <cell r="E75" t="str">
            <v>m2</v>
          </cell>
          <cell r="F75">
            <v>331</v>
          </cell>
          <cell r="G75">
            <v>21.86</v>
          </cell>
        </row>
        <row r="76">
          <cell r="A76" t="str">
            <v>03.371.02</v>
          </cell>
          <cell r="B76" t="str">
            <v>Formas de placa compensada plastificada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210</v>
          </cell>
          <cell r="G76">
            <v>30.76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11325</v>
          </cell>
          <cell r="G77">
            <v>2.59</v>
          </cell>
        </row>
        <row r="78">
          <cell r="A78" t="str">
            <v>P 03.327.01</v>
          </cell>
          <cell r="B78" t="str">
            <v xml:space="preserve">Concreto fck= 25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252</v>
          </cell>
          <cell r="G78">
            <v>163.22</v>
          </cell>
        </row>
        <row r="79">
          <cell r="B79" t="str">
            <v>Superestrutura</v>
          </cell>
        </row>
        <row r="80">
          <cell r="A80" t="str">
            <v>OAE6</v>
          </cell>
          <cell r="B80" t="str">
            <v>Escoramento metálico comum (cimbramento)</v>
          </cell>
          <cell r="C80" t="str">
            <v xml:space="preserve"> </v>
          </cell>
          <cell r="D80" t="str">
            <v xml:space="preserve"> </v>
          </cell>
          <cell r="E80" t="str">
            <v>m3</v>
          </cell>
          <cell r="F80">
            <v>9500</v>
          </cell>
          <cell r="G80">
            <v>27.58</v>
          </cell>
        </row>
        <row r="81">
          <cell r="A81" t="str">
            <v>03.371.02</v>
          </cell>
          <cell r="B81" t="str">
            <v>Formas de placa compensada plastificada</v>
          </cell>
          <cell r="C81" t="str">
            <v xml:space="preserve"> </v>
          </cell>
          <cell r="D81" t="str">
            <v xml:space="preserve"> </v>
          </cell>
          <cell r="E81" t="str">
            <v>m2</v>
          </cell>
          <cell r="F81">
            <v>2606</v>
          </cell>
          <cell r="G81">
            <v>30.76</v>
          </cell>
        </row>
        <row r="82">
          <cell r="A82" t="str">
            <v>03.371.00</v>
          </cell>
          <cell r="B82" t="str">
            <v>Formas de madeira compensada</v>
          </cell>
          <cell r="C82" t="str">
            <v xml:space="preserve"> </v>
          </cell>
          <cell r="D82" t="str">
            <v xml:space="preserve"> </v>
          </cell>
          <cell r="E82" t="str">
            <v>m2</v>
          </cell>
          <cell r="F82">
            <v>928</v>
          </cell>
          <cell r="G82">
            <v>21.86</v>
          </cell>
        </row>
        <row r="83">
          <cell r="A83" t="str">
            <v>03.353.00</v>
          </cell>
          <cell r="B83" t="str">
            <v>Forn., preparo e colocação nas formas, de aço CA-50</v>
          </cell>
          <cell r="C83" t="str">
            <v xml:space="preserve"> </v>
          </cell>
          <cell r="D83" t="str">
            <v xml:space="preserve"> </v>
          </cell>
          <cell r="E83" t="str">
            <v>kg</v>
          </cell>
          <cell r="F83">
            <v>119265</v>
          </cell>
          <cell r="G83">
            <v>2.59</v>
          </cell>
        </row>
        <row r="84">
          <cell r="A84" t="str">
            <v>OAE4</v>
          </cell>
          <cell r="B84" t="str">
            <v>Armadura de protensão, fornecimento, bainhas, ancoragens, operações de protensão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45662</v>
          </cell>
          <cell r="G84">
            <v>19.28</v>
          </cell>
        </row>
        <row r="85">
          <cell r="A85" t="str">
            <v>OAE19</v>
          </cell>
          <cell r="B85" t="str">
            <v>Injeção de nata (cabos 12 varas 1/2")</v>
          </cell>
          <cell r="C85" t="str">
            <v xml:space="preserve"> </v>
          </cell>
          <cell r="D85" t="str">
            <v xml:space="preserve"> </v>
          </cell>
          <cell r="E85" t="str">
            <v>m</v>
          </cell>
          <cell r="F85">
            <v>1841.2</v>
          </cell>
          <cell r="G85">
            <v>3.65</v>
          </cell>
        </row>
        <row r="86">
          <cell r="A86" t="str">
            <v>OAE1</v>
          </cell>
          <cell r="B86" t="str">
            <v>Ancoragem ativa - Fornecimento, instalação e protensão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48</v>
          </cell>
          <cell r="G86">
            <v>682.29</v>
          </cell>
        </row>
        <row r="87">
          <cell r="A87" t="str">
            <v>03.330.00</v>
          </cell>
          <cell r="B87" t="str">
            <v>Concreto fck= 35 MPa-contr. raz. uso ger.</v>
          </cell>
          <cell r="C87" t="str">
            <v xml:space="preserve"> </v>
          </cell>
          <cell r="D87" t="str">
            <v xml:space="preserve"> </v>
          </cell>
          <cell r="E87" t="str">
            <v>m3</v>
          </cell>
          <cell r="F87">
            <v>1403</v>
          </cell>
          <cell r="G87">
            <v>166.78</v>
          </cell>
        </row>
        <row r="88">
          <cell r="B88" t="str">
            <v>Diversos</v>
          </cell>
        </row>
        <row r="89">
          <cell r="A89" t="str">
            <v>03.510.00</v>
          </cell>
          <cell r="B89" t="str">
            <v>Aparelho de apoio em neoprene</v>
          </cell>
          <cell r="C89" t="str">
            <v xml:space="preserve"> </v>
          </cell>
          <cell r="D89" t="str">
            <v xml:space="preserve"> </v>
          </cell>
          <cell r="E89" t="str">
            <v>kg</v>
          </cell>
          <cell r="F89">
            <v>665</v>
          </cell>
          <cell r="G89">
            <v>86.94</v>
          </cell>
        </row>
        <row r="90">
          <cell r="A90" t="str">
            <v>03.700.01</v>
          </cell>
          <cell r="B90" t="str">
            <v>Guarda corpo em concreto Fck = 18 MPa</v>
          </cell>
          <cell r="C90" t="str">
            <v xml:space="preserve"> </v>
          </cell>
          <cell r="D90" t="str">
            <v xml:space="preserve"> </v>
          </cell>
          <cell r="E90" t="str">
            <v>m</v>
          </cell>
          <cell r="F90">
            <v>148</v>
          </cell>
          <cell r="G90">
            <v>80.150000000000006</v>
          </cell>
        </row>
        <row r="91">
          <cell r="B91" t="str">
            <v>Barreiras de segurança (C.A.) Tipo New Jersey (312 m)</v>
          </cell>
        </row>
        <row r="92">
          <cell r="A92" t="str">
            <v>03.371.01</v>
          </cell>
          <cell r="B92" t="str">
            <v>Formas de placa compensada resinada</v>
          </cell>
          <cell r="C92" t="str">
            <v xml:space="preserve"> </v>
          </cell>
          <cell r="D92" t="str">
            <v xml:space="preserve"> </v>
          </cell>
          <cell r="E92" t="str">
            <v>m2</v>
          </cell>
          <cell r="F92">
            <v>561.6</v>
          </cell>
          <cell r="G92">
            <v>21.86</v>
          </cell>
        </row>
        <row r="93">
          <cell r="A93" t="str">
            <v>03.353.00</v>
          </cell>
          <cell r="B93" t="str">
            <v>Forn., preparo e colocação nas formas, de aço CA-50</v>
          </cell>
          <cell r="C93" t="str">
            <v xml:space="preserve"> </v>
          </cell>
          <cell r="D93" t="str">
            <v xml:space="preserve"> </v>
          </cell>
          <cell r="E93" t="str">
            <v>kg</v>
          </cell>
          <cell r="F93">
            <v>4368</v>
          </cell>
          <cell r="G93">
            <v>2.59</v>
          </cell>
        </row>
        <row r="94">
          <cell r="A94" t="str">
            <v>03.326.00</v>
          </cell>
          <cell r="B94" t="str">
            <v xml:space="preserve">Concreto fck= 20 MPa-contr. raz. uso ger. </v>
          </cell>
          <cell r="C94" t="str">
            <v xml:space="preserve"> </v>
          </cell>
          <cell r="D94" t="str">
            <v xml:space="preserve"> </v>
          </cell>
          <cell r="E94" t="str">
            <v>m3</v>
          </cell>
          <cell r="F94">
            <v>73</v>
          </cell>
          <cell r="G94">
            <v>149.19999999999999</v>
          </cell>
        </row>
        <row r="95">
          <cell r="B95" t="str">
            <v>Placas de aproximação( 04 unidades)</v>
          </cell>
        </row>
        <row r="96">
          <cell r="A96" t="str">
            <v>03.371.00</v>
          </cell>
          <cell r="B96" t="str">
            <v>Formas de madeira compensada</v>
          </cell>
          <cell r="C96" t="str">
            <v xml:space="preserve"> </v>
          </cell>
          <cell r="D96" t="str">
            <v xml:space="preserve"> </v>
          </cell>
          <cell r="E96" t="str">
            <v>m2</v>
          </cell>
          <cell r="F96">
            <v>32</v>
          </cell>
          <cell r="G96">
            <v>21.86</v>
          </cell>
        </row>
        <row r="97">
          <cell r="A97" t="str">
            <v>03.353.00</v>
          </cell>
          <cell r="B97" t="str">
            <v>Forn., preparo e colocação nas formas, de aço CA-50</v>
          </cell>
          <cell r="C97" t="str">
            <v xml:space="preserve"> </v>
          </cell>
          <cell r="D97" t="str">
            <v xml:space="preserve"> </v>
          </cell>
          <cell r="E97" t="str">
            <v>kg</v>
          </cell>
          <cell r="F97">
            <v>3968</v>
          </cell>
          <cell r="G97">
            <v>2.59</v>
          </cell>
        </row>
        <row r="98">
          <cell r="A98" t="str">
            <v>03.326.00</v>
          </cell>
          <cell r="B98" t="str">
            <v xml:space="preserve">Concreto fck= 20 MPa-contr. raz. uso ger. </v>
          </cell>
          <cell r="C98" t="str">
            <v xml:space="preserve"> </v>
          </cell>
          <cell r="D98" t="str">
            <v xml:space="preserve"> </v>
          </cell>
          <cell r="E98" t="str">
            <v>m3</v>
          </cell>
          <cell r="F98">
            <v>38</v>
          </cell>
          <cell r="G98">
            <v>149.19999999999999</v>
          </cell>
        </row>
        <row r="99">
          <cell r="B99" t="str">
            <v>Drenos</v>
          </cell>
        </row>
        <row r="100">
          <cell r="A100" t="str">
            <v>P 03.991.01c</v>
          </cell>
          <cell r="B100" t="str">
            <v>Dreno de FF D= 100 mm x 500mm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40</v>
          </cell>
          <cell r="G100">
            <v>15.64</v>
          </cell>
        </row>
        <row r="101">
          <cell r="A101" t="str">
            <v>P 03.991.01b</v>
          </cell>
          <cell r="B101" t="str">
            <v>Dreno de FF D= 50 mm x 500mm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30</v>
          </cell>
          <cell r="G101">
            <v>6.63</v>
          </cell>
        </row>
        <row r="102">
          <cell r="A102" t="str">
            <v>P 03.991.01a</v>
          </cell>
          <cell r="B102" t="str">
            <v>Dreno de FF D= 30 mm x 750mm</v>
          </cell>
          <cell r="C102" t="str">
            <v xml:space="preserve"> </v>
          </cell>
          <cell r="D102" t="str">
            <v xml:space="preserve"> </v>
          </cell>
          <cell r="E102" t="str">
            <v>un</v>
          </cell>
          <cell r="F102">
            <v>40</v>
          </cell>
          <cell r="G102">
            <v>6.25</v>
          </cell>
        </row>
        <row r="103">
          <cell r="F103" t="str">
            <v>SUB-TOTAL</v>
          </cell>
        </row>
        <row r="105">
          <cell r="B105" t="str">
            <v>OBRAS COMPLEMENTARES</v>
          </cell>
        </row>
        <row r="106">
          <cell r="A106" t="str">
            <v>05.100.00</v>
          </cell>
          <cell r="B106" t="str">
            <v>Enleivamento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6227</v>
          </cell>
          <cell r="G106">
            <v>2.06</v>
          </cell>
        </row>
        <row r="107">
          <cell r="A107" t="str">
            <v>DER53460a</v>
          </cell>
          <cell r="B107" t="str">
            <v>Calçamento com briquetes de 6 cm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700</v>
          </cell>
          <cell r="G107">
            <v>20.48</v>
          </cell>
        </row>
        <row r="108">
          <cell r="A108" t="str">
            <v>P 05.100.01</v>
          </cell>
          <cell r="B108" t="str">
            <v>Fornecimento e plantio de lírio amarelo</v>
          </cell>
          <cell r="C108" t="str">
            <v xml:space="preserve"> </v>
          </cell>
          <cell r="D108" t="str">
            <v xml:space="preserve"> </v>
          </cell>
          <cell r="E108" t="str">
            <v>m2</v>
          </cell>
          <cell r="F108">
            <v>2241</v>
          </cell>
          <cell r="G108">
            <v>14.14</v>
          </cell>
        </row>
        <row r="109">
          <cell r="A109" t="str">
            <v>P 05.100.02</v>
          </cell>
          <cell r="B109" t="str">
            <v>Fornecimento e plantio de árvore selecionada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246</v>
          </cell>
          <cell r="G109">
            <v>6.02</v>
          </cell>
        </row>
        <row r="110">
          <cell r="A110" t="str">
            <v>DER81950</v>
          </cell>
          <cell r="B110" t="str">
            <v>Calçada em lastro de brita c/revestimento em concreto</v>
          </cell>
          <cell r="C110" t="str">
            <v xml:space="preserve"> </v>
          </cell>
          <cell r="D110" t="str">
            <v xml:space="preserve"> </v>
          </cell>
          <cell r="E110" t="str">
            <v>m2</v>
          </cell>
          <cell r="F110">
            <v>1000</v>
          </cell>
          <cell r="G110">
            <v>8.94</v>
          </cell>
        </row>
        <row r="111">
          <cell r="A111" t="str">
            <v>05.301.00</v>
          </cell>
          <cell r="B111" t="str">
            <v>Alvenaria de pedra argamassada</v>
          </cell>
          <cell r="C111" t="str">
            <v xml:space="preserve"> </v>
          </cell>
          <cell r="D111" t="str">
            <v xml:space="preserve"> </v>
          </cell>
          <cell r="E111" t="str">
            <v>m3</v>
          </cell>
          <cell r="F111">
            <v>60</v>
          </cell>
          <cell r="G111">
            <v>101.58</v>
          </cell>
        </row>
        <row r="112">
          <cell r="A112" t="str">
            <v>PI 01</v>
          </cell>
          <cell r="B112" t="str">
            <v>Poste de aço galv. a fogo, c/ 20,0m de alt. p/ instal. tipo engastado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7</v>
          </cell>
          <cell r="G112">
            <v>2662.25</v>
          </cell>
        </row>
        <row r="113">
          <cell r="A113" t="str">
            <v>PI 02</v>
          </cell>
          <cell r="B113" t="str">
            <v>Poste de aço galvanizado a fogo, c/ 10,0m de alt. p/instal.na lat. dos viadutos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</v>
          </cell>
          <cell r="G113">
            <v>500</v>
          </cell>
        </row>
        <row r="114">
          <cell r="A114" t="str">
            <v>PI 03</v>
          </cell>
          <cell r="B114" t="str">
            <v xml:space="preserve">Luminária p/ iluminação pública ref.HRC-612 da Philips ou similar 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12</v>
          </cell>
          <cell r="G114">
            <v>400</v>
          </cell>
        </row>
        <row r="115">
          <cell r="A115" t="str">
            <v>PI 04</v>
          </cell>
          <cell r="B115" t="str">
            <v xml:space="preserve">Luminária p/ iluminação pública ref.SRC-612 da Philips ou similar 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22</v>
          </cell>
          <cell r="G115">
            <v>425.5</v>
          </cell>
        </row>
        <row r="116">
          <cell r="A116" t="str">
            <v>PI 07</v>
          </cell>
          <cell r="B116" t="str">
            <v>Suporte p/ luminária tipo ZGP402 da Philips ou similar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7</v>
          </cell>
          <cell r="G116">
            <v>100</v>
          </cell>
        </row>
        <row r="117">
          <cell r="A117" t="str">
            <v>PI 08</v>
          </cell>
          <cell r="B117" t="str">
            <v>Suporte p/ luminária tipo ZGP401 da Philips ou similar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20</v>
          </cell>
          <cell r="G117">
            <v>81.650000000000006</v>
          </cell>
        </row>
        <row r="118">
          <cell r="A118" t="str">
            <v>PI 09</v>
          </cell>
          <cell r="B118" t="str">
            <v>Lâmpada a vapor de sódio 400W, alta pressão, base E40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22</v>
          </cell>
          <cell r="G118">
            <v>33.35</v>
          </cell>
        </row>
        <row r="119">
          <cell r="A119" t="str">
            <v>PI 10</v>
          </cell>
          <cell r="B119" t="str">
            <v>Lâmpada a vapor de mercúrio 250W, alta pressão, base E40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12</v>
          </cell>
          <cell r="G119">
            <v>28.75</v>
          </cell>
        </row>
        <row r="120">
          <cell r="A120" t="str">
            <v>PI 14</v>
          </cell>
          <cell r="B120" t="str">
            <v>Caixa de passagem para instalação aparente D=50mm, tipo T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120</v>
          </cell>
          <cell r="G120">
            <v>4.08</v>
          </cell>
        </row>
        <row r="121">
          <cell r="A121" t="str">
            <v>PI 22</v>
          </cell>
          <cell r="B121" t="str">
            <v>Base completa com fusível Diazed, 6A, retardado, incluíndo tampa, anel de proteção e ajuste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34</v>
          </cell>
          <cell r="G121">
            <v>8.6300000000000008</v>
          </cell>
        </row>
        <row r="122">
          <cell r="A122" t="str">
            <v>PI 23</v>
          </cell>
          <cell r="B122" t="str">
            <v>Contator tripolar a seco, p/ corrente alternada - 55 A, para uso em rede 380/220V - 60Hz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5</v>
          </cell>
          <cell r="G122">
            <v>234.6</v>
          </cell>
        </row>
        <row r="123">
          <cell r="A123" t="str">
            <v>PI 24</v>
          </cell>
          <cell r="B123" t="str">
            <v>Fita elétrica auto fusão a base de borracha EPR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5</v>
          </cell>
          <cell r="G123">
            <v>6.39</v>
          </cell>
        </row>
        <row r="124">
          <cell r="A124" t="str">
            <v>PI 25</v>
          </cell>
          <cell r="B124" t="str">
            <v>Fita adesiva plástica isolante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8</v>
          </cell>
          <cell r="G124">
            <v>3.84</v>
          </cell>
        </row>
        <row r="125">
          <cell r="A125" t="str">
            <v>PI 26</v>
          </cell>
          <cell r="B125" t="str">
            <v>Relé fotoelétrico c/ suporte para fixação galv. com furo 18mm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5</v>
          </cell>
          <cell r="G125">
            <v>11.5</v>
          </cell>
        </row>
        <row r="126">
          <cell r="A126" t="str">
            <v>PI 27</v>
          </cell>
          <cell r="B126" t="str">
            <v>Cabo isolado p/ 1000V, bitola 35mm²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3600</v>
          </cell>
          <cell r="G126">
            <v>1.55</v>
          </cell>
        </row>
        <row r="127">
          <cell r="A127" t="str">
            <v>PI 28</v>
          </cell>
          <cell r="B127" t="str">
            <v>Eletroduto de aço tipo pesado 100mm</v>
          </cell>
          <cell r="C127" t="str">
            <v xml:space="preserve"> </v>
          </cell>
          <cell r="D127" t="str">
            <v xml:space="preserve"> </v>
          </cell>
          <cell r="E127" t="str">
            <v>m</v>
          </cell>
          <cell r="F127">
            <v>120</v>
          </cell>
          <cell r="G127">
            <v>28.55</v>
          </cell>
        </row>
        <row r="128">
          <cell r="A128" t="str">
            <v>PI 29</v>
          </cell>
          <cell r="B128" t="str">
            <v>Curva em alumínio fundido de alta resistência, fixação por encaixe,50mm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2</v>
          </cell>
          <cell r="G128">
            <v>18.75</v>
          </cell>
        </row>
        <row r="129">
          <cell r="A129" t="str">
            <v>PI 30</v>
          </cell>
          <cell r="B129" t="str">
            <v>Haste para aterramento aço-cobre D 13x2400mm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15</v>
          </cell>
          <cell r="G129">
            <v>6.04</v>
          </cell>
        </row>
        <row r="130">
          <cell r="A130" t="str">
            <v>PI 31</v>
          </cell>
          <cell r="B130" t="str">
            <v>Cabo de cobre nú meio duro, 7 fios 2AWG</v>
          </cell>
          <cell r="C130" t="str">
            <v xml:space="preserve"> </v>
          </cell>
          <cell r="D130" t="str">
            <v xml:space="preserve"> </v>
          </cell>
          <cell r="E130" t="str">
            <v>kg</v>
          </cell>
          <cell r="F130">
            <v>10</v>
          </cell>
          <cell r="G130">
            <v>7.02</v>
          </cell>
        </row>
        <row r="131">
          <cell r="A131" t="str">
            <v>PI 32</v>
          </cell>
          <cell r="B131" t="str">
            <v>Conetor paralelo, liga alumínio tronco 1/0-4 AWG e derivação 2-4AWG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10</v>
          </cell>
          <cell r="G131">
            <v>1.04</v>
          </cell>
        </row>
        <row r="132">
          <cell r="A132" t="str">
            <v>PI 33</v>
          </cell>
          <cell r="B132" t="str">
            <v>Tubo de aço galvanizado, vara de 6m e 50mm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2</v>
          </cell>
          <cell r="G132">
            <v>74.06</v>
          </cell>
        </row>
        <row r="133">
          <cell r="A133" t="str">
            <v>PI 34</v>
          </cell>
          <cell r="B133" t="str">
            <v>Construção de caixa tipo SP, ou pré-instalada com as mesmas características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19</v>
          </cell>
          <cell r="G133">
            <v>180</v>
          </cell>
        </row>
        <row r="134">
          <cell r="A134" t="str">
            <v>PI 35</v>
          </cell>
          <cell r="B134" t="str">
            <v>Construção de embasamento p/ poste tipo engastado, 20m de altura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7</v>
          </cell>
          <cell r="G134">
            <v>494</v>
          </cell>
        </row>
        <row r="135">
          <cell r="A135" t="str">
            <v>PI 36</v>
          </cell>
          <cell r="B135" t="str">
            <v>Construção de embasamento p/ poste tipo engastado, concreto duplo T, 10m de altura</v>
          </cell>
          <cell r="C135" t="str">
            <v xml:space="preserve"> </v>
          </cell>
          <cell r="D135" t="str">
            <v xml:space="preserve"> </v>
          </cell>
          <cell r="E135" t="str">
            <v>un</v>
          </cell>
          <cell r="F135">
            <v>12</v>
          </cell>
          <cell r="G135">
            <v>285</v>
          </cell>
        </row>
        <row r="136">
          <cell r="A136" t="str">
            <v>PI 38</v>
          </cell>
          <cell r="B136" t="str">
            <v>Confecção de emendas retas ou derivação em cabos classe 1000V, c/ conector à compressão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20</v>
          </cell>
          <cell r="G136">
            <v>4.5</v>
          </cell>
        </row>
        <row r="137">
          <cell r="A137" t="str">
            <v>PI 39</v>
          </cell>
          <cell r="B137" t="str">
            <v>Fixação de haste de terra e conexão ao neutro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15</v>
          </cell>
          <cell r="G137">
            <v>35</v>
          </cell>
        </row>
        <row r="138">
          <cell r="A138" t="str">
            <v>PI 40</v>
          </cell>
          <cell r="B138" t="str">
            <v>Montagem eletromecân.de iluminação a 17,5m de alt., formada p/2 pétalas, c/ fixação dos equip.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7</v>
          </cell>
          <cell r="G138">
            <v>550</v>
          </cell>
        </row>
        <row r="139">
          <cell r="A139" t="str">
            <v>PI 41</v>
          </cell>
          <cell r="B139" t="str">
            <v>Instalação de tubo de aço vara de 6m e curva de entrada de cabos na lateral do poste c/ fix. dutos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2</v>
          </cell>
          <cell r="G139">
            <v>200</v>
          </cell>
        </row>
        <row r="140">
          <cell r="A140" t="str">
            <v>PI 42</v>
          </cell>
          <cell r="B140" t="str">
            <v>Instalação de poste de aço de 20m de altura engastado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7</v>
          </cell>
          <cell r="G140">
            <v>250</v>
          </cell>
        </row>
        <row r="141">
          <cell r="A141" t="str">
            <v>PI 43</v>
          </cell>
          <cell r="B141" t="str">
            <v>Travessia de pista asfáltica p/ lançamento dutos aço tipo pesado 100mm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60</v>
          </cell>
          <cell r="G141">
            <v>70</v>
          </cell>
        </row>
        <row r="142">
          <cell r="A142" t="str">
            <v>PI 44</v>
          </cell>
          <cell r="B142" t="str">
            <v>Montagem eletromecânica de luminária 10,0m de altura, c/ fixação dos equip.e conexões elétricos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20</v>
          </cell>
          <cell r="G142">
            <v>60</v>
          </cell>
        </row>
        <row r="143">
          <cell r="A143" t="str">
            <v>PI 46</v>
          </cell>
          <cell r="B143" t="str">
            <v>Fixação de eletroduto de aço vara 3m ao longo das passarelas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120</v>
          </cell>
          <cell r="G143">
            <v>30</v>
          </cell>
        </row>
        <row r="144">
          <cell r="A144" t="str">
            <v>PI 51</v>
          </cell>
          <cell r="B144" t="str">
            <v>Eletoduto de PVC corrugado tipo Kanalex ou similar, 50 mm</v>
          </cell>
          <cell r="C144" t="str">
            <v xml:space="preserve"> </v>
          </cell>
          <cell r="D144" t="str">
            <v xml:space="preserve"> </v>
          </cell>
          <cell r="E144" t="str">
            <v>m</v>
          </cell>
          <cell r="F144">
            <v>415</v>
          </cell>
          <cell r="G144">
            <v>3.02</v>
          </cell>
        </row>
        <row r="145">
          <cell r="A145" t="str">
            <v>PI 56</v>
          </cell>
          <cell r="B145" t="str">
            <v>Cabo isolado p/ 1000V, 4 mm² de alumínio</v>
          </cell>
          <cell r="C145" t="str">
            <v xml:space="preserve"> </v>
          </cell>
          <cell r="D145" t="str">
            <v xml:space="preserve"> </v>
          </cell>
          <cell r="E145" t="str">
            <v>m</v>
          </cell>
          <cell r="F145">
            <v>440</v>
          </cell>
          <cell r="G145">
            <v>0.37</v>
          </cell>
        </row>
        <row r="146">
          <cell r="A146" t="str">
            <v>PI 63</v>
          </cell>
          <cell r="B146" t="str">
            <v>Eletroduto de aço galvanizado, d=50mm, vara de 3m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120</v>
          </cell>
          <cell r="G146">
            <v>40</v>
          </cell>
        </row>
        <row r="147">
          <cell r="A147" t="str">
            <v>PI 64</v>
          </cell>
          <cell r="B147" t="str">
            <v>Caixa de passagem p/ instalação aparente, D=50mm, tipo E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10</v>
          </cell>
          <cell r="G147">
            <v>20</v>
          </cell>
        </row>
        <row r="148">
          <cell r="A148" t="str">
            <v>PI 65</v>
          </cell>
          <cell r="B148" t="str">
            <v>Cabo de alumínio 1/0</v>
          </cell>
          <cell r="C148" t="str">
            <v xml:space="preserve"> </v>
          </cell>
          <cell r="D148" t="str">
            <v xml:space="preserve"> </v>
          </cell>
          <cell r="E148" t="str">
            <v>m</v>
          </cell>
          <cell r="F148">
            <v>450</v>
          </cell>
          <cell r="G148">
            <v>1.7</v>
          </cell>
        </row>
        <row r="149">
          <cell r="A149" t="str">
            <v>PI 66</v>
          </cell>
          <cell r="B149" t="str">
            <v>Cabo isolado p/ 1000 V, 6 mm2 de alumínio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140</v>
          </cell>
          <cell r="G149">
            <v>1</v>
          </cell>
        </row>
        <row r="150">
          <cell r="A150" t="str">
            <v>PI 68</v>
          </cell>
          <cell r="B150" t="str">
            <v>Instalação poste metálico c/ base, 10m de altura na lateral do viaduto</v>
          </cell>
          <cell r="C150" t="str">
            <v xml:space="preserve"> </v>
          </cell>
          <cell r="D150" t="str">
            <v xml:space="preserve"> </v>
          </cell>
          <cell r="E150" t="str">
            <v>un</v>
          </cell>
          <cell r="F150">
            <v>8</v>
          </cell>
          <cell r="G150">
            <v>100</v>
          </cell>
        </row>
        <row r="151">
          <cell r="A151" t="str">
            <v>PI 57</v>
          </cell>
          <cell r="B151" t="str">
            <v>Lançamento de cabos em eletroduto de PVC corrugado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415</v>
          </cell>
          <cell r="G151">
            <v>3</v>
          </cell>
        </row>
        <row r="152">
          <cell r="A152" t="str">
            <v>PI 37</v>
          </cell>
          <cell r="B152" t="str">
            <v>Lançamento de cabos em dutos de aço, classe 1000V, circuito trifásico mais neutro, e monofásico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60</v>
          </cell>
          <cell r="G152">
            <v>4</v>
          </cell>
        </row>
        <row r="153">
          <cell r="A153" t="str">
            <v>PI 69</v>
          </cell>
          <cell r="B153" t="str">
            <v>Instalação de poste concreto duplo T, 10m de altura, engastado</v>
          </cell>
          <cell r="C153" t="str">
            <v xml:space="preserve"> </v>
          </cell>
          <cell r="D153" t="str">
            <v xml:space="preserve"> </v>
          </cell>
          <cell r="E153" t="str">
            <v>un</v>
          </cell>
          <cell r="F153">
            <v>12</v>
          </cell>
          <cell r="G153">
            <v>200</v>
          </cell>
        </row>
        <row r="154">
          <cell r="A154" t="str">
            <v>R1</v>
          </cell>
          <cell r="B154" t="str">
            <v>Remanejamento de Rede de Baixa Tensão (220/380V)</v>
          </cell>
          <cell r="C154" t="str">
            <v xml:space="preserve"> </v>
          </cell>
          <cell r="D154" t="str">
            <v xml:space="preserve"> </v>
          </cell>
          <cell r="E154" t="str">
            <v>m</v>
          </cell>
          <cell r="F154">
            <v>550</v>
          </cell>
          <cell r="G154">
            <v>4.7</v>
          </cell>
        </row>
        <row r="155">
          <cell r="A155" t="str">
            <v>R2</v>
          </cell>
          <cell r="B155" t="str">
            <v>Remanejamento de Rede de Alta Tensão (138kV)</v>
          </cell>
          <cell r="C155" t="str">
            <v xml:space="preserve"> </v>
          </cell>
          <cell r="D155" t="str">
            <v xml:space="preserve"> </v>
          </cell>
          <cell r="E155" t="str">
            <v>m</v>
          </cell>
          <cell r="F155">
            <v>530</v>
          </cell>
          <cell r="G155">
            <v>6.2</v>
          </cell>
        </row>
        <row r="156">
          <cell r="A156" t="str">
            <v>R10</v>
          </cell>
          <cell r="B156" t="str">
            <v>Remanejamento de Poste de Concreto 10/150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14</v>
          </cell>
          <cell r="G156">
            <v>75</v>
          </cell>
        </row>
        <row r="157">
          <cell r="A157" t="str">
            <v>R11</v>
          </cell>
          <cell r="B157" t="str">
            <v>Remanejamento de Poste de Concreto 10/300</v>
          </cell>
          <cell r="C157" t="str">
            <v xml:space="preserve"> </v>
          </cell>
          <cell r="D157" t="str">
            <v xml:space="preserve"> </v>
          </cell>
          <cell r="E157" t="str">
            <v>un</v>
          </cell>
          <cell r="F157">
            <v>1</v>
          </cell>
          <cell r="G157">
            <v>75</v>
          </cell>
        </row>
        <row r="158">
          <cell r="A158" t="str">
            <v>R12</v>
          </cell>
          <cell r="B158" t="str">
            <v>Remanejamento de Poste de Concreto 10/600</v>
          </cell>
          <cell r="C158" t="str">
            <v xml:space="preserve"> </v>
          </cell>
          <cell r="D158" t="str">
            <v xml:space="preserve"> </v>
          </cell>
          <cell r="E158" t="str">
            <v>un</v>
          </cell>
          <cell r="F158">
            <v>1</v>
          </cell>
          <cell r="G158">
            <v>75</v>
          </cell>
        </row>
        <row r="159">
          <cell r="A159" t="str">
            <v>R14</v>
          </cell>
          <cell r="B159" t="str">
            <v>Remanejamento de Poste de Concreto 11/300</v>
          </cell>
          <cell r="C159" t="str">
            <v xml:space="preserve"> </v>
          </cell>
          <cell r="D159" t="str">
            <v xml:space="preserve"> </v>
          </cell>
          <cell r="E159" t="str">
            <v>un</v>
          </cell>
          <cell r="F159">
            <v>6</v>
          </cell>
          <cell r="G159">
            <v>75</v>
          </cell>
        </row>
        <row r="160">
          <cell r="A160" t="str">
            <v>R27</v>
          </cell>
          <cell r="B160" t="str">
            <v>Remanejamento de Poste de Madeira</v>
          </cell>
          <cell r="C160" t="str">
            <v xml:space="preserve"> </v>
          </cell>
          <cell r="D160" t="str">
            <v xml:space="preserve"> </v>
          </cell>
          <cell r="E160" t="str">
            <v>un</v>
          </cell>
          <cell r="F160">
            <v>2</v>
          </cell>
          <cell r="G160">
            <v>70</v>
          </cell>
        </row>
        <row r="161">
          <cell r="A161" t="str">
            <v>R20</v>
          </cell>
          <cell r="B161" t="str">
            <v>Remanejamento de Poste de Concreto 10/300 c/ 3 pétalas (400W) instalado</v>
          </cell>
          <cell r="C161" t="str">
            <v xml:space="preserve"> </v>
          </cell>
          <cell r="D161" t="str">
            <v xml:space="preserve"> </v>
          </cell>
          <cell r="E161" t="str">
            <v>un</v>
          </cell>
          <cell r="F161">
            <v>4</v>
          </cell>
          <cell r="G161">
            <v>250</v>
          </cell>
        </row>
        <row r="162">
          <cell r="A162" t="str">
            <v>R20A</v>
          </cell>
          <cell r="B162" t="str">
            <v>Remanejamento de Poste de Concreto 11/300 c/ 3 pétalas (400W) instalado</v>
          </cell>
          <cell r="C162" t="str">
            <v xml:space="preserve"> </v>
          </cell>
          <cell r="D162" t="str">
            <v xml:space="preserve"> </v>
          </cell>
          <cell r="E162" t="str">
            <v>un</v>
          </cell>
          <cell r="F162">
            <v>4</v>
          </cell>
          <cell r="G162">
            <v>250</v>
          </cell>
        </row>
        <row r="163">
          <cell r="A163" t="str">
            <v>R18</v>
          </cell>
          <cell r="B163" t="str">
            <v>Remanejamento de Poste de Concreto 10/150 c/ 3 pétalas (400W) instalado</v>
          </cell>
          <cell r="C163" t="str">
            <v xml:space="preserve"> </v>
          </cell>
          <cell r="D163" t="str">
            <v xml:space="preserve"> </v>
          </cell>
          <cell r="E163" t="str">
            <v>un</v>
          </cell>
          <cell r="F163">
            <v>2</v>
          </cell>
          <cell r="G163">
            <v>250</v>
          </cell>
        </row>
        <row r="164">
          <cell r="A164" t="str">
            <v>R3</v>
          </cell>
          <cell r="B164" t="str">
            <v>Remanejamento de Rede de Telefonia</v>
          </cell>
          <cell r="C164" t="str">
            <v xml:space="preserve"> </v>
          </cell>
          <cell r="D164" t="str">
            <v xml:space="preserve"> </v>
          </cell>
          <cell r="E164" t="str">
            <v>m</v>
          </cell>
          <cell r="F164">
            <v>300</v>
          </cell>
          <cell r="G164">
            <v>2</v>
          </cell>
        </row>
        <row r="165">
          <cell r="A165" t="str">
            <v>R29</v>
          </cell>
          <cell r="B165" t="str">
            <v>Remanejamento de Canalização de água em PVC, 40mm</v>
          </cell>
          <cell r="C165" t="str">
            <v xml:space="preserve"> </v>
          </cell>
          <cell r="D165" t="str">
            <v xml:space="preserve"> </v>
          </cell>
          <cell r="E165" t="str">
            <v>m</v>
          </cell>
          <cell r="F165">
            <v>440</v>
          </cell>
          <cell r="G165">
            <v>22.79</v>
          </cell>
        </row>
      </sheetData>
      <sheetData sheetId="1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01.100.10</v>
          </cell>
          <cell r="B17" t="str">
            <v>Escavação,carga e transportes de material de 1a categoria DMT= 200 a 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2733</v>
          </cell>
          <cell r="G17">
            <v>1.98</v>
          </cell>
        </row>
        <row r="18">
          <cell r="A18" t="str">
            <v>01.100.14</v>
          </cell>
          <cell r="B18" t="str">
            <v>Escavação,carga e transportes de material de 1a categoria DMT= 1000 a 1200m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1490</v>
          </cell>
          <cell r="G18">
            <v>2.4</v>
          </cell>
        </row>
        <row r="19">
          <cell r="A19" t="str">
            <v>DER50260</v>
          </cell>
          <cell r="B19" t="str">
            <v>Esc.  Carga e Transp. de mat. 1a cat. c/ CB 5000&lt;DMT&lt;6000m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7702</v>
          </cell>
          <cell r="G19">
            <v>4.29</v>
          </cell>
        </row>
        <row r="20">
          <cell r="A20" t="str">
            <v>DER50385</v>
          </cell>
          <cell r="B20" t="str">
            <v>Esc.  Carga e Transp. de mat. 1a cat. c/ CB 26000&lt;DMT&lt;28000m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20309</v>
          </cell>
          <cell r="G20">
            <v>15.02</v>
          </cell>
        </row>
        <row r="21">
          <cell r="A21" t="str">
            <v>01.101.14</v>
          </cell>
          <cell r="B21" t="str">
            <v>Escavação,carga e transportes de material de 2a categoria,c/CB,  DMT 1000 a 1200m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2985</v>
          </cell>
          <cell r="G21">
            <v>3.49</v>
          </cell>
        </row>
        <row r="22">
          <cell r="A22" t="str">
            <v>DER51250</v>
          </cell>
          <cell r="B22" t="str">
            <v>Escavação,carga e transportes de material de 2a categoria DMT 5000 a 6000m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5134</v>
          </cell>
          <cell r="G22">
            <v>5.7</v>
          </cell>
        </row>
        <row r="23">
          <cell r="A23" t="str">
            <v>DER52105</v>
          </cell>
          <cell r="B23" t="str">
            <v>Esc. Carga e Transp. de solos moles 2000&lt;DMT&lt;=3000m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15622</v>
          </cell>
          <cell r="G23">
            <v>5.77</v>
          </cell>
        </row>
        <row r="24">
          <cell r="A24" t="str">
            <v>01.510.00</v>
          </cell>
          <cell r="B24" t="str">
            <v>Compactação de aterros a 95%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25992</v>
          </cell>
          <cell r="G24">
            <v>0.79</v>
          </cell>
        </row>
        <row r="25">
          <cell r="A25" t="str">
            <v>01.511.00</v>
          </cell>
          <cell r="B25" t="str">
            <v>Compactação de aterros a 100%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2444</v>
          </cell>
          <cell r="G25">
            <v>1.36</v>
          </cell>
        </row>
        <row r="26">
          <cell r="A26" t="str">
            <v>P 10.000.06</v>
          </cell>
          <cell r="B26" t="str">
            <v>Aterro reforçado c/ elementos Terramesh (0,50x1,00x4,00m)(malha 8x10) ou similar</v>
          </cell>
          <cell r="C26" t="str">
            <v xml:space="preserve"> </v>
          </cell>
          <cell r="D26" t="str">
            <v xml:space="preserve"> </v>
          </cell>
          <cell r="E26" t="str">
            <v>un</v>
          </cell>
          <cell r="F26">
            <v>1011</v>
          </cell>
          <cell r="G26">
            <v>321.67</v>
          </cell>
        </row>
        <row r="27">
          <cell r="A27" t="str">
            <v>P 10.000.05</v>
          </cell>
          <cell r="B27" t="str">
            <v>Aterro reforçado c/ elementos Terramesh (1,00x1,00x4,00m)(malha 8x10) ou similar</v>
          </cell>
          <cell r="C27" t="str">
            <v xml:space="preserve"> </v>
          </cell>
          <cell r="D27" t="str">
            <v xml:space="preserve"> </v>
          </cell>
          <cell r="E27" t="str">
            <v>un</v>
          </cell>
          <cell r="F27">
            <v>591</v>
          </cell>
          <cell r="G27">
            <v>414.83</v>
          </cell>
        </row>
        <row r="28">
          <cell r="A28" t="str">
            <v>DER82660</v>
          </cell>
          <cell r="B28" t="str">
            <v>Gabião caixa em PVC c/ h=100cm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195</v>
          </cell>
          <cell r="G28">
            <v>122.97</v>
          </cell>
        </row>
        <row r="29">
          <cell r="A29" t="str">
            <v>09.517.04</v>
          </cell>
          <cell r="B29" t="str">
            <v>Pedra de mão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2746</v>
          </cell>
          <cell r="G29">
            <v>11.92</v>
          </cell>
        </row>
        <row r="30">
          <cell r="A30">
            <v>9000032</v>
          </cell>
          <cell r="B30" t="str">
            <v>Manta Geotextil 200g/m2</v>
          </cell>
          <cell r="C30">
            <v>0</v>
          </cell>
          <cell r="D30">
            <v>0</v>
          </cell>
          <cell r="E30" t="str">
            <v>m2</v>
          </cell>
          <cell r="F30">
            <v>4730</v>
          </cell>
          <cell r="G30">
            <v>5.83</v>
          </cell>
        </row>
        <row r="31">
          <cell r="F31" t="str">
            <v>SUB-TOTAL</v>
          </cell>
        </row>
        <row r="33">
          <cell r="B33" t="str">
            <v>PAVIMENTAÇÃO</v>
          </cell>
        </row>
        <row r="34">
          <cell r="A34" t="str">
            <v>02.000.00</v>
          </cell>
          <cell r="B34" t="str">
            <v>Regularização do subleito</v>
          </cell>
          <cell r="C34" t="str">
            <v xml:space="preserve"> </v>
          </cell>
          <cell r="D34" t="str">
            <v xml:space="preserve"> </v>
          </cell>
          <cell r="E34" t="str">
            <v>m2</v>
          </cell>
          <cell r="F34">
            <v>51009</v>
          </cell>
          <cell r="G34">
            <v>0.3</v>
          </cell>
        </row>
        <row r="35">
          <cell r="A35" t="str">
            <v>DER53130</v>
          </cell>
          <cell r="B35" t="str">
            <v>Camada de macadame seco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10024</v>
          </cell>
          <cell r="G35">
            <v>21.86</v>
          </cell>
        </row>
        <row r="36">
          <cell r="A36" t="str">
            <v>02.230.00</v>
          </cell>
          <cell r="B36" t="str">
            <v>Base brita graduada</v>
          </cell>
          <cell r="C36" t="str">
            <v>DNER-ES303/97</v>
          </cell>
          <cell r="D36" t="str">
            <v xml:space="preserve"> </v>
          </cell>
          <cell r="E36" t="str">
            <v>m3</v>
          </cell>
          <cell r="F36">
            <v>7284</v>
          </cell>
          <cell r="G36">
            <v>28.06</v>
          </cell>
        </row>
        <row r="37">
          <cell r="A37" t="str">
            <v>02.300.00</v>
          </cell>
          <cell r="B37" t="str">
            <v>Imprimação - Fornecimento, transporte e execução</v>
          </cell>
          <cell r="C37" t="str">
            <v>DNER-ES306/97</v>
          </cell>
          <cell r="D37" t="str">
            <v xml:space="preserve"> </v>
          </cell>
          <cell r="E37" t="str">
            <v>m2</v>
          </cell>
          <cell r="F37">
            <v>47887</v>
          </cell>
          <cell r="G37">
            <v>1.1100000000000001</v>
          </cell>
        </row>
        <row r="38">
          <cell r="A38" t="str">
            <v>02.400.00</v>
          </cell>
          <cell r="B38" t="str">
            <v>Pintura de ligação - Fornec., transporte e execução</v>
          </cell>
          <cell r="C38" t="str">
            <v>DNER-ES307/97</v>
          </cell>
          <cell r="D38" t="str">
            <v xml:space="preserve"> </v>
          </cell>
          <cell r="E38" t="str">
            <v>m2</v>
          </cell>
          <cell r="F38">
            <v>124282</v>
          </cell>
          <cell r="G38">
            <v>0.41</v>
          </cell>
        </row>
        <row r="39">
          <cell r="A39" t="str">
            <v>02.540.01</v>
          </cell>
          <cell r="B39" t="str">
            <v>Concreto betuminoso usinado a quente - usina 100/140 t/h</v>
          </cell>
          <cell r="C39" t="str">
            <v>DNER-ES313/97</v>
          </cell>
          <cell r="D39" t="str">
            <v xml:space="preserve"> </v>
          </cell>
          <cell r="E39" t="str">
            <v>t</v>
          </cell>
          <cell r="F39">
            <v>14670.5</v>
          </cell>
          <cell r="G39">
            <v>67.64</v>
          </cell>
        </row>
        <row r="40">
          <cell r="A40" t="str">
            <v>DER82200a</v>
          </cell>
          <cell r="B40" t="str">
            <v>Remoção de camada granular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546</v>
          </cell>
          <cell r="G40">
            <v>4.67</v>
          </cell>
        </row>
        <row r="41">
          <cell r="A41" t="str">
            <v>DER82200</v>
          </cell>
          <cell r="B41" t="str">
            <v>Remoção de revestimento de CBUQ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545</v>
          </cell>
          <cell r="G41">
            <v>5.73</v>
          </cell>
        </row>
        <row r="42">
          <cell r="F42" t="str">
            <v>SUB-TOTAL</v>
          </cell>
        </row>
        <row r="44">
          <cell r="B44" t="str">
            <v>DRENAGEM</v>
          </cell>
        </row>
        <row r="45">
          <cell r="A45" t="str">
            <v>04.000.00</v>
          </cell>
          <cell r="B45" t="str">
            <v>Escavação manual em material de 1a categoria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48</v>
          </cell>
          <cell r="G45">
            <v>17.57</v>
          </cell>
        </row>
        <row r="46">
          <cell r="A46" t="str">
            <v>04.001.00</v>
          </cell>
          <cell r="B46" t="str">
            <v>Escavação mecânica em material de 1a categoria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1400</v>
          </cell>
          <cell r="G46">
            <v>2.09</v>
          </cell>
        </row>
        <row r="47">
          <cell r="A47" t="str">
            <v>04.001.01</v>
          </cell>
          <cell r="B47" t="str">
            <v>Escavação mecânica,reaterro e compactação (material de 1a categoria)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912</v>
          </cell>
          <cell r="G47">
            <v>3.03</v>
          </cell>
        </row>
        <row r="48">
          <cell r="A48" t="str">
            <v>04.401.02</v>
          </cell>
          <cell r="B48" t="str">
            <v>Valeta de prot. de aterro c/ revest. vegetal VPA 02</v>
          </cell>
          <cell r="C48" t="str">
            <v xml:space="preserve"> </v>
          </cell>
          <cell r="D48" t="str">
            <v xml:space="preserve"> </v>
          </cell>
          <cell r="E48" t="str">
            <v>m</v>
          </cell>
          <cell r="F48">
            <v>1091</v>
          </cell>
          <cell r="G48">
            <v>24.32</v>
          </cell>
        </row>
        <row r="49">
          <cell r="A49" t="str">
            <v>04.500.06</v>
          </cell>
          <cell r="B49" t="str">
            <v>Dreno longit. profundo p/cortes em solo- DPS 06</v>
          </cell>
          <cell r="C49" t="str">
            <v>DNER-ES292/97</v>
          </cell>
          <cell r="D49" t="str">
            <v xml:space="preserve"> </v>
          </cell>
          <cell r="E49" t="str">
            <v>m</v>
          </cell>
          <cell r="F49">
            <v>627</v>
          </cell>
          <cell r="G49">
            <v>34.94</v>
          </cell>
        </row>
        <row r="50">
          <cell r="A50" t="str">
            <v>04.502.02</v>
          </cell>
          <cell r="B50" t="str">
            <v>Boca de saída p/ dreno longit. profundo- BSD 02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6</v>
          </cell>
          <cell r="G50">
            <v>49.08</v>
          </cell>
        </row>
        <row r="51">
          <cell r="A51" t="str">
            <v>04.510.03</v>
          </cell>
          <cell r="B51" t="str">
            <v>Dreno sub- superficial- DSS 03</v>
          </cell>
          <cell r="C51" t="str">
            <v>DNER-ES294/97</v>
          </cell>
          <cell r="D51" t="str">
            <v xml:space="preserve"> </v>
          </cell>
          <cell r="E51" t="str">
            <v>m</v>
          </cell>
          <cell r="F51">
            <v>1662</v>
          </cell>
          <cell r="G51">
            <v>3.71</v>
          </cell>
        </row>
        <row r="52">
          <cell r="A52" t="str">
            <v>04.511.01</v>
          </cell>
          <cell r="B52" t="str">
            <v>Boca de saída p/ dreno sub-superficial-BSD 03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8</v>
          </cell>
          <cell r="G52">
            <v>20.86</v>
          </cell>
        </row>
        <row r="53">
          <cell r="A53" t="str">
            <v>04.900.21</v>
          </cell>
          <cell r="B53" t="str">
            <v>Sarjeta de cant. central de concreto-SCC 01</v>
          </cell>
          <cell r="C53" t="str">
            <v>DNER-ES288/97</v>
          </cell>
          <cell r="D53" t="str">
            <v xml:space="preserve"> </v>
          </cell>
          <cell r="E53" t="str">
            <v>m</v>
          </cell>
          <cell r="F53">
            <v>822</v>
          </cell>
          <cell r="G53">
            <v>13.85</v>
          </cell>
        </row>
        <row r="54">
          <cell r="A54" t="str">
            <v>04.910.05</v>
          </cell>
          <cell r="B54" t="str">
            <v>Meio-fio de concreto-MFC 05</v>
          </cell>
          <cell r="C54" t="str">
            <v>DNER-ES290/97</v>
          </cell>
          <cell r="D54" t="str">
            <v xml:space="preserve"> </v>
          </cell>
          <cell r="E54" t="str">
            <v>m</v>
          </cell>
          <cell r="F54">
            <v>1758</v>
          </cell>
          <cell r="G54">
            <v>10.54</v>
          </cell>
        </row>
        <row r="55">
          <cell r="A55" t="str">
            <v>DER78150a</v>
          </cell>
          <cell r="B55" t="str">
            <v>Caixa coletora de sarjeta - CCS, D=60cm E H=1,5m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1</v>
          </cell>
          <cell r="G55">
            <v>500.45</v>
          </cell>
        </row>
        <row r="56">
          <cell r="A56" t="str">
            <v>04.930.01</v>
          </cell>
          <cell r="B56" t="str">
            <v>Caixa coletora de sarjeta-CCS 01</v>
          </cell>
          <cell r="C56" t="str">
            <v>DNER-ES287/97</v>
          </cell>
          <cell r="D56" t="str">
            <v xml:space="preserve"> </v>
          </cell>
          <cell r="E56" t="str">
            <v>un</v>
          </cell>
          <cell r="F56">
            <v>3</v>
          </cell>
          <cell r="G56">
            <v>568.85</v>
          </cell>
        </row>
        <row r="57">
          <cell r="A57" t="str">
            <v>04.930.05</v>
          </cell>
          <cell r="B57" t="str">
            <v>Caixa coletora de sarjeta-CCS 05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2</v>
          </cell>
          <cell r="G57">
            <v>715.16</v>
          </cell>
        </row>
        <row r="58">
          <cell r="A58" t="str">
            <v>04.930.11</v>
          </cell>
          <cell r="B58" t="str">
            <v>Caixa coletora de sarjeta-CCS 11</v>
          </cell>
          <cell r="C58" t="str">
            <v>DNER-ES287/97</v>
          </cell>
          <cell r="D58" t="str">
            <v xml:space="preserve"> </v>
          </cell>
          <cell r="E58" t="str">
            <v>un</v>
          </cell>
          <cell r="F58">
            <v>2</v>
          </cell>
          <cell r="G58">
            <v>832.67</v>
          </cell>
        </row>
        <row r="59">
          <cell r="A59" t="str">
            <v>04.950.02</v>
          </cell>
          <cell r="B59" t="str">
            <v>Dissipador de energia- DES 02</v>
          </cell>
          <cell r="C59" t="str">
            <v>DNER-ES283/97</v>
          </cell>
          <cell r="D59" t="str">
            <v xml:space="preserve"> </v>
          </cell>
          <cell r="E59" t="str">
            <v>un</v>
          </cell>
          <cell r="F59">
            <v>1</v>
          </cell>
          <cell r="G59">
            <v>110.58</v>
          </cell>
        </row>
        <row r="60">
          <cell r="A60" t="str">
            <v>04.960.01</v>
          </cell>
          <cell r="B60" t="str">
            <v>Boca de lobo simples c/ grelha de concreto-BLS 01</v>
          </cell>
          <cell r="C60" t="str">
            <v xml:space="preserve"> </v>
          </cell>
          <cell r="D60" t="str">
            <v xml:space="preserve"> </v>
          </cell>
          <cell r="E60" t="str">
            <v>un</v>
          </cell>
          <cell r="F60">
            <v>10</v>
          </cell>
          <cell r="G60">
            <v>203.51</v>
          </cell>
        </row>
        <row r="61">
          <cell r="A61" t="str">
            <v>04.960.02</v>
          </cell>
          <cell r="B61" t="str">
            <v>Boca de lobo simples c/ grelha de concreto-BLS 02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4</v>
          </cell>
          <cell r="G61">
            <v>257.83999999999997</v>
          </cell>
        </row>
        <row r="62">
          <cell r="A62" t="str">
            <v>04.960.03</v>
          </cell>
          <cell r="B62" t="str">
            <v>Boca de lobo simples c/ grelha de concreto-BLS 03</v>
          </cell>
          <cell r="C62" t="str">
            <v xml:space="preserve"> </v>
          </cell>
          <cell r="D62" t="str">
            <v xml:space="preserve"> </v>
          </cell>
          <cell r="E62" t="str">
            <v>un</v>
          </cell>
          <cell r="F62">
            <v>2</v>
          </cell>
          <cell r="G62">
            <v>312.23</v>
          </cell>
        </row>
        <row r="63">
          <cell r="A63" t="str">
            <v>04.962.04</v>
          </cell>
          <cell r="B63" t="str">
            <v>Caixa de ligação e passagem- CLP 04</v>
          </cell>
          <cell r="C63" t="str">
            <v>DNER-ES287/97</v>
          </cell>
          <cell r="D63" t="str">
            <v xml:space="preserve"> </v>
          </cell>
          <cell r="E63" t="str">
            <v>un</v>
          </cell>
          <cell r="F63">
            <v>1</v>
          </cell>
          <cell r="G63">
            <v>645.97</v>
          </cell>
        </row>
        <row r="64">
          <cell r="A64" t="str">
            <v>04.963.01</v>
          </cell>
          <cell r="B64" t="str">
            <v>Poço de visita- PVI 01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1</v>
          </cell>
          <cell r="G64">
            <v>493.1</v>
          </cell>
        </row>
        <row r="65">
          <cell r="A65" t="str">
            <v>P 04.100.07</v>
          </cell>
          <cell r="B65" t="str">
            <v>Execução de galerias D=0,40 c/ lastro de brita</v>
          </cell>
          <cell r="C65" t="str">
            <v xml:space="preserve"> </v>
          </cell>
          <cell r="D65" t="str">
            <v xml:space="preserve"> </v>
          </cell>
          <cell r="E65" t="str">
            <v>m</v>
          </cell>
          <cell r="F65">
            <v>102</v>
          </cell>
          <cell r="G65">
            <v>41.68</v>
          </cell>
        </row>
        <row r="66">
          <cell r="A66" t="str">
            <v>P 04.100.09</v>
          </cell>
          <cell r="B66" t="str">
            <v>Execução de galerias D=0,60 c/ lastro de brita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124</v>
          </cell>
          <cell r="G66">
            <v>100.67</v>
          </cell>
        </row>
        <row r="67">
          <cell r="A67" t="str">
            <v>P 04.100.10</v>
          </cell>
          <cell r="B67" t="str">
            <v>Execução de galerias D=0,60 c/ lastro de concreto</v>
          </cell>
          <cell r="C67" t="str">
            <v xml:space="preserve"> </v>
          </cell>
          <cell r="D67" t="str">
            <v xml:space="preserve"> </v>
          </cell>
          <cell r="E67" t="str">
            <v>m</v>
          </cell>
          <cell r="F67">
            <v>37</v>
          </cell>
          <cell r="G67">
            <v>131.66</v>
          </cell>
        </row>
        <row r="68">
          <cell r="A68" t="str">
            <v>04.101.01</v>
          </cell>
          <cell r="B68" t="str">
            <v>Boca de BSTC D=0.60m-normal</v>
          </cell>
          <cell r="C68" t="str">
            <v>DNER-ES284/97</v>
          </cell>
          <cell r="D68" t="str">
            <v xml:space="preserve"> </v>
          </cell>
          <cell r="E68" t="str">
            <v>un</v>
          </cell>
          <cell r="F68">
            <v>2</v>
          </cell>
          <cell r="G68">
            <v>299.62</v>
          </cell>
        </row>
        <row r="69">
          <cell r="A69" t="str">
            <v>P04.901.43</v>
          </cell>
          <cell r="B69" t="str">
            <v>Canaleta c/ grelha de concreto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297</v>
          </cell>
          <cell r="G69">
            <v>77.42</v>
          </cell>
        </row>
        <row r="70">
          <cell r="A70" t="str">
            <v>P.04.100.18</v>
          </cell>
          <cell r="B70" t="str">
            <v>Caixa coletora de canaleta c/ H=2,00m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1</v>
          </cell>
          <cell r="G70">
            <v>676.37</v>
          </cell>
        </row>
        <row r="71">
          <cell r="F71" t="str">
            <v>SUB-TOTAL</v>
          </cell>
        </row>
        <row r="73">
          <cell r="B73" t="str">
            <v>OBRAS DE ARTE ESPECIAIS</v>
          </cell>
        </row>
        <row r="74">
          <cell r="B74" t="str">
            <v>(Quatro tabuleiros)</v>
          </cell>
        </row>
        <row r="75">
          <cell r="B75" t="str">
            <v>Infra e Mesoestrutura</v>
          </cell>
        </row>
        <row r="76">
          <cell r="A76" t="str">
            <v>DER90150</v>
          </cell>
          <cell r="B76" t="str">
            <v>Escavação em tubulão a céu aberto em material de 1ªcateg.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</v>
          </cell>
          <cell r="G76">
            <v>184.89</v>
          </cell>
        </row>
        <row r="77">
          <cell r="A77" t="str">
            <v>DER90160</v>
          </cell>
          <cell r="B77" t="str">
            <v>Escavação em tubulão a céu aberto em material de 3ªcateg.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</v>
          </cell>
          <cell r="G77">
            <v>640.85</v>
          </cell>
        </row>
        <row r="78">
          <cell r="A78" t="str">
            <v>DER90170</v>
          </cell>
          <cell r="B78" t="str">
            <v>Escavação em tubulão sob ar comprimido em material de 1ªcateg.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140</v>
          </cell>
          <cell r="G78">
            <v>742.04</v>
          </cell>
        </row>
        <row r="79">
          <cell r="A79" t="str">
            <v>DER90180</v>
          </cell>
          <cell r="B79" t="str">
            <v>Escavação em tubulão sob ar comprimido em material de 3ªcateg.</v>
          </cell>
          <cell r="C79" t="str">
            <v xml:space="preserve"> </v>
          </cell>
          <cell r="D79" t="str">
            <v xml:space="preserve"> </v>
          </cell>
          <cell r="E79" t="str">
            <v>m3</v>
          </cell>
          <cell r="F79">
            <v>82</v>
          </cell>
          <cell r="G79">
            <v>1154.25</v>
          </cell>
        </row>
        <row r="80">
          <cell r="A80" t="str">
            <v>03.371.01</v>
          </cell>
          <cell r="B80" t="str">
            <v>Formas de placa compensada resinada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879</v>
          </cell>
          <cell r="G80">
            <v>21.86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11438</v>
          </cell>
          <cell r="G81">
            <v>2.59</v>
          </cell>
        </row>
        <row r="82">
          <cell r="A82" t="str">
            <v>P 03.327.01</v>
          </cell>
          <cell r="B82" t="str">
            <v xml:space="preserve">Concreto fck= 25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266</v>
          </cell>
          <cell r="G82">
            <v>163.22</v>
          </cell>
        </row>
        <row r="83">
          <cell r="B83" t="str">
            <v>Superestrutura</v>
          </cell>
        </row>
        <row r="84">
          <cell r="A84" t="str">
            <v>03.371.02</v>
          </cell>
          <cell r="B84" t="str">
            <v>Formas de placa compensada plastificada</v>
          </cell>
          <cell r="C84" t="str">
            <v xml:space="preserve"> </v>
          </cell>
          <cell r="D84" t="str">
            <v xml:space="preserve"> </v>
          </cell>
          <cell r="E84" t="str">
            <v>m2</v>
          </cell>
          <cell r="F84">
            <v>5127</v>
          </cell>
          <cell r="G84">
            <v>30.76</v>
          </cell>
        </row>
        <row r="85">
          <cell r="A85" t="str">
            <v>03.353.00</v>
          </cell>
          <cell r="B85" t="str">
            <v>Forn., preparo e colocação nas formas, de aço CA-50</v>
          </cell>
          <cell r="C85" t="str">
            <v xml:space="preserve"> </v>
          </cell>
          <cell r="D85" t="str">
            <v xml:space="preserve"> </v>
          </cell>
          <cell r="E85" t="str">
            <v>kg</v>
          </cell>
          <cell r="F85">
            <v>143680</v>
          </cell>
          <cell r="G85">
            <v>2.59</v>
          </cell>
        </row>
        <row r="86">
          <cell r="A86" t="str">
            <v>OAE17</v>
          </cell>
          <cell r="B86" t="str">
            <v>Transporte e lançamento de pré-lages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1368</v>
          </cell>
          <cell r="G86">
            <v>23.47</v>
          </cell>
        </row>
        <row r="87">
          <cell r="A87" t="str">
            <v>OAE18</v>
          </cell>
          <cell r="B87" t="str">
            <v>Transporte e lançamento de vigas pré-moldadas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80</v>
          </cell>
          <cell r="G87">
            <v>1281.27</v>
          </cell>
        </row>
        <row r="88">
          <cell r="A88" t="str">
            <v>03.330.00</v>
          </cell>
          <cell r="B88" t="str">
            <v>Concreto fck= 35 MPa-contr. raz. uso ger.</v>
          </cell>
          <cell r="C88" t="str">
            <v xml:space="preserve"> </v>
          </cell>
          <cell r="D88" t="str">
            <v xml:space="preserve"> </v>
          </cell>
          <cell r="E88" t="str">
            <v>m3</v>
          </cell>
          <cell r="F88">
            <v>755</v>
          </cell>
          <cell r="G88">
            <v>166.78</v>
          </cell>
        </row>
        <row r="89">
          <cell r="B89" t="str">
            <v>Diversos</v>
          </cell>
        </row>
        <row r="90">
          <cell r="B90" t="str">
            <v>Barreiras de segurança (C.A.) Tipo New Jersey (312 m)</v>
          </cell>
        </row>
        <row r="91">
          <cell r="A91" t="str">
            <v>03.371.01</v>
          </cell>
          <cell r="B91" t="str">
            <v>Formas de placa compensada resinada</v>
          </cell>
          <cell r="C91" t="str">
            <v xml:space="preserve"> </v>
          </cell>
          <cell r="D91" t="str">
            <v xml:space="preserve"> </v>
          </cell>
          <cell r="E91" t="str">
            <v>m2</v>
          </cell>
          <cell r="F91">
            <v>561</v>
          </cell>
          <cell r="G91">
            <v>21.86</v>
          </cell>
        </row>
        <row r="92">
          <cell r="A92" t="str">
            <v>03.353.00</v>
          </cell>
          <cell r="B92" t="str">
            <v>Forn., preparo e colocação nas formas, de aço CA-50</v>
          </cell>
          <cell r="C92" t="str">
            <v xml:space="preserve"> </v>
          </cell>
          <cell r="D92" t="str">
            <v xml:space="preserve"> </v>
          </cell>
          <cell r="E92" t="str">
            <v>kg</v>
          </cell>
          <cell r="F92">
            <v>4656</v>
          </cell>
          <cell r="G92">
            <v>2.59</v>
          </cell>
        </row>
        <row r="93">
          <cell r="A93" t="str">
            <v>P 03.327.01</v>
          </cell>
          <cell r="B93" t="str">
            <v xml:space="preserve">Concreto fck= 25 MPa-contr. raz. uso ger. </v>
          </cell>
          <cell r="C93" t="str">
            <v xml:space="preserve"> </v>
          </cell>
          <cell r="D93" t="str">
            <v xml:space="preserve"> </v>
          </cell>
          <cell r="E93" t="str">
            <v>m3</v>
          </cell>
          <cell r="F93">
            <v>72</v>
          </cell>
          <cell r="G93">
            <v>163.22</v>
          </cell>
        </row>
        <row r="94">
          <cell r="B94" t="str">
            <v>Placas de aproximação( 08 unidades)</v>
          </cell>
        </row>
        <row r="95">
          <cell r="A95" t="str">
            <v>03.371.00</v>
          </cell>
          <cell r="B95" t="str">
            <v>Formas de madeira compensada</v>
          </cell>
          <cell r="C95" t="str">
            <v xml:space="preserve"> </v>
          </cell>
          <cell r="D95" t="str">
            <v xml:space="preserve"> </v>
          </cell>
          <cell r="E95" t="str">
            <v>m2</v>
          </cell>
          <cell r="F95">
            <v>73</v>
          </cell>
          <cell r="G95">
            <v>21.86</v>
          </cell>
        </row>
        <row r="96">
          <cell r="A96" t="str">
            <v>03.353.00</v>
          </cell>
          <cell r="B96" t="str">
            <v>Forn., preparo e colocação nas formas, de aço CA-50</v>
          </cell>
          <cell r="C96" t="str">
            <v xml:space="preserve"> </v>
          </cell>
          <cell r="D96" t="str">
            <v xml:space="preserve"> </v>
          </cell>
          <cell r="E96" t="str">
            <v>kg</v>
          </cell>
          <cell r="F96">
            <v>7432</v>
          </cell>
          <cell r="G96">
            <v>2.59</v>
          </cell>
        </row>
        <row r="97">
          <cell r="A97" t="str">
            <v>P 03.327.01</v>
          </cell>
          <cell r="B97" t="str">
            <v xml:space="preserve">Concreto fck= 25 MPa-contr. raz. uso ger. </v>
          </cell>
          <cell r="C97" t="str">
            <v xml:space="preserve"> </v>
          </cell>
          <cell r="D97" t="str">
            <v xml:space="preserve"> </v>
          </cell>
          <cell r="E97" t="str">
            <v>m3</v>
          </cell>
          <cell r="F97">
            <v>108</v>
          </cell>
          <cell r="G97">
            <v>163.22</v>
          </cell>
        </row>
        <row r="98">
          <cell r="B98" t="str">
            <v>Drenos</v>
          </cell>
        </row>
        <row r="99">
          <cell r="A99" t="str">
            <v>P 03.991.01f</v>
          </cell>
          <cell r="B99" t="str">
            <v>Dreno de FF D= 150 mm x 400mm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36</v>
          </cell>
          <cell r="G99">
            <v>20.37</v>
          </cell>
        </row>
        <row r="100">
          <cell r="F100" t="str">
            <v>SUB-TOTAL</v>
          </cell>
        </row>
        <row r="101">
          <cell r="B101" t="str">
            <v>OBRAS COMPLEMENTARES</v>
          </cell>
        </row>
        <row r="102">
          <cell r="A102" t="str">
            <v>05.100.00</v>
          </cell>
          <cell r="B102" t="str">
            <v>Enleivamento</v>
          </cell>
          <cell r="C102" t="str">
            <v>DNER-ES341/97</v>
          </cell>
          <cell r="D102" t="str">
            <v xml:space="preserve"> </v>
          </cell>
          <cell r="E102" t="str">
            <v>m2</v>
          </cell>
          <cell r="F102">
            <v>26014</v>
          </cell>
          <cell r="G102">
            <v>2.06</v>
          </cell>
        </row>
        <row r="103">
          <cell r="A103" t="str">
            <v>DER53460a</v>
          </cell>
          <cell r="B103" t="str">
            <v>Calçamento com briquetes de 6 cm</v>
          </cell>
          <cell r="C103" t="str">
            <v xml:space="preserve"> </v>
          </cell>
          <cell r="D103" t="str">
            <v xml:space="preserve"> </v>
          </cell>
          <cell r="E103" t="str">
            <v>m2</v>
          </cell>
          <cell r="F103">
            <v>1100</v>
          </cell>
          <cell r="G103">
            <v>20.48</v>
          </cell>
        </row>
        <row r="104">
          <cell r="A104" t="str">
            <v>P 05.100.01</v>
          </cell>
          <cell r="B104" t="str">
            <v>Fornecimento e plantio de lírio amarelo</v>
          </cell>
          <cell r="C104" t="str">
            <v xml:space="preserve"> </v>
          </cell>
          <cell r="D104" t="str">
            <v xml:space="preserve"> </v>
          </cell>
          <cell r="E104" t="str">
            <v>m2</v>
          </cell>
          <cell r="F104">
            <v>146</v>
          </cell>
          <cell r="G104">
            <v>14.14</v>
          </cell>
        </row>
        <row r="105">
          <cell r="A105" t="str">
            <v>P 05.100.02</v>
          </cell>
          <cell r="B105" t="str">
            <v>Fornecimento e plantio de árvore selecionada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130</v>
          </cell>
          <cell r="G105">
            <v>6.02</v>
          </cell>
        </row>
        <row r="106">
          <cell r="A106" t="str">
            <v>05.102.00</v>
          </cell>
          <cell r="B106" t="str">
            <v>Hidrossemeadura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6318</v>
          </cell>
          <cell r="G106">
            <v>0.49</v>
          </cell>
        </row>
        <row r="107">
          <cell r="A107" t="str">
            <v>DER81950</v>
          </cell>
          <cell r="B107" t="str">
            <v>Calçada em lastro de brita c/revestimento em concreto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1400</v>
          </cell>
          <cell r="G107">
            <v>8.94</v>
          </cell>
        </row>
        <row r="108">
          <cell r="A108" t="str">
            <v>P 06.030.00</v>
          </cell>
          <cell r="B108" t="str">
            <v>Barreira de segurança simples</v>
          </cell>
          <cell r="C108" t="str">
            <v xml:space="preserve"> </v>
          </cell>
          <cell r="D108" t="str">
            <v xml:space="preserve"> </v>
          </cell>
          <cell r="E108" t="str">
            <v>m</v>
          </cell>
          <cell r="F108">
            <v>492</v>
          </cell>
          <cell r="G108">
            <v>52.16</v>
          </cell>
        </row>
        <row r="109">
          <cell r="A109" t="str">
            <v>PI 01</v>
          </cell>
          <cell r="B109" t="str">
            <v>Poste de aço galv. a fogo, c/ 20,0m de alt. p/ instal. tipo engastado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10</v>
          </cell>
          <cell r="G109">
            <v>2662.25</v>
          </cell>
        </row>
        <row r="110">
          <cell r="A110" t="str">
            <v>PI 04</v>
          </cell>
          <cell r="B110" t="str">
            <v xml:space="preserve">Luminária p/ iluminação pública ref.SRC-612 da Philips ou similar 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20</v>
          </cell>
          <cell r="G110">
            <v>425.5</v>
          </cell>
        </row>
        <row r="111">
          <cell r="A111" t="str">
            <v>PI 07</v>
          </cell>
          <cell r="B111" t="str">
            <v>Suporte p/ luminária tipo ZGP402 da Philips ou similar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10</v>
          </cell>
          <cell r="G111">
            <v>100</v>
          </cell>
        </row>
        <row r="112">
          <cell r="A112" t="str">
            <v>PI 09</v>
          </cell>
          <cell r="B112" t="str">
            <v>Lâmpada a vapor de sódio 400W, alta pressão, base E40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20</v>
          </cell>
          <cell r="G112">
            <v>33.35</v>
          </cell>
        </row>
        <row r="113">
          <cell r="A113" t="str">
            <v>PI 10</v>
          </cell>
          <cell r="B113" t="str">
            <v>Lâmpada a vapor de mercúrio 250W, alta pressão, base E40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17</v>
          </cell>
          <cell r="G113">
            <v>28.75</v>
          </cell>
        </row>
        <row r="114">
          <cell r="A114" t="str">
            <v>PI 22</v>
          </cell>
          <cell r="B114" t="str">
            <v>Base completa com fusível Diazed, 6A, retardado, incluíndo tampa, anel de proteção e ajuste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29</v>
          </cell>
          <cell r="G114">
            <v>8.6300000000000008</v>
          </cell>
        </row>
        <row r="115">
          <cell r="A115" t="str">
            <v>PI 23</v>
          </cell>
          <cell r="B115" t="str">
            <v>Contator tripolar a seco, p/ corrente alternada - 55 A, para uso em rede 380/220V - 60Hz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5</v>
          </cell>
          <cell r="G115">
            <v>234.6</v>
          </cell>
        </row>
        <row r="116">
          <cell r="A116" t="str">
            <v>PI 24</v>
          </cell>
          <cell r="B116" t="str">
            <v>Fita elétrica auto fusão a base de borracha EPR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5</v>
          </cell>
          <cell r="G116">
            <v>6.39</v>
          </cell>
        </row>
        <row r="117">
          <cell r="A117" t="str">
            <v>PI 25</v>
          </cell>
          <cell r="B117" t="str">
            <v>Fita adesiva plástica isolante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5</v>
          </cell>
          <cell r="G117">
            <v>3.84</v>
          </cell>
        </row>
        <row r="118">
          <cell r="A118" t="str">
            <v>PI 26</v>
          </cell>
          <cell r="B118" t="str">
            <v>Relé fotoelétrico c/ suporte para fixação galv. com furo 18mm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5</v>
          </cell>
          <cell r="G118">
            <v>11.5</v>
          </cell>
        </row>
        <row r="119">
          <cell r="A119" t="str">
            <v>PI 27</v>
          </cell>
          <cell r="B119" t="str">
            <v>Cabo isolado p/ 1000V, bitola 35mm²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1900</v>
          </cell>
          <cell r="G119">
            <v>1.55</v>
          </cell>
        </row>
        <row r="120">
          <cell r="A120" t="str">
            <v>PI 28</v>
          </cell>
          <cell r="B120" t="str">
            <v>Eletroduto de aço tipo pesado 100mm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230</v>
          </cell>
          <cell r="G120">
            <v>28.55</v>
          </cell>
        </row>
        <row r="121">
          <cell r="A121" t="str">
            <v>PI 54</v>
          </cell>
          <cell r="B121" t="str">
            <v>Eletroduto de PVC corrugado tipo Kanalex ou similar, D=100mm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180</v>
          </cell>
          <cell r="G121">
            <v>4.95</v>
          </cell>
        </row>
        <row r="122">
          <cell r="A122" t="str">
            <v>PI 30</v>
          </cell>
          <cell r="B122" t="str">
            <v>Haste para aterramento aço-cobre D 13x2400mm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20</v>
          </cell>
          <cell r="G122">
            <v>6.04</v>
          </cell>
        </row>
        <row r="123">
          <cell r="A123" t="str">
            <v>PI 31</v>
          </cell>
          <cell r="B123" t="str">
            <v>Cabo de cobre nú meio duro, 7 fios 2AWG</v>
          </cell>
          <cell r="C123" t="str">
            <v xml:space="preserve"> </v>
          </cell>
          <cell r="D123" t="str">
            <v xml:space="preserve"> </v>
          </cell>
          <cell r="E123" t="str">
            <v>kg</v>
          </cell>
          <cell r="F123">
            <v>10</v>
          </cell>
          <cell r="G123">
            <v>7.02</v>
          </cell>
        </row>
        <row r="124">
          <cell r="A124" t="str">
            <v>PI 20</v>
          </cell>
          <cell r="B124" t="str">
            <v>Poste de concreto duplo T 10m, 150 daN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9</v>
          </cell>
          <cell r="G124">
            <v>200</v>
          </cell>
        </row>
        <row r="125">
          <cell r="A125" t="str">
            <v>PI 50</v>
          </cell>
          <cell r="B125" t="str">
            <v>Cabo isolado, de alumínio singelo, bitola 4 mm² - estimada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400</v>
          </cell>
          <cell r="G125">
            <v>0.35</v>
          </cell>
        </row>
        <row r="126">
          <cell r="A126" t="str">
            <v>PI 34</v>
          </cell>
          <cell r="B126" t="str">
            <v>Construção de caixa tipo SP, ou pré-instalada com as mesmas características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17</v>
          </cell>
          <cell r="G126">
            <v>180</v>
          </cell>
        </row>
        <row r="127">
          <cell r="A127" t="str">
            <v>PI 35</v>
          </cell>
          <cell r="B127" t="str">
            <v>Construção de embasamento p/ poste tipo engastado, 20m de altura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10</v>
          </cell>
          <cell r="G127">
            <v>494</v>
          </cell>
        </row>
        <row r="128">
          <cell r="A128" t="str">
            <v>PI 36</v>
          </cell>
          <cell r="B128" t="str">
            <v>Construção de embasamento p/ poste tipo engastado, concreto duplo T, 10m de altura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9</v>
          </cell>
          <cell r="G128">
            <v>285</v>
          </cell>
        </row>
        <row r="129">
          <cell r="A129" t="str">
            <v>PI 37</v>
          </cell>
          <cell r="B129" t="str">
            <v>Lançamento de cabos em dutos de aço, classe 1000V, circuito trifásico mais neutro, e monofásico</v>
          </cell>
          <cell r="C129" t="str">
            <v xml:space="preserve"> </v>
          </cell>
          <cell r="D129" t="str">
            <v xml:space="preserve"> </v>
          </cell>
          <cell r="E129" t="str">
            <v>m</v>
          </cell>
          <cell r="F129">
            <v>115</v>
          </cell>
          <cell r="G129">
            <v>4</v>
          </cell>
        </row>
        <row r="130">
          <cell r="A130" t="str">
            <v>PI 38</v>
          </cell>
          <cell r="B130" t="str">
            <v>Confecção de emendas retas ou derivação em cabos classe 1000V, c/ conector à compressão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20</v>
          </cell>
          <cell r="G130">
            <v>4.5</v>
          </cell>
        </row>
        <row r="131">
          <cell r="A131" t="str">
            <v>PI 39</v>
          </cell>
          <cell r="B131" t="str">
            <v>Fixação de haste de terra e conexão ao neutro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20</v>
          </cell>
          <cell r="G131">
            <v>35</v>
          </cell>
        </row>
        <row r="132">
          <cell r="A132" t="str">
            <v>PI 40</v>
          </cell>
          <cell r="B132" t="str">
            <v>Montagem eletromecân.de iluminação a 17,5m de alt., formada p/2 pétalas, c/ fixação dos equip.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10</v>
          </cell>
          <cell r="G132">
            <v>550</v>
          </cell>
        </row>
        <row r="133">
          <cell r="A133" t="str">
            <v>PI 57</v>
          </cell>
          <cell r="B133" t="str">
            <v>Lançamento de cabos em eletroduto de PVC corrugado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180</v>
          </cell>
          <cell r="G133">
            <v>3</v>
          </cell>
        </row>
        <row r="134">
          <cell r="A134" t="str">
            <v>PI 42</v>
          </cell>
          <cell r="B134" t="str">
            <v>Instalação de poste de aço de 20m de altura engastado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10</v>
          </cell>
          <cell r="G134">
            <v>250</v>
          </cell>
        </row>
        <row r="135">
          <cell r="A135" t="str">
            <v>PI 43</v>
          </cell>
          <cell r="B135" t="str">
            <v>Travessia de pista asfáltica p/ lançamento dutos aço tipo pesado 100mm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115</v>
          </cell>
          <cell r="G135">
            <v>70</v>
          </cell>
        </row>
        <row r="136">
          <cell r="A136" t="str">
            <v>PI 45</v>
          </cell>
          <cell r="B136" t="str">
            <v>Montagem eletromecânica de luminária padrão CELESC em poste de 11m de altura, duplo T,c/ fixação dos equip.e conexões elétricos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19</v>
          </cell>
          <cell r="G136">
            <v>35</v>
          </cell>
        </row>
        <row r="137">
          <cell r="A137" t="str">
            <v>PI 03</v>
          </cell>
          <cell r="B137" t="str">
            <v xml:space="preserve">Luminária p/ iluminação pública ref.HRC-612 da Philips ou similar 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17</v>
          </cell>
          <cell r="G137">
            <v>400</v>
          </cell>
        </row>
        <row r="138">
          <cell r="A138" t="str">
            <v>PI 18</v>
          </cell>
          <cell r="B138" t="str">
            <v>Braço curvo p/ iluminação pública padrão CELESC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17</v>
          </cell>
          <cell r="G138">
            <v>6.33</v>
          </cell>
        </row>
        <row r="139">
          <cell r="A139" t="str">
            <v>PI 65</v>
          </cell>
          <cell r="B139" t="str">
            <v>Cabo de alumínio 1/0</v>
          </cell>
          <cell r="C139" t="str">
            <v xml:space="preserve"> </v>
          </cell>
          <cell r="D139" t="str">
            <v xml:space="preserve"> </v>
          </cell>
          <cell r="E139" t="str">
            <v>m</v>
          </cell>
          <cell r="F139">
            <v>3000</v>
          </cell>
          <cell r="G139">
            <v>1.7</v>
          </cell>
        </row>
        <row r="140">
          <cell r="A140" t="str">
            <v>PI 66</v>
          </cell>
          <cell r="B140" t="str">
            <v>Cabo isolado p/ 1000 V, 6 mm2 de alumínio</v>
          </cell>
          <cell r="C140" t="str">
            <v xml:space="preserve"> </v>
          </cell>
          <cell r="D140" t="str">
            <v xml:space="preserve"> </v>
          </cell>
          <cell r="E140" t="str">
            <v>m</v>
          </cell>
          <cell r="F140">
            <v>200</v>
          </cell>
          <cell r="G140">
            <v>1</v>
          </cell>
        </row>
        <row r="141">
          <cell r="A141" t="str">
            <v>PI 67</v>
          </cell>
          <cell r="B141" t="str">
            <v>Cabo isolado p/ 1000 V, 2,5 mm2 de alumínio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60</v>
          </cell>
          <cell r="G141">
            <v>0.6</v>
          </cell>
        </row>
        <row r="142">
          <cell r="A142" t="str">
            <v>PI 33</v>
          </cell>
          <cell r="B142" t="str">
            <v>Tubo de aço galvanizado, vara de 6m e 50mm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3</v>
          </cell>
          <cell r="G142">
            <v>74.06</v>
          </cell>
        </row>
        <row r="143">
          <cell r="A143" t="str">
            <v>PI 69</v>
          </cell>
          <cell r="B143" t="str">
            <v>Instalação de poste concreto duplo T, 10m de altura, engastado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9</v>
          </cell>
          <cell r="G143">
            <v>200</v>
          </cell>
        </row>
        <row r="144">
          <cell r="A144" t="str">
            <v>PI 41</v>
          </cell>
          <cell r="B144" t="str">
            <v>Instalação de tubo de aço vara de 6m e curva de entrada de cabos na lateral do poste c/ fix. dutos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3</v>
          </cell>
          <cell r="G144">
            <v>200</v>
          </cell>
        </row>
        <row r="145">
          <cell r="A145" t="str">
            <v>R1</v>
          </cell>
          <cell r="B145" t="str">
            <v>Remanejamento de Rede de Baixa Tensão (220/380V)</v>
          </cell>
          <cell r="C145" t="str">
            <v xml:space="preserve"> </v>
          </cell>
          <cell r="D145" t="str">
            <v xml:space="preserve"> </v>
          </cell>
          <cell r="E145" t="str">
            <v>m</v>
          </cell>
          <cell r="F145">
            <v>50</v>
          </cell>
          <cell r="G145">
            <v>4.7</v>
          </cell>
        </row>
        <row r="146">
          <cell r="A146" t="str">
            <v>R2</v>
          </cell>
          <cell r="B146" t="str">
            <v>Remanejamento de Rede de Alta Tensão (138kV)</v>
          </cell>
          <cell r="C146" t="str">
            <v xml:space="preserve"> </v>
          </cell>
          <cell r="D146" t="str">
            <v xml:space="preserve"> </v>
          </cell>
          <cell r="E146" t="str">
            <v>m</v>
          </cell>
          <cell r="F146">
            <v>260</v>
          </cell>
          <cell r="G146">
            <v>6.2</v>
          </cell>
        </row>
        <row r="147">
          <cell r="A147" t="str">
            <v>R10</v>
          </cell>
          <cell r="B147" t="str">
            <v>Remanejamento de Poste de Concreto 10/150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7</v>
          </cell>
          <cell r="G147">
            <v>75</v>
          </cell>
        </row>
        <row r="148">
          <cell r="A148" t="str">
            <v>R11</v>
          </cell>
          <cell r="B148" t="str">
            <v>Remanejamento de Poste de Concreto 10/300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2</v>
          </cell>
          <cell r="G148">
            <v>75</v>
          </cell>
        </row>
        <row r="149">
          <cell r="A149" t="str">
            <v>R3</v>
          </cell>
          <cell r="B149" t="str">
            <v>Remanejamento de Rede de Telefonia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200</v>
          </cell>
          <cell r="G149">
            <v>2</v>
          </cell>
        </row>
      </sheetData>
      <sheetData sheetId="12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01.100.10</v>
          </cell>
          <cell r="B17" t="str">
            <v>Escavação,carga e transportes de material de 1a categoria DMT= 200 a 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3287</v>
          </cell>
          <cell r="G17">
            <v>1.98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8803</v>
          </cell>
          <cell r="G18">
            <v>3.26</v>
          </cell>
        </row>
        <row r="19">
          <cell r="A19" t="str">
            <v>DER50300</v>
          </cell>
          <cell r="B19" t="str">
            <v>Esc.  Carga e Transp. de mat. 1a cat. c/ CB 9000&lt;DMT&lt;10000m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913</v>
          </cell>
          <cell r="G19">
            <v>6.3</v>
          </cell>
        </row>
        <row r="20">
          <cell r="A20" t="str">
            <v>01.101.19</v>
          </cell>
          <cell r="B20" t="str">
            <v>Escavação,carga e transportes de material de 2a categoria,c/CB,  DMT 2000 a 3000m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3716</v>
          </cell>
          <cell r="G20">
            <v>4.51</v>
          </cell>
        </row>
        <row r="21">
          <cell r="A21" t="str">
            <v>DER51340</v>
          </cell>
          <cell r="B21" t="str">
            <v>Escavação,carga e transportes de material de 2a categoria DMT 18000 a 20000m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913</v>
          </cell>
          <cell r="G21">
            <v>13.65</v>
          </cell>
        </row>
        <row r="22">
          <cell r="A22" t="str">
            <v>DER52087</v>
          </cell>
          <cell r="B22" t="str">
            <v>Esc. Carga e Transp. de solos moles 400&lt;DMT&lt;=600m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702</v>
          </cell>
          <cell r="G22">
            <v>4.5999999999999996</v>
          </cell>
        </row>
        <row r="23">
          <cell r="A23" t="str">
            <v>01.510.00</v>
          </cell>
          <cell r="B23" t="str">
            <v>Compactação de aterros a 95%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8376</v>
          </cell>
          <cell r="G23">
            <v>0.79</v>
          </cell>
        </row>
        <row r="24">
          <cell r="A24" t="str">
            <v>01.511.00</v>
          </cell>
          <cell r="B24" t="str">
            <v>Compactação de aterros a 100%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5380</v>
          </cell>
          <cell r="G24">
            <v>1.36</v>
          </cell>
        </row>
        <row r="25">
          <cell r="F25" t="str">
            <v>SUB-TOTAL</v>
          </cell>
        </row>
        <row r="27">
          <cell r="B27" t="str">
            <v>PAVIMENTAÇÃO</v>
          </cell>
        </row>
        <row r="28">
          <cell r="A28" t="str">
            <v>02.000.00</v>
          </cell>
          <cell r="B28" t="str">
            <v>Regularização do subleito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43662</v>
          </cell>
          <cell r="G28">
            <v>0.3</v>
          </cell>
        </row>
        <row r="29">
          <cell r="A29" t="str">
            <v>DER53130</v>
          </cell>
          <cell r="B29" t="str">
            <v>Camada de macadame seco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8333</v>
          </cell>
          <cell r="G29">
            <v>21.86</v>
          </cell>
        </row>
        <row r="30">
          <cell r="A30" t="str">
            <v>02.230.00</v>
          </cell>
          <cell r="B30" t="str">
            <v>Base brita graduada</v>
          </cell>
          <cell r="C30" t="str">
            <v>DNER-ES303/97</v>
          </cell>
          <cell r="D30" t="str">
            <v xml:space="preserve"> </v>
          </cell>
          <cell r="E30" t="str">
            <v>m3</v>
          </cell>
          <cell r="F30">
            <v>6048</v>
          </cell>
          <cell r="G30">
            <v>28.06</v>
          </cell>
        </row>
        <row r="31">
          <cell r="A31" t="str">
            <v>02.300.00</v>
          </cell>
          <cell r="B31" t="str">
            <v>Imprimação - Fornecimento, transporte e execução</v>
          </cell>
          <cell r="C31" t="str">
            <v>DNER-ES306/97</v>
          </cell>
          <cell r="D31" t="str">
            <v xml:space="preserve"> </v>
          </cell>
          <cell r="E31" t="str">
            <v>m2</v>
          </cell>
          <cell r="F31">
            <v>39556</v>
          </cell>
          <cell r="G31">
            <v>1.1100000000000001</v>
          </cell>
        </row>
        <row r="32">
          <cell r="A32" t="str">
            <v>02.400.00</v>
          </cell>
          <cell r="B32" t="str">
            <v>Pintura de ligação - Fornec., transporte e execução</v>
          </cell>
          <cell r="C32" t="str">
            <v>DNER-ES307/97</v>
          </cell>
          <cell r="D32" t="str">
            <v xml:space="preserve"> </v>
          </cell>
          <cell r="E32" t="str">
            <v>m2</v>
          </cell>
          <cell r="F32">
            <v>101693</v>
          </cell>
          <cell r="G32">
            <v>0.41</v>
          </cell>
        </row>
        <row r="33">
          <cell r="A33" t="str">
            <v>02.540.01</v>
          </cell>
          <cell r="B33" t="str">
            <v>Concreto betuminoso usinado a quente - usina 100/140 t/h</v>
          </cell>
          <cell r="C33" t="str">
            <v>DNER-ES313/97</v>
          </cell>
          <cell r="D33" t="str">
            <v xml:space="preserve"> </v>
          </cell>
          <cell r="E33" t="str">
            <v>t</v>
          </cell>
          <cell r="F33">
            <v>10784</v>
          </cell>
          <cell r="G33">
            <v>67.64</v>
          </cell>
        </row>
        <row r="34">
          <cell r="A34" t="str">
            <v>DER82200a</v>
          </cell>
          <cell r="B34" t="str">
            <v>Remoção de camada granular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491</v>
          </cell>
          <cell r="G34">
            <v>4.67</v>
          </cell>
        </row>
        <row r="35">
          <cell r="A35" t="str">
            <v>DER82200</v>
          </cell>
          <cell r="B35" t="str">
            <v>Remoção de revestimento de CBUQ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491</v>
          </cell>
          <cell r="G35">
            <v>5.73</v>
          </cell>
        </row>
        <row r="36">
          <cell r="F36" t="str">
            <v>SUB-TOTAL</v>
          </cell>
        </row>
        <row r="37">
          <cell r="B37" t="str">
            <v>DRENAGEM</v>
          </cell>
        </row>
        <row r="38">
          <cell r="A38" t="str">
            <v>04.000.00</v>
          </cell>
          <cell r="B38" t="str">
            <v>Escavação manual em material de 1a categoria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57</v>
          </cell>
          <cell r="G38">
            <v>17.57</v>
          </cell>
        </row>
        <row r="39">
          <cell r="A39" t="str">
            <v>04.001.00</v>
          </cell>
          <cell r="B39" t="str">
            <v>Escavação mecânica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1358</v>
          </cell>
          <cell r="G39">
            <v>2.09</v>
          </cell>
        </row>
        <row r="40">
          <cell r="A40" t="str">
            <v>04.001.01</v>
          </cell>
          <cell r="B40" t="str">
            <v>Escavação mecânica,reaterro e compactação (material de 1a categoria)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186</v>
          </cell>
          <cell r="G40">
            <v>3.03</v>
          </cell>
        </row>
        <row r="41">
          <cell r="A41" t="str">
            <v>04.401.02</v>
          </cell>
          <cell r="B41" t="str">
            <v>Valeta de prot. de aterro c/ revest. vegetal VPA 02</v>
          </cell>
          <cell r="C41" t="str">
            <v xml:space="preserve"> </v>
          </cell>
          <cell r="D41" t="str">
            <v xml:space="preserve"> </v>
          </cell>
          <cell r="E41" t="str">
            <v>m</v>
          </cell>
          <cell r="F41">
            <v>1161</v>
          </cell>
          <cell r="G41">
            <v>24.32</v>
          </cell>
        </row>
        <row r="42">
          <cell r="A42" t="str">
            <v>04.510.03</v>
          </cell>
          <cell r="B42" t="str">
            <v>Dreno sub- superficial- DSS 03</v>
          </cell>
          <cell r="C42" t="str">
            <v>DNER-ES294/97</v>
          </cell>
          <cell r="D42" t="str">
            <v xml:space="preserve"> </v>
          </cell>
          <cell r="E42" t="str">
            <v>m</v>
          </cell>
          <cell r="F42">
            <v>1032</v>
          </cell>
          <cell r="G42">
            <v>3.71</v>
          </cell>
        </row>
        <row r="43">
          <cell r="A43" t="str">
            <v>04.511.01</v>
          </cell>
          <cell r="B43" t="str">
            <v>Boca de saída p/ dreno sub-superficial-BSD 03</v>
          </cell>
          <cell r="C43" t="str">
            <v xml:space="preserve"> </v>
          </cell>
          <cell r="D43" t="str">
            <v xml:space="preserve"> </v>
          </cell>
          <cell r="E43" t="str">
            <v>un</v>
          </cell>
          <cell r="F43">
            <v>4</v>
          </cell>
          <cell r="G43">
            <v>20.86</v>
          </cell>
        </row>
        <row r="44">
          <cell r="A44" t="str">
            <v>04.900.21</v>
          </cell>
          <cell r="B44" t="str">
            <v>Sarjeta de cant. central de concreto-SCC 01</v>
          </cell>
          <cell r="C44" t="str">
            <v>DNER-ES288/97</v>
          </cell>
          <cell r="D44" t="str">
            <v xml:space="preserve"> </v>
          </cell>
          <cell r="E44" t="str">
            <v>m</v>
          </cell>
          <cell r="F44">
            <v>1850</v>
          </cell>
          <cell r="G44">
            <v>13.85</v>
          </cell>
        </row>
        <row r="45">
          <cell r="A45" t="str">
            <v>04.900.22</v>
          </cell>
          <cell r="B45" t="str">
            <v>Sarjeta de cant. central de concreto-SCC 02</v>
          </cell>
          <cell r="C45" t="str">
            <v>DNER-ES288/97</v>
          </cell>
          <cell r="D45" t="str">
            <v xml:space="preserve"> </v>
          </cell>
          <cell r="E45" t="str">
            <v>m</v>
          </cell>
          <cell r="F45">
            <v>924</v>
          </cell>
          <cell r="G45">
            <v>19.170000000000002</v>
          </cell>
        </row>
        <row r="46">
          <cell r="A46" t="str">
            <v>04.900.04</v>
          </cell>
          <cell r="B46" t="str">
            <v>Sarjeta triangular de concreto-STC 04</v>
          </cell>
          <cell r="C46" t="str">
            <v>DNER-ES288/97</v>
          </cell>
          <cell r="D46" t="str">
            <v xml:space="preserve"> </v>
          </cell>
          <cell r="E46" t="str">
            <v>m</v>
          </cell>
          <cell r="F46">
            <v>94</v>
          </cell>
          <cell r="G46">
            <v>12.93</v>
          </cell>
        </row>
        <row r="47">
          <cell r="A47" t="str">
            <v>04.910.05</v>
          </cell>
          <cell r="B47" t="str">
            <v>Meio-fio de concreto-MFC 05</v>
          </cell>
          <cell r="C47" t="str">
            <v>DNER-ES290/97</v>
          </cell>
          <cell r="D47" t="str">
            <v xml:space="preserve"> </v>
          </cell>
          <cell r="E47" t="str">
            <v>m</v>
          </cell>
          <cell r="F47">
            <v>1664</v>
          </cell>
          <cell r="G47">
            <v>10.54</v>
          </cell>
        </row>
        <row r="48">
          <cell r="A48" t="str">
            <v>DER78150b</v>
          </cell>
          <cell r="B48" t="str">
            <v>Caixa coletora de sarjeta - CCS, D=40cm E H=1,00m</v>
          </cell>
          <cell r="C48" t="str">
            <v xml:space="preserve"> </v>
          </cell>
          <cell r="D48" t="str">
            <v xml:space="preserve"> </v>
          </cell>
          <cell r="E48" t="str">
            <v>un</v>
          </cell>
          <cell r="F48">
            <v>3</v>
          </cell>
          <cell r="G48">
            <v>382.07</v>
          </cell>
        </row>
        <row r="49">
          <cell r="A49" t="str">
            <v>04.930.01</v>
          </cell>
          <cell r="B49" t="str">
            <v>Caixa coletora de sarjeta-CCS 01</v>
          </cell>
          <cell r="C49" t="str">
            <v>DNER-ES287/97</v>
          </cell>
          <cell r="D49" t="str">
            <v xml:space="preserve"> </v>
          </cell>
          <cell r="E49" t="str">
            <v>un</v>
          </cell>
          <cell r="F49">
            <v>2</v>
          </cell>
          <cell r="G49">
            <v>568.85</v>
          </cell>
        </row>
        <row r="50">
          <cell r="A50" t="str">
            <v>04.930.05</v>
          </cell>
          <cell r="B50" t="str">
            <v>Caixa coletora de sarjeta-CCS 05</v>
          </cell>
          <cell r="C50" t="str">
            <v>DNER-ES287/97</v>
          </cell>
          <cell r="D50" t="str">
            <v xml:space="preserve"> </v>
          </cell>
          <cell r="E50" t="str">
            <v>un</v>
          </cell>
          <cell r="F50">
            <v>1</v>
          </cell>
          <cell r="G50">
            <v>715.16</v>
          </cell>
        </row>
        <row r="51">
          <cell r="A51" t="str">
            <v>04.960.02</v>
          </cell>
          <cell r="B51" t="str">
            <v>Boca de lobo simples c/ grelha de concreto-BLS 02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4</v>
          </cell>
          <cell r="G51">
            <v>257.83999999999997</v>
          </cell>
        </row>
        <row r="52">
          <cell r="A52" t="str">
            <v>P.04.100.17</v>
          </cell>
          <cell r="B52" t="str">
            <v>Caixa de ligação e passagem BSTC,  D=40cm, H=1,50m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2</v>
          </cell>
          <cell r="G52">
            <v>491.32</v>
          </cell>
        </row>
        <row r="53">
          <cell r="A53" t="str">
            <v>P 04.100.07</v>
          </cell>
          <cell r="B53" t="str">
            <v>Execução de galerias D=0,40 c/ lastro de brita</v>
          </cell>
          <cell r="C53" t="str">
            <v xml:space="preserve"> </v>
          </cell>
          <cell r="D53" t="str">
            <v xml:space="preserve"> </v>
          </cell>
          <cell r="E53" t="str">
            <v>m</v>
          </cell>
          <cell r="F53">
            <v>82</v>
          </cell>
          <cell r="G53">
            <v>41.68</v>
          </cell>
        </row>
        <row r="54">
          <cell r="A54" t="str">
            <v>P 04.100.08</v>
          </cell>
          <cell r="B54" t="str">
            <v>Execução de galerias D=0,40 c/ lastro de concreto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103</v>
          </cell>
          <cell r="G54">
            <v>58.65</v>
          </cell>
        </row>
        <row r="55">
          <cell r="A55" t="str">
            <v>P 04.100.10</v>
          </cell>
          <cell r="B55" t="str">
            <v>Execução de galerias D=0,60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62</v>
          </cell>
          <cell r="G55">
            <v>131.66</v>
          </cell>
        </row>
        <row r="56">
          <cell r="A56" t="str">
            <v>DER72350b</v>
          </cell>
          <cell r="B56" t="str">
            <v>Boca para BSTC D=40cm - Normal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5</v>
          </cell>
          <cell r="G56">
            <v>147.57</v>
          </cell>
        </row>
        <row r="57">
          <cell r="A57" t="str">
            <v>04.101.01</v>
          </cell>
          <cell r="B57" t="str">
            <v>Boca de BSTC D=0.60m-normal</v>
          </cell>
          <cell r="C57" t="str">
            <v>DNER-ES284/97</v>
          </cell>
          <cell r="D57" t="str">
            <v xml:space="preserve"> </v>
          </cell>
          <cell r="E57" t="str">
            <v>un</v>
          </cell>
          <cell r="F57">
            <v>3</v>
          </cell>
          <cell r="G57">
            <v>299.62</v>
          </cell>
        </row>
        <row r="58">
          <cell r="A58" t="str">
            <v>04.999.01</v>
          </cell>
          <cell r="B58" t="str">
            <v>Remoção de bueiros existentes</v>
          </cell>
          <cell r="C58" t="str">
            <v xml:space="preserve"> </v>
          </cell>
          <cell r="D58" t="str">
            <v xml:space="preserve"> </v>
          </cell>
          <cell r="E58" t="str">
            <v>m</v>
          </cell>
          <cell r="F58">
            <v>11</v>
          </cell>
          <cell r="G58">
            <v>13.06</v>
          </cell>
        </row>
        <row r="59">
          <cell r="A59" t="str">
            <v>04.999.02</v>
          </cell>
          <cell r="B59" t="str">
            <v>Demolição de dispositivos de concreto</v>
          </cell>
          <cell r="C59" t="str">
            <v>DNER-ES296/97</v>
          </cell>
          <cell r="D59" t="str">
            <v xml:space="preserve"> </v>
          </cell>
          <cell r="E59" t="str">
            <v>m3</v>
          </cell>
          <cell r="F59">
            <v>6</v>
          </cell>
          <cell r="G59">
            <v>12.58</v>
          </cell>
        </row>
        <row r="60">
          <cell r="F60" t="str">
            <v>SUB-TOTAL</v>
          </cell>
        </row>
        <row r="62">
          <cell r="B62" t="str">
            <v>OBRAS DE ARTE CORRENTES</v>
          </cell>
        </row>
        <row r="63">
          <cell r="A63" t="str">
            <v>04.001.01</v>
          </cell>
          <cell r="B63" t="str">
            <v>Escavação mecânica,reaterro e compactação (material de 1a categoria)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743</v>
          </cell>
          <cell r="G63">
            <v>3.03</v>
          </cell>
        </row>
        <row r="64">
          <cell r="A64" t="str">
            <v>04.100.03</v>
          </cell>
          <cell r="B64" t="str">
            <v>Corpo de BSTC D=1.00m</v>
          </cell>
          <cell r="C64" t="str">
            <v>DNER-ES284/97</v>
          </cell>
          <cell r="D64" t="str">
            <v xml:space="preserve"> </v>
          </cell>
          <cell r="E64" t="str">
            <v xml:space="preserve">m </v>
          </cell>
          <cell r="F64">
            <v>23</v>
          </cell>
          <cell r="G64">
            <v>280.33</v>
          </cell>
        </row>
        <row r="65">
          <cell r="A65" t="str">
            <v>04.101.03</v>
          </cell>
          <cell r="B65" t="str">
            <v>Boca de BSTC D=1.00m-normal</v>
          </cell>
          <cell r="C65" t="str">
            <v>DNER-ES284/97</v>
          </cell>
          <cell r="D65" t="str">
            <v xml:space="preserve"> </v>
          </cell>
          <cell r="E65" t="str">
            <v>un</v>
          </cell>
          <cell r="F65">
            <v>2</v>
          </cell>
          <cell r="G65">
            <v>757.56</v>
          </cell>
        </row>
        <row r="66">
          <cell r="A66" t="str">
            <v>04.110.02</v>
          </cell>
          <cell r="B66" t="str">
            <v>Corpo de BDTC D=1.20m</v>
          </cell>
          <cell r="C66" t="str">
            <v>DNER-ES284/97</v>
          </cell>
          <cell r="D66" t="str">
            <v xml:space="preserve"> </v>
          </cell>
          <cell r="E66" t="str">
            <v>m</v>
          </cell>
          <cell r="F66">
            <v>45</v>
          </cell>
          <cell r="G66">
            <v>745.38</v>
          </cell>
        </row>
        <row r="67">
          <cell r="A67" t="str">
            <v>04.111.02</v>
          </cell>
          <cell r="B67" t="str">
            <v>Boca de BDTC D=1.20m-normal</v>
          </cell>
          <cell r="C67" t="str">
            <v>DNER-ES284/97</v>
          </cell>
          <cell r="D67" t="str">
            <v xml:space="preserve"> </v>
          </cell>
          <cell r="E67" t="str">
            <v>un</v>
          </cell>
          <cell r="F67">
            <v>2</v>
          </cell>
          <cell r="G67">
            <v>1521.54</v>
          </cell>
        </row>
        <row r="68">
          <cell r="F68" t="str">
            <v>SUB-TOTAL</v>
          </cell>
        </row>
        <row r="69">
          <cell r="B69" t="str">
            <v>OBRAS DE ARTE ESPECIAIS</v>
          </cell>
        </row>
        <row r="70">
          <cell r="B70" t="str">
            <v>(Quatro tabuleiros)</v>
          </cell>
        </row>
        <row r="71">
          <cell r="B71" t="str">
            <v>Infra e Mesoestrutura</v>
          </cell>
        </row>
        <row r="72">
          <cell r="A72" t="str">
            <v>DER90150</v>
          </cell>
          <cell r="B72" t="str">
            <v>Escavação em tubulão a céu aberto em material de 1ªcateg.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</v>
          </cell>
          <cell r="G72">
            <v>184.89</v>
          </cell>
        </row>
        <row r="73">
          <cell r="A73" t="str">
            <v>DER90160</v>
          </cell>
          <cell r="B73" t="str">
            <v>Escavação em tubulão a céu aberto em material de 3ªcateg.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1</v>
          </cell>
          <cell r="G73">
            <v>640.85</v>
          </cell>
        </row>
        <row r="74">
          <cell r="A74" t="str">
            <v>DER90170</v>
          </cell>
          <cell r="B74" t="str">
            <v>Escavação em tubulão sob ar comprimido em material de 1ªcateg.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140</v>
          </cell>
          <cell r="G74">
            <v>742.04</v>
          </cell>
        </row>
        <row r="75">
          <cell r="A75" t="str">
            <v>DER90180</v>
          </cell>
          <cell r="B75" t="str">
            <v>Escavação em tubulão sob ar comprimido em material de 3ªcateg.</v>
          </cell>
          <cell r="C75" t="str">
            <v xml:space="preserve"> </v>
          </cell>
          <cell r="D75" t="str">
            <v xml:space="preserve"> </v>
          </cell>
          <cell r="E75" t="str">
            <v>m3</v>
          </cell>
          <cell r="F75">
            <v>82</v>
          </cell>
          <cell r="G75">
            <v>1154.25</v>
          </cell>
        </row>
        <row r="76">
          <cell r="A76" t="str">
            <v>03.371.01</v>
          </cell>
          <cell r="B76" t="str">
            <v>Formas de placa compensada resinada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870</v>
          </cell>
          <cell r="G76">
            <v>21.86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11480</v>
          </cell>
          <cell r="G77">
            <v>2.59</v>
          </cell>
        </row>
        <row r="78">
          <cell r="A78" t="str">
            <v>P 03.327.01</v>
          </cell>
          <cell r="B78" t="str">
            <v xml:space="preserve">Concreto fck= 25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264</v>
          </cell>
          <cell r="G78">
            <v>163.22</v>
          </cell>
        </row>
        <row r="79">
          <cell r="B79" t="str">
            <v>Superestrutura</v>
          </cell>
        </row>
        <row r="80">
          <cell r="A80" t="str">
            <v>03.371.02</v>
          </cell>
          <cell r="B80" t="str">
            <v>Formas de placa compensada plastificada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5127</v>
          </cell>
          <cell r="G80">
            <v>30.76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143680</v>
          </cell>
          <cell r="G81">
            <v>2.59</v>
          </cell>
        </row>
        <row r="82">
          <cell r="A82" t="str">
            <v>OAE17</v>
          </cell>
          <cell r="B82" t="str">
            <v>Transporte e lançamento de pré-lages</v>
          </cell>
          <cell r="C82" t="str">
            <v xml:space="preserve"> </v>
          </cell>
          <cell r="D82" t="str">
            <v xml:space="preserve"> </v>
          </cell>
          <cell r="E82" t="str">
            <v>un</v>
          </cell>
          <cell r="F82">
            <v>1368</v>
          </cell>
          <cell r="G82">
            <v>23.47</v>
          </cell>
        </row>
        <row r="83">
          <cell r="A83" t="str">
            <v>OAE18</v>
          </cell>
          <cell r="B83" t="str">
            <v>Transporte e lançamento de vigas pré-moldadas</v>
          </cell>
          <cell r="C83" t="str">
            <v xml:space="preserve"> </v>
          </cell>
          <cell r="D83" t="str">
            <v xml:space="preserve"> </v>
          </cell>
          <cell r="E83" t="str">
            <v>un</v>
          </cell>
          <cell r="F83">
            <v>80</v>
          </cell>
          <cell r="G83">
            <v>1281.27</v>
          </cell>
        </row>
        <row r="84">
          <cell r="A84" t="str">
            <v>03.330.00</v>
          </cell>
          <cell r="B84" t="str">
            <v>Concreto fck= 35 MPa-contr. raz. uso ger.</v>
          </cell>
          <cell r="C84" t="str">
            <v xml:space="preserve"> </v>
          </cell>
          <cell r="D84" t="str">
            <v xml:space="preserve"> </v>
          </cell>
          <cell r="E84" t="str">
            <v>m3</v>
          </cell>
          <cell r="F84">
            <v>755</v>
          </cell>
          <cell r="G84">
            <v>166.78</v>
          </cell>
        </row>
        <row r="85">
          <cell r="B85" t="str">
            <v>Diversos</v>
          </cell>
        </row>
        <row r="86">
          <cell r="B86" t="str">
            <v>Barreiras de segurança (C.A.) Tipo New Jersey (312 m)</v>
          </cell>
        </row>
        <row r="87">
          <cell r="A87" t="str">
            <v>03.371.01</v>
          </cell>
          <cell r="B87" t="str">
            <v>Formas de placa compensada resinada</v>
          </cell>
          <cell r="C87" t="str">
            <v xml:space="preserve"> </v>
          </cell>
          <cell r="D87" t="str">
            <v xml:space="preserve"> </v>
          </cell>
          <cell r="E87" t="str">
            <v>m2</v>
          </cell>
          <cell r="F87">
            <v>561</v>
          </cell>
          <cell r="G87">
            <v>21.86</v>
          </cell>
        </row>
        <row r="88">
          <cell r="A88" t="str">
            <v>03.353.00</v>
          </cell>
          <cell r="B88" t="str">
            <v>Forn., preparo e colocação nas formas, de aço CA-50</v>
          </cell>
          <cell r="C88" t="str">
            <v xml:space="preserve"> </v>
          </cell>
          <cell r="D88" t="str">
            <v xml:space="preserve"> </v>
          </cell>
          <cell r="E88" t="str">
            <v>kg</v>
          </cell>
          <cell r="F88">
            <v>4656</v>
          </cell>
          <cell r="G88">
            <v>2.59</v>
          </cell>
        </row>
        <row r="89">
          <cell r="A89" t="str">
            <v>P 03.327.01</v>
          </cell>
          <cell r="B89" t="str">
            <v xml:space="preserve">Concreto fck= 25 MPa-contr. raz. uso ger. </v>
          </cell>
          <cell r="C89" t="str">
            <v xml:space="preserve"> </v>
          </cell>
          <cell r="D89" t="str">
            <v xml:space="preserve"> </v>
          </cell>
          <cell r="E89" t="str">
            <v>m3</v>
          </cell>
          <cell r="F89">
            <v>72</v>
          </cell>
          <cell r="G89">
            <v>163.22</v>
          </cell>
        </row>
        <row r="90">
          <cell r="B90" t="str">
            <v>Placas de aproximação( 08 unidades)</v>
          </cell>
        </row>
        <row r="91">
          <cell r="A91" t="str">
            <v>03.371.00</v>
          </cell>
          <cell r="B91" t="str">
            <v>Formas de madeira compensada</v>
          </cell>
          <cell r="C91" t="str">
            <v xml:space="preserve"> </v>
          </cell>
          <cell r="D91" t="str">
            <v xml:space="preserve"> </v>
          </cell>
          <cell r="E91" t="str">
            <v>m2</v>
          </cell>
          <cell r="F91">
            <v>73</v>
          </cell>
          <cell r="G91">
            <v>21.86</v>
          </cell>
        </row>
        <row r="92">
          <cell r="A92" t="str">
            <v>03.353.00</v>
          </cell>
          <cell r="B92" t="str">
            <v>Forn., preparo e colocação nas formas, de aço CA-50</v>
          </cell>
          <cell r="C92" t="str">
            <v xml:space="preserve"> </v>
          </cell>
          <cell r="D92" t="str">
            <v xml:space="preserve"> </v>
          </cell>
          <cell r="E92" t="str">
            <v>kg</v>
          </cell>
          <cell r="F92">
            <v>7432</v>
          </cell>
          <cell r="G92">
            <v>2.59</v>
          </cell>
        </row>
        <row r="93">
          <cell r="A93" t="str">
            <v>P 03.327.01</v>
          </cell>
          <cell r="B93" t="str">
            <v xml:space="preserve">Concreto fck= 25 MPa-contr. raz. uso ger. </v>
          </cell>
          <cell r="C93" t="str">
            <v xml:space="preserve"> </v>
          </cell>
          <cell r="D93" t="str">
            <v xml:space="preserve"> </v>
          </cell>
          <cell r="E93" t="str">
            <v>m3</v>
          </cell>
          <cell r="F93">
            <v>108</v>
          </cell>
          <cell r="G93">
            <v>163.22</v>
          </cell>
        </row>
        <row r="94">
          <cell r="B94" t="str">
            <v>Drenos</v>
          </cell>
        </row>
        <row r="95">
          <cell r="A95" t="str">
            <v>P 03.991.01f</v>
          </cell>
          <cell r="B95" t="str">
            <v>Dreno de FF D= 150 mm x 400mm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36</v>
          </cell>
          <cell r="G95">
            <v>20.37</v>
          </cell>
        </row>
        <row r="96">
          <cell r="F96" t="str">
            <v>SUB-TOTAL</v>
          </cell>
        </row>
        <row r="97">
          <cell r="B97" t="str">
            <v>OBRAS COMPLEMENTARES</v>
          </cell>
        </row>
        <row r="98">
          <cell r="A98" t="str">
            <v>05.100.00</v>
          </cell>
          <cell r="B98" t="str">
            <v>Enleivamento</v>
          </cell>
          <cell r="C98" t="str">
            <v>DNER-ES341/97</v>
          </cell>
          <cell r="D98" t="str">
            <v xml:space="preserve"> </v>
          </cell>
          <cell r="E98" t="str">
            <v>m2</v>
          </cell>
          <cell r="F98">
            <v>30131</v>
          </cell>
          <cell r="G98">
            <v>2.06</v>
          </cell>
        </row>
        <row r="99">
          <cell r="A99" t="str">
            <v>DER53460a</v>
          </cell>
          <cell r="B99" t="str">
            <v>Calçamento com briquetes de 6 cm</v>
          </cell>
          <cell r="C99" t="str">
            <v xml:space="preserve"> </v>
          </cell>
          <cell r="D99" t="str">
            <v xml:space="preserve"> </v>
          </cell>
          <cell r="E99" t="str">
            <v>m2</v>
          </cell>
          <cell r="F99">
            <v>1100</v>
          </cell>
          <cell r="G99">
            <v>20.48</v>
          </cell>
        </row>
        <row r="100">
          <cell r="A100" t="str">
            <v>P 05.100.02</v>
          </cell>
          <cell r="B100" t="str">
            <v>Fornecimento e plantio de árvore selecionada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148</v>
          </cell>
          <cell r="G100">
            <v>6.02</v>
          </cell>
        </row>
        <row r="101">
          <cell r="A101" t="str">
            <v>05.102.00</v>
          </cell>
          <cell r="B101" t="str">
            <v>Hidrossemeadura</v>
          </cell>
          <cell r="C101" t="str">
            <v>DNER-ES341/97</v>
          </cell>
          <cell r="D101" t="str">
            <v xml:space="preserve"> </v>
          </cell>
          <cell r="E101" t="str">
            <v>m2</v>
          </cell>
          <cell r="F101">
            <v>7980</v>
          </cell>
          <cell r="G101">
            <v>0.49</v>
          </cell>
        </row>
        <row r="102">
          <cell r="A102" t="str">
            <v>DER81950</v>
          </cell>
          <cell r="B102" t="str">
            <v>Calçada em lastro de brita c/revestimento em concreto</v>
          </cell>
          <cell r="C102" t="str">
            <v xml:space="preserve"> </v>
          </cell>
          <cell r="D102" t="str">
            <v xml:space="preserve"> </v>
          </cell>
          <cell r="E102" t="str">
            <v>m2</v>
          </cell>
          <cell r="F102">
            <v>1400</v>
          </cell>
          <cell r="G102">
            <v>8.94</v>
          </cell>
        </row>
        <row r="103">
          <cell r="A103" t="str">
            <v>P 05.300.00</v>
          </cell>
          <cell r="B103" t="str">
            <v>Abrigos para passageiros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1</v>
          </cell>
          <cell r="G103">
            <v>832.7</v>
          </cell>
        </row>
        <row r="104">
          <cell r="A104" t="str">
            <v>PI 01</v>
          </cell>
          <cell r="B104" t="str">
            <v>Poste de aço galv. a fogo, c/ 20,0m de alt. p/ instal. tipo engastado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4</v>
          </cell>
          <cell r="G104">
            <v>2662.25</v>
          </cell>
        </row>
        <row r="105">
          <cell r="A105" t="str">
            <v>PI 04</v>
          </cell>
          <cell r="B105" t="str">
            <v xml:space="preserve">Luminária p/ iluminação pública ref.SRC-612 da Philips ou similar 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8</v>
          </cell>
          <cell r="G105">
            <v>425.5</v>
          </cell>
        </row>
        <row r="106">
          <cell r="A106" t="str">
            <v>PI 07</v>
          </cell>
          <cell r="B106" t="str">
            <v>Suporte p/ luminária tipo ZGP402 da Philips ou similar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4</v>
          </cell>
          <cell r="G106">
            <v>100</v>
          </cell>
        </row>
        <row r="107">
          <cell r="A107" t="str">
            <v>PI 09</v>
          </cell>
          <cell r="B107" t="str">
            <v>Lâmpada a vapor de sódio 400W, alta pressão, base E40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8</v>
          </cell>
          <cell r="G107">
            <v>33.35</v>
          </cell>
        </row>
        <row r="108">
          <cell r="A108" t="str">
            <v>PI 20</v>
          </cell>
          <cell r="B108" t="str">
            <v>Poste de concreto duplo T 10m, 150 daN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</v>
          </cell>
          <cell r="G108">
            <v>200</v>
          </cell>
        </row>
        <row r="109">
          <cell r="A109" t="str">
            <v>PI 22</v>
          </cell>
          <cell r="B109" t="str">
            <v>Base completa com fusível Diazed, 6A, retardado, incluíndo tampa, anel de proteção e ajuste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8</v>
          </cell>
          <cell r="G109">
            <v>8.6300000000000008</v>
          </cell>
        </row>
        <row r="110">
          <cell r="A110" t="str">
            <v>PI 23</v>
          </cell>
          <cell r="B110" t="str">
            <v>Contator tripolar a seco, p/ corrente alternada - 55 A, para uso em rede 380/220V - 60Hz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2</v>
          </cell>
          <cell r="G110">
            <v>234.6</v>
          </cell>
        </row>
        <row r="111">
          <cell r="A111" t="str">
            <v>PI 24</v>
          </cell>
          <cell r="B111" t="str">
            <v>Fita elétrica auto fusão a base de borracha EPR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6.39</v>
          </cell>
        </row>
        <row r="112">
          <cell r="A112" t="str">
            <v>PI 25</v>
          </cell>
          <cell r="B112" t="str">
            <v>Fita adesiva plástica isolante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2</v>
          </cell>
          <cell r="G112">
            <v>3.84</v>
          </cell>
        </row>
        <row r="113">
          <cell r="A113" t="str">
            <v>PI 26</v>
          </cell>
          <cell r="B113" t="str">
            <v>Relé fotoelétrico c/ suporte para fixação galv. com furo 18mm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2</v>
          </cell>
          <cell r="G113">
            <v>11.5</v>
          </cell>
        </row>
        <row r="114">
          <cell r="A114" t="str">
            <v>PI 27</v>
          </cell>
          <cell r="B114" t="str">
            <v>Cabo isolado p/ 1000V, bitola 35mm²</v>
          </cell>
          <cell r="C114" t="str">
            <v xml:space="preserve"> </v>
          </cell>
          <cell r="D114" t="str">
            <v xml:space="preserve"> </v>
          </cell>
          <cell r="E114" t="str">
            <v>m</v>
          </cell>
          <cell r="F114">
            <v>1350</v>
          </cell>
          <cell r="G114">
            <v>1.55</v>
          </cell>
        </row>
        <row r="115">
          <cell r="A115" t="str">
            <v>PI 28</v>
          </cell>
          <cell r="B115" t="str">
            <v>Eletroduto de aço tipo pesado 100mm</v>
          </cell>
          <cell r="C115" t="str">
            <v xml:space="preserve"> </v>
          </cell>
          <cell r="D115" t="str">
            <v xml:space="preserve"> </v>
          </cell>
          <cell r="E115" t="str">
            <v>m</v>
          </cell>
          <cell r="F115">
            <v>50</v>
          </cell>
          <cell r="G115">
            <v>28.55</v>
          </cell>
        </row>
        <row r="116">
          <cell r="A116" t="str">
            <v>PI 29</v>
          </cell>
          <cell r="B116" t="str">
            <v>Curva em alumínio fundido de alta resistência, fixação por encaixe,50mm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1</v>
          </cell>
          <cell r="G116">
            <v>18.75</v>
          </cell>
        </row>
        <row r="117">
          <cell r="A117" t="str">
            <v>PI 30</v>
          </cell>
          <cell r="B117" t="str">
            <v>Haste para aterramento aço-cobre D 13x2400mm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5</v>
          </cell>
          <cell r="G117">
            <v>6.04</v>
          </cell>
        </row>
        <row r="118">
          <cell r="A118" t="str">
            <v>PI 31</v>
          </cell>
          <cell r="B118" t="str">
            <v>Cabo de cobre nú meio duro, 7 fios 2AWG</v>
          </cell>
          <cell r="C118" t="str">
            <v xml:space="preserve"> </v>
          </cell>
          <cell r="D118" t="str">
            <v xml:space="preserve"> </v>
          </cell>
          <cell r="E118" t="str">
            <v>kg</v>
          </cell>
          <cell r="F118">
            <v>2</v>
          </cell>
          <cell r="G118">
            <v>7.02</v>
          </cell>
        </row>
        <row r="119">
          <cell r="A119" t="str">
            <v>PI 32</v>
          </cell>
          <cell r="B119" t="str">
            <v>Conetor paralelo, liga alumínio tronco 1/0-4 AWG e derivação 2-4AWG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5</v>
          </cell>
          <cell r="G119">
            <v>1.04</v>
          </cell>
        </row>
        <row r="120">
          <cell r="A120" t="str">
            <v>PI 54</v>
          </cell>
          <cell r="B120" t="str">
            <v>Eletroduto de PVC corrugado tipo Kanalex ou similar, D=100mm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270</v>
          </cell>
          <cell r="G120">
            <v>4.95</v>
          </cell>
        </row>
        <row r="121">
          <cell r="A121" t="str">
            <v>PI 33</v>
          </cell>
          <cell r="B121" t="str">
            <v>Tubo de aço galvanizado, vara de 6m e 50mm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2</v>
          </cell>
          <cell r="G121">
            <v>74.06</v>
          </cell>
        </row>
        <row r="122">
          <cell r="A122" t="str">
            <v>PI 34</v>
          </cell>
          <cell r="B122" t="str">
            <v>Construção de caixa tipo SP, ou pré-instalada com as mesmas características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10</v>
          </cell>
          <cell r="G122">
            <v>180</v>
          </cell>
        </row>
        <row r="123">
          <cell r="A123" t="str">
            <v>PI 35</v>
          </cell>
          <cell r="B123" t="str">
            <v>Construção de embasamento p/ poste tipo engastado, 20m de altura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4</v>
          </cell>
          <cell r="G123">
            <v>494</v>
          </cell>
        </row>
        <row r="124">
          <cell r="A124" t="str">
            <v>PI 36</v>
          </cell>
          <cell r="B124" t="str">
            <v>Construção de embasamento p/ poste tipo engastado, concreto duplo T, 10m de altura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1</v>
          </cell>
          <cell r="G124">
            <v>285</v>
          </cell>
        </row>
        <row r="125">
          <cell r="A125" t="str">
            <v>PI 37</v>
          </cell>
          <cell r="B125" t="str">
            <v>Lançamento de cabos em dutos de aço, classe 1000V, circuito trifásico mais neutro, e monofásico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270</v>
          </cell>
          <cell r="G125">
            <v>4</v>
          </cell>
        </row>
        <row r="126">
          <cell r="A126" t="str">
            <v>PI 38</v>
          </cell>
          <cell r="B126" t="str">
            <v>Confecção de emendas retas ou derivação em cabos classe 1000V, c/ conector à compressão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10</v>
          </cell>
          <cell r="G126">
            <v>4.5</v>
          </cell>
        </row>
        <row r="127">
          <cell r="A127" t="str">
            <v>PI 39</v>
          </cell>
          <cell r="B127" t="str">
            <v>Fixação de haste de terra e conexão ao neutro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5</v>
          </cell>
          <cell r="G127">
            <v>35</v>
          </cell>
        </row>
        <row r="128">
          <cell r="A128" t="str">
            <v>PI 40</v>
          </cell>
          <cell r="B128" t="str">
            <v>Montagem eletromecân.de iluminação a 17,5m de alt., formada p/2 pétalas, c/ fixação dos equip.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4</v>
          </cell>
          <cell r="G128">
            <v>550</v>
          </cell>
        </row>
        <row r="129">
          <cell r="A129" t="str">
            <v>PI 41</v>
          </cell>
          <cell r="B129" t="str">
            <v>Instalação de tubo de aço vara de 6m e curva de entrada de cabos na lateral do poste c/ fix. dutos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</v>
          </cell>
          <cell r="G129">
            <v>200</v>
          </cell>
        </row>
        <row r="130">
          <cell r="A130" t="str">
            <v>PI 42</v>
          </cell>
          <cell r="B130" t="str">
            <v>Instalação de poste de aço de 20m de altura engastado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1</v>
          </cell>
          <cell r="G130">
            <v>250</v>
          </cell>
        </row>
        <row r="131">
          <cell r="A131" t="str">
            <v>PI 43</v>
          </cell>
          <cell r="B131" t="str">
            <v>Travessia de pista asfáltica p/ lançamento dutos aço tipo pesado 100mm</v>
          </cell>
          <cell r="C131" t="str">
            <v xml:space="preserve"> </v>
          </cell>
          <cell r="D131" t="str">
            <v xml:space="preserve"> </v>
          </cell>
          <cell r="E131" t="str">
            <v>m</v>
          </cell>
          <cell r="F131">
            <v>270</v>
          </cell>
          <cell r="G131">
            <v>70</v>
          </cell>
        </row>
        <row r="132">
          <cell r="A132" t="str">
            <v>PI 57</v>
          </cell>
          <cell r="B132" t="str">
            <v>Lançamento de cabos em eletroduto de PVC corrugado</v>
          </cell>
          <cell r="C132" t="str">
            <v xml:space="preserve"> </v>
          </cell>
          <cell r="D132" t="str">
            <v xml:space="preserve"> </v>
          </cell>
          <cell r="E132" t="str">
            <v>m</v>
          </cell>
          <cell r="F132">
            <v>270</v>
          </cell>
          <cell r="G132">
            <v>3</v>
          </cell>
        </row>
        <row r="133">
          <cell r="A133" t="str">
            <v>PI 69</v>
          </cell>
          <cell r="B133" t="str">
            <v>Instalação de poste concreto duplo T, 10m de altura, engastado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</v>
          </cell>
          <cell r="G133">
            <v>200</v>
          </cell>
        </row>
        <row r="134">
          <cell r="A134" t="str">
            <v>R1</v>
          </cell>
          <cell r="B134" t="str">
            <v>Remanejamento de Rede de Baixa Tensão (220/380V)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270</v>
          </cell>
          <cell r="G134">
            <v>4.7</v>
          </cell>
        </row>
        <row r="135">
          <cell r="A135" t="str">
            <v>R2</v>
          </cell>
          <cell r="B135" t="str">
            <v>Remanejamento de Rede de Alta Tensão (138kV)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180</v>
          </cell>
          <cell r="G135">
            <v>6.2</v>
          </cell>
        </row>
        <row r="136">
          <cell r="A136" t="str">
            <v>R27</v>
          </cell>
          <cell r="B136" t="str">
            <v>Remanejamento de Poste de Madeira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4</v>
          </cell>
          <cell r="G136">
            <v>70</v>
          </cell>
        </row>
        <row r="137">
          <cell r="A137" t="str">
            <v>R20</v>
          </cell>
          <cell r="B137" t="str">
            <v>Remanejamento de Poste de Concreto 10/300 c/ 3 pétalas (400W) instalado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250</v>
          </cell>
        </row>
        <row r="138">
          <cell r="A138" t="str">
            <v>R30</v>
          </cell>
          <cell r="B138" t="str">
            <v>Remoção de rede subterrânea em baixa tensão</v>
          </cell>
          <cell r="C138" t="str">
            <v xml:space="preserve"> </v>
          </cell>
          <cell r="D138" t="str">
            <v xml:space="preserve"> </v>
          </cell>
          <cell r="E138" t="str">
            <v>m</v>
          </cell>
          <cell r="F138">
            <v>150</v>
          </cell>
          <cell r="G138">
            <v>6.7</v>
          </cell>
        </row>
      </sheetData>
      <sheetData sheetId="13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01.100.11</v>
          </cell>
          <cell r="B17" t="str">
            <v>Escavação,carga e transportes de material de 1a categoria DMT= 400 a 600m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1445</v>
          </cell>
          <cell r="G17">
            <v>2.12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2818</v>
          </cell>
          <cell r="G18">
            <v>3.26</v>
          </cell>
        </row>
        <row r="19">
          <cell r="A19" t="str">
            <v>DER50335</v>
          </cell>
          <cell r="B19" t="str">
            <v>Esc.  Carga e Transp. de mat. 1a cat. c/ CB 16000&lt;DMT&lt;18000m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9287</v>
          </cell>
          <cell r="G19">
            <v>10.08</v>
          </cell>
        </row>
        <row r="20">
          <cell r="A20" t="str">
            <v>01.101.11</v>
          </cell>
          <cell r="B20" t="str">
            <v>Escavação,carga e transportes de material de 2a categoria,c/CB,  DMT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6064</v>
          </cell>
          <cell r="G20">
            <v>3.15</v>
          </cell>
        </row>
        <row r="21">
          <cell r="A21" t="str">
            <v>DER52087</v>
          </cell>
          <cell r="B21" t="str">
            <v>Esc. Carga e Transp. de solos moles 400&lt;DMT&lt;=600m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7144</v>
          </cell>
          <cell r="G21">
            <v>4.5999999999999996</v>
          </cell>
        </row>
        <row r="22">
          <cell r="A22" t="str">
            <v>01.510.00</v>
          </cell>
          <cell r="B22" t="str">
            <v>Compactação de aterros a 95% Proctor Normal</v>
          </cell>
          <cell r="C22" t="str">
            <v>DNER-ES282/97</v>
          </cell>
          <cell r="D22" t="str">
            <v xml:space="preserve"> </v>
          </cell>
          <cell r="E22" t="str">
            <v>m3</v>
          </cell>
          <cell r="F22">
            <v>11975</v>
          </cell>
          <cell r="G22">
            <v>0.79</v>
          </cell>
        </row>
        <row r="23">
          <cell r="A23" t="str">
            <v>01.511.00</v>
          </cell>
          <cell r="B23" t="str">
            <v>Compactação de aterros a 100%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2348</v>
          </cell>
          <cell r="G23">
            <v>1.36</v>
          </cell>
        </row>
        <row r="24">
          <cell r="A24" t="str">
            <v>P 10.000.06</v>
          </cell>
          <cell r="B24" t="str">
            <v>Aterro reforçado c/ elementos Terramesh (0,50x1,00x4,00m)(malha 8x10) ou similar</v>
          </cell>
          <cell r="C24" t="str">
            <v xml:space="preserve"> </v>
          </cell>
          <cell r="D24" t="str">
            <v xml:space="preserve"> </v>
          </cell>
          <cell r="E24" t="str">
            <v>un</v>
          </cell>
          <cell r="F24">
            <v>1557</v>
          </cell>
          <cell r="G24">
            <v>321.67</v>
          </cell>
        </row>
        <row r="25">
          <cell r="A25" t="str">
            <v>P 10.000.05</v>
          </cell>
          <cell r="B25" t="str">
            <v>Aterro reforçado c/ elementos Terramesh (1,00x1,00x4,00m)(malha 8x10) ou similar</v>
          </cell>
          <cell r="C25" t="str">
            <v xml:space="preserve"> </v>
          </cell>
          <cell r="D25" t="str">
            <v xml:space="preserve"> </v>
          </cell>
          <cell r="E25" t="str">
            <v>un</v>
          </cell>
          <cell r="F25">
            <v>815</v>
          </cell>
          <cell r="G25">
            <v>414.83</v>
          </cell>
        </row>
        <row r="26">
          <cell r="A26" t="str">
            <v>09.517.04</v>
          </cell>
          <cell r="B26" t="str">
            <v>Pedra de mão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3665</v>
          </cell>
          <cell r="G26">
            <v>11.92</v>
          </cell>
        </row>
        <row r="27">
          <cell r="A27">
            <v>9000032</v>
          </cell>
          <cell r="B27" t="str">
            <v>Manta Geotextil 200g/m2</v>
          </cell>
          <cell r="C27">
            <v>0</v>
          </cell>
          <cell r="D27">
            <v>0</v>
          </cell>
          <cell r="E27" t="str">
            <v>m2</v>
          </cell>
          <cell r="F27">
            <v>6665</v>
          </cell>
          <cell r="G27">
            <v>5.83</v>
          </cell>
        </row>
        <row r="28">
          <cell r="A28" t="str">
            <v>P 10.000.07</v>
          </cell>
          <cell r="B28" t="str">
            <v>Geogrelha Paralink 400m ou similar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1418</v>
          </cell>
          <cell r="G28">
            <v>52.09</v>
          </cell>
        </row>
        <row r="29">
          <cell r="F29" t="str">
            <v>SUB-TOTAL</v>
          </cell>
        </row>
        <row r="31">
          <cell r="B31" t="str">
            <v>PAVIMENTAÇÃO</v>
          </cell>
        </row>
        <row r="32">
          <cell r="A32" t="str">
            <v>02.000.00</v>
          </cell>
          <cell r="B32" t="str">
            <v>Regularização do subleito</v>
          </cell>
          <cell r="C32" t="str">
            <v xml:space="preserve"> </v>
          </cell>
          <cell r="D32" t="str">
            <v xml:space="preserve"> </v>
          </cell>
          <cell r="E32" t="str">
            <v>m2</v>
          </cell>
          <cell r="F32">
            <v>18218</v>
          </cell>
          <cell r="G32">
            <v>0.3</v>
          </cell>
        </row>
        <row r="33">
          <cell r="A33" t="str">
            <v>DER53130</v>
          </cell>
          <cell r="B33" t="str">
            <v>Camada de macadame seco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3392</v>
          </cell>
          <cell r="G33">
            <v>21.86</v>
          </cell>
        </row>
        <row r="34">
          <cell r="A34" t="str">
            <v>02.230.00</v>
          </cell>
          <cell r="B34" t="str">
            <v>Base brita graduada</v>
          </cell>
          <cell r="C34" t="str">
            <v>DNER-ES303/97</v>
          </cell>
          <cell r="D34" t="str">
            <v xml:space="preserve"> </v>
          </cell>
          <cell r="E34" t="str">
            <v>m3</v>
          </cell>
          <cell r="F34">
            <v>2541</v>
          </cell>
          <cell r="G34">
            <v>28.06</v>
          </cell>
        </row>
        <row r="35">
          <cell r="A35" t="str">
            <v>02.300.00</v>
          </cell>
          <cell r="B35" t="str">
            <v>Imprimação - Fornecimento, transporte e execução</v>
          </cell>
          <cell r="C35" t="str">
            <v>DNER-ES306/97</v>
          </cell>
          <cell r="D35" t="str">
            <v xml:space="preserve"> </v>
          </cell>
          <cell r="E35" t="str">
            <v>m2</v>
          </cell>
          <cell r="F35">
            <v>16640</v>
          </cell>
          <cell r="G35">
            <v>1.1100000000000001</v>
          </cell>
        </row>
        <row r="36">
          <cell r="A36" t="str">
            <v>02.400.00</v>
          </cell>
          <cell r="B36" t="str">
            <v>Pintura de ligação - Fornec., transporte e execução</v>
          </cell>
          <cell r="C36" t="str">
            <v>DNER-ES307/97</v>
          </cell>
          <cell r="D36" t="str">
            <v xml:space="preserve"> </v>
          </cell>
          <cell r="E36" t="str">
            <v>m2</v>
          </cell>
          <cell r="F36">
            <v>42377</v>
          </cell>
          <cell r="G36">
            <v>0.41</v>
          </cell>
        </row>
        <row r="37">
          <cell r="A37" t="str">
            <v>02.540.01</v>
          </cell>
          <cell r="B37" t="str">
            <v>Concreto betuminoso usinado a quente - usina 100/140 t/h</v>
          </cell>
          <cell r="C37" t="str">
            <v>DNER-ES313/97</v>
          </cell>
          <cell r="D37" t="str">
            <v xml:space="preserve"> </v>
          </cell>
          <cell r="E37" t="str">
            <v>t</v>
          </cell>
          <cell r="F37">
            <v>5291</v>
          </cell>
          <cell r="G37">
            <v>67.64</v>
          </cell>
        </row>
        <row r="38">
          <cell r="A38" t="str">
            <v>DER82200a</v>
          </cell>
          <cell r="B38" t="str">
            <v>Remoção de camada granular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370</v>
          </cell>
          <cell r="G38">
            <v>4.67</v>
          </cell>
        </row>
        <row r="39">
          <cell r="A39" t="str">
            <v>DER82200</v>
          </cell>
          <cell r="B39" t="str">
            <v>Remoção de revestimento de CBUQ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370</v>
          </cell>
          <cell r="G39">
            <v>5.73</v>
          </cell>
        </row>
        <row r="40">
          <cell r="F40" t="str">
            <v>SUB-TOTAL</v>
          </cell>
        </row>
        <row r="42">
          <cell r="B42" t="str">
            <v>DRENAGEM</v>
          </cell>
        </row>
        <row r="43">
          <cell r="A43" t="str">
            <v>04.000.00</v>
          </cell>
          <cell r="B43" t="str">
            <v>Escavação manual em material de 1a categoria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61</v>
          </cell>
          <cell r="G43">
            <v>17.57</v>
          </cell>
        </row>
        <row r="44">
          <cell r="A44" t="str">
            <v>04.001.00</v>
          </cell>
          <cell r="B44" t="str">
            <v>Escavação mecânica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52</v>
          </cell>
          <cell r="G44">
            <v>2.09</v>
          </cell>
        </row>
        <row r="45">
          <cell r="A45" t="str">
            <v>04.001.01</v>
          </cell>
          <cell r="B45" t="str">
            <v>Escavação mecânica,reaterro e compactação (material de 1a categoria)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1247</v>
          </cell>
          <cell r="G45">
            <v>3.03</v>
          </cell>
        </row>
        <row r="46">
          <cell r="A46" t="str">
            <v>04.510.03</v>
          </cell>
          <cell r="B46" t="str">
            <v>Dreno sub- superficial- DSS 03</v>
          </cell>
          <cell r="C46" t="str">
            <v>DNER-ES294/97</v>
          </cell>
          <cell r="D46" t="str">
            <v xml:space="preserve"> </v>
          </cell>
          <cell r="E46" t="str">
            <v>m</v>
          </cell>
          <cell r="F46">
            <v>233</v>
          </cell>
          <cell r="G46">
            <v>3.71</v>
          </cell>
        </row>
        <row r="47">
          <cell r="A47" t="str">
            <v>04.511.01</v>
          </cell>
          <cell r="B47" t="str">
            <v>Boca de saída p/ dreno sub-superficial-BSD 03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4</v>
          </cell>
          <cell r="G47">
            <v>20.86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176</v>
          </cell>
          <cell r="G48">
            <v>13.85</v>
          </cell>
        </row>
        <row r="49">
          <cell r="A49" t="str">
            <v>04.910.05</v>
          </cell>
          <cell r="B49" t="str">
            <v>Meio-fio de concreto-MFC 05</v>
          </cell>
          <cell r="C49" t="str">
            <v>DNER-ES290/97</v>
          </cell>
          <cell r="D49" t="str">
            <v xml:space="preserve"> </v>
          </cell>
          <cell r="E49" t="str">
            <v>m</v>
          </cell>
          <cell r="F49">
            <v>886</v>
          </cell>
          <cell r="G49">
            <v>10.54</v>
          </cell>
        </row>
        <row r="50">
          <cell r="A50" t="str">
            <v>DER78150b</v>
          </cell>
          <cell r="B50" t="str">
            <v>Caixa coletora de sarjeta - CCS, D=40cm E H=1,00m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2</v>
          </cell>
          <cell r="G50">
            <v>382.07</v>
          </cell>
        </row>
        <row r="51">
          <cell r="A51" t="str">
            <v>04.960.01</v>
          </cell>
          <cell r="B51" t="str">
            <v>Boca de lobo simples c/ grelha de concreto-BLS 01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4</v>
          </cell>
          <cell r="G51">
            <v>203.51</v>
          </cell>
        </row>
        <row r="52">
          <cell r="A52" t="str">
            <v>04.960.02</v>
          </cell>
          <cell r="B52" t="str">
            <v>Boca de lobo simples c/ grelha de concreto-BLS 02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7</v>
          </cell>
          <cell r="G52">
            <v>257.83999999999997</v>
          </cell>
        </row>
        <row r="53">
          <cell r="A53" t="str">
            <v>04.960.03</v>
          </cell>
          <cell r="B53" t="str">
            <v>Boca de lobo simples c/ grelha de concreto-BLS 03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4</v>
          </cell>
          <cell r="G53">
            <v>312.23</v>
          </cell>
        </row>
        <row r="54">
          <cell r="A54" t="str">
            <v>04.960.04</v>
          </cell>
          <cell r="B54" t="str">
            <v>Boca de lobo simples c/ grelha de concreto-BLS 04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1</v>
          </cell>
          <cell r="G54">
            <v>366.56</v>
          </cell>
        </row>
        <row r="55">
          <cell r="A55" t="str">
            <v>P 04.100.07</v>
          </cell>
          <cell r="B55" t="str">
            <v>Execução de galerias D=0,40 c/ lastro de brita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122</v>
          </cell>
          <cell r="G55">
            <v>41.68</v>
          </cell>
        </row>
        <row r="56">
          <cell r="A56" t="str">
            <v>P 04.100.08</v>
          </cell>
          <cell r="B56" t="str">
            <v>Execução de galerias D=0,40 c/ lastro de concreto</v>
          </cell>
          <cell r="C56" t="str">
            <v xml:space="preserve"> </v>
          </cell>
          <cell r="D56" t="str">
            <v xml:space="preserve"> </v>
          </cell>
          <cell r="E56" t="str">
            <v>m</v>
          </cell>
          <cell r="F56">
            <v>373</v>
          </cell>
          <cell r="G56">
            <v>58.65</v>
          </cell>
        </row>
        <row r="57">
          <cell r="A57" t="str">
            <v>P 04.100.10</v>
          </cell>
          <cell r="B57" t="str">
            <v>Execução de galerias D=0,60 c/ lastro de concreto</v>
          </cell>
          <cell r="C57" t="str">
            <v xml:space="preserve"> </v>
          </cell>
          <cell r="D57" t="str">
            <v xml:space="preserve"> </v>
          </cell>
          <cell r="E57" t="str">
            <v>m</v>
          </cell>
          <cell r="F57">
            <v>5</v>
          </cell>
          <cell r="G57">
            <v>131.66</v>
          </cell>
        </row>
        <row r="58">
          <cell r="A58" t="str">
            <v>DER72350b</v>
          </cell>
          <cell r="B58" t="str">
            <v>Boca para BSTC D=40cm - Normal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8</v>
          </cell>
          <cell r="G58">
            <v>147.57</v>
          </cell>
        </row>
        <row r="59">
          <cell r="A59" t="str">
            <v>P04.901.43</v>
          </cell>
          <cell r="B59" t="str">
            <v>Canaleta c/ grelha de concreto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121</v>
          </cell>
          <cell r="G59">
            <v>77.42</v>
          </cell>
        </row>
        <row r="60">
          <cell r="A60" t="str">
            <v>P.04.100.18</v>
          </cell>
          <cell r="B60" t="str">
            <v>Caixa coletora de canaleta c/ H=2,00m</v>
          </cell>
          <cell r="C60" t="str">
            <v xml:space="preserve"> </v>
          </cell>
          <cell r="D60" t="str">
            <v xml:space="preserve"> </v>
          </cell>
          <cell r="E60" t="str">
            <v>un</v>
          </cell>
          <cell r="F60">
            <v>1</v>
          </cell>
          <cell r="G60">
            <v>676.37</v>
          </cell>
        </row>
        <row r="61">
          <cell r="A61" t="str">
            <v>P04.931.00</v>
          </cell>
          <cell r="B61" t="str">
            <v>Caixa coletora de talvegue para BSTC D=40cm com H=1,0m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1</v>
          </cell>
          <cell r="G61">
            <v>178.75</v>
          </cell>
        </row>
        <row r="62">
          <cell r="F62" t="str">
            <v>SUB-TOTAL</v>
          </cell>
        </row>
        <row r="64">
          <cell r="B64" t="str">
            <v>OBRAS DE ARTE ESPECIAIS</v>
          </cell>
        </row>
        <row r="65">
          <cell r="A65" t="str">
            <v>03.371.01</v>
          </cell>
          <cell r="B65" t="str">
            <v>Formas de placa compensada resinada</v>
          </cell>
          <cell r="C65" t="str">
            <v xml:space="preserve"> </v>
          </cell>
          <cell r="D65" t="str">
            <v xml:space="preserve"> </v>
          </cell>
          <cell r="E65" t="str">
            <v>m2</v>
          </cell>
          <cell r="F65">
            <v>85</v>
          </cell>
          <cell r="G65">
            <v>21.86</v>
          </cell>
        </row>
        <row r="66">
          <cell r="A66" t="str">
            <v>03.371.02</v>
          </cell>
          <cell r="B66" t="str">
            <v>Formas de placa compensada plastificada</v>
          </cell>
          <cell r="C66" t="str">
            <v xml:space="preserve"> </v>
          </cell>
          <cell r="D66" t="str">
            <v xml:space="preserve"> </v>
          </cell>
          <cell r="E66" t="str">
            <v>m2</v>
          </cell>
          <cell r="F66">
            <v>2387</v>
          </cell>
          <cell r="G66">
            <v>30.76</v>
          </cell>
        </row>
        <row r="67">
          <cell r="A67" t="str">
            <v>03.353.00</v>
          </cell>
          <cell r="B67" t="str">
            <v>Forn., preparo e colocação nas formas, de aço CA-50</v>
          </cell>
          <cell r="C67" t="str">
            <v xml:space="preserve"> </v>
          </cell>
          <cell r="D67" t="str">
            <v xml:space="preserve"> </v>
          </cell>
          <cell r="E67" t="str">
            <v>kg</v>
          </cell>
          <cell r="F67">
            <v>37870</v>
          </cell>
          <cell r="G67">
            <v>2.59</v>
          </cell>
        </row>
        <row r="68">
          <cell r="A68" t="str">
            <v>OAE4</v>
          </cell>
          <cell r="B68" t="str">
            <v>Armadura de protensão, fornecimento, bainhas, ancoragens, operações de protensão</v>
          </cell>
          <cell r="C68" t="str">
            <v xml:space="preserve"> </v>
          </cell>
          <cell r="D68" t="str">
            <v xml:space="preserve"> </v>
          </cell>
          <cell r="E68" t="str">
            <v>kg</v>
          </cell>
          <cell r="F68">
            <v>13643</v>
          </cell>
          <cell r="G68">
            <v>19.28</v>
          </cell>
        </row>
        <row r="69">
          <cell r="A69" t="str">
            <v>OAE17</v>
          </cell>
          <cell r="B69" t="str">
            <v>Transporte e lançamento de pré-lages</v>
          </cell>
          <cell r="C69" t="str">
            <v xml:space="preserve"> </v>
          </cell>
          <cell r="D69" t="str">
            <v xml:space="preserve"> </v>
          </cell>
          <cell r="E69" t="str">
            <v>un</v>
          </cell>
          <cell r="F69">
            <v>576</v>
          </cell>
          <cell r="G69">
            <v>23.47</v>
          </cell>
        </row>
        <row r="70">
          <cell r="A70" t="str">
            <v>OAE18</v>
          </cell>
          <cell r="B70" t="str">
            <v>Transporte e lançamento de vigas pré-moldadas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40</v>
          </cell>
          <cell r="G70">
            <v>1281.27</v>
          </cell>
        </row>
        <row r="71">
          <cell r="A71" t="str">
            <v>OAE19</v>
          </cell>
          <cell r="B71" t="str">
            <v>Injeção de nata (cabos 12 varas 1/2")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2388</v>
          </cell>
          <cell r="G71">
            <v>3.65</v>
          </cell>
        </row>
        <row r="72">
          <cell r="A72" t="str">
            <v>03.330.00</v>
          </cell>
          <cell r="B72" t="str">
            <v>Concreto fck= 35 MPa-contr. raz. uso ger.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326</v>
          </cell>
          <cell r="G72">
            <v>166.78</v>
          </cell>
        </row>
        <row r="73">
          <cell r="A73" t="str">
            <v>P 03.327.01</v>
          </cell>
          <cell r="B73" t="str">
            <v xml:space="preserve">Concreto fck= 25 MPa-contr. raz. uso ger. 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73</v>
          </cell>
          <cell r="G73">
            <v>163.22</v>
          </cell>
        </row>
        <row r="74">
          <cell r="A74" t="str">
            <v>03.510.00</v>
          </cell>
          <cell r="B74" t="str">
            <v>Aparelho de apoio em neoprene</v>
          </cell>
          <cell r="C74" t="str">
            <v xml:space="preserve"> </v>
          </cell>
          <cell r="D74" t="str">
            <v xml:space="preserve"> </v>
          </cell>
          <cell r="E74" t="str">
            <v>kg</v>
          </cell>
          <cell r="F74">
            <v>104</v>
          </cell>
          <cell r="G74">
            <v>86.94</v>
          </cell>
        </row>
        <row r="75">
          <cell r="B75" t="str">
            <v>Barreiras de segurança (C.A.) Tipo New Jersey (129,2 m)</v>
          </cell>
        </row>
        <row r="76">
          <cell r="A76" t="str">
            <v>03.371.00</v>
          </cell>
          <cell r="B76" t="str">
            <v>Formas de madeira compensada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258.39999999999998</v>
          </cell>
          <cell r="G76">
            <v>21.86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2080.12</v>
          </cell>
          <cell r="G77">
            <v>2.59</v>
          </cell>
        </row>
        <row r="78">
          <cell r="A78" t="str">
            <v>03.326.00</v>
          </cell>
          <cell r="B78" t="str">
            <v xml:space="preserve">Concreto fck= 20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30</v>
          </cell>
          <cell r="G78">
            <v>149.19999999999999</v>
          </cell>
        </row>
        <row r="79">
          <cell r="B79" t="str">
            <v>Placas de aproximação( 04 unidades)(dimensão 4,00m x 11,2m x 0,30m)</v>
          </cell>
        </row>
        <row r="80">
          <cell r="A80" t="str">
            <v>03.371.00</v>
          </cell>
          <cell r="B80" t="str">
            <v>Formas de madeira compensada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40</v>
          </cell>
          <cell r="G80">
            <v>21.86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3720</v>
          </cell>
          <cell r="G81">
            <v>2.59</v>
          </cell>
        </row>
        <row r="82">
          <cell r="A82" t="str">
            <v>03.326.00</v>
          </cell>
          <cell r="B82" t="str">
            <v xml:space="preserve">Concreto fck= 20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54</v>
          </cell>
          <cell r="G82">
            <v>149.19999999999999</v>
          </cell>
        </row>
        <row r="83">
          <cell r="B83" t="str">
            <v>Drenos</v>
          </cell>
        </row>
        <row r="84">
          <cell r="A84" t="str">
            <v>P 03.991.01d</v>
          </cell>
          <cell r="B84" t="str">
            <v>Dreno de FF D= 150 mm x 500mm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56</v>
          </cell>
          <cell r="G84">
            <v>24.91</v>
          </cell>
        </row>
        <row r="85">
          <cell r="A85" t="str">
            <v>P 03.991.01c</v>
          </cell>
          <cell r="B85" t="str">
            <v>Dreno de FF D= 100 mm x 500mm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8</v>
          </cell>
          <cell r="G85">
            <v>15.64</v>
          </cell>
        </row>
        <row r="86">
          <cell r="F86" t="str">
            <v>SUB-TOTAL</v>
          </cell>
        </row>
        <row r="87">
          <cell r="B87" t="str">
            <v>OBRAS COMPLEMENTARES</v>
          </cell>
        </row>
        <row r="88">
          <cell r="A88" t="str">
            <v>05.100.00</v>
          </cell>
          <cell r="B88" t="str">
            <v>Enleivamento</v>
          </cell>
          <cell r="C88" t="str">
            <v>DNER-ES341/97</v>
          </cell>
          <cell r="D88" t="str">
            <v xml:space="preserve"> </v>
          </cell>
          <cell r="E88" t="str">
            <v>m2</v>
          </cell>
          <cell r="F88">
            <v>15972</v>
          </cell>
          <cell r="G88">
            <v>2.06</v>
          </cell>
        </row>
        <row r="89">
          <cell r="A89" t="str">
            <v>P 05.100.02</v>
          </cell>
          <cell r="B89" t="str">
            <v>Fornecimento e plantio de árvore selecionada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40</v>
          </cell>
          <cell r="G89">
            <v>6.02</v>
          </cell>
        </row>
        <row r="90">
          <cell r="A90" t="str">
            <v>P 06.030.00</v>
          </cell>
          <cell r="B90" t="str">
            <v>Barreira de segurança simples</v>
          </cell>
          <cell r="C90" t="str">
            <v xml:space="preserve"> </v>
          </cell>
          <cell r="D90" t="str">
            <v xml:space="preserve"> </v>
          </cell>
          <cell r="E90" t="str">
            <v>m</v>
          </cell>
          <cell r="F90">
            <v>668</v>
          </cell>
          <cell r="G90">
            <v>52.16</v>
          </cell>
        </row>
        <row r="91">
          <cell r="A91" t="str">
            <v>PI 60</v>
          </cell>
          <cell r="B91" t="str">
            <v>Lâmpada a vapor de mercúrio 250W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20</v>
          </cell>
          <cell r="G91">
            <v>16.3</v>
          </cell>
        </row>
        <row r="92">
          <cell r="A92" t="str">
            <v>PI 52</v>
          </cell>
          <cell r="B92" t="str">
            <v>Luminária IMB C-300 ou similar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410</v>
          </cell>
        </row>
        <row r="93">
          <cell r="A93" t="str">
            <v>PI 13</v>
          </cell>
          <cell r="B93" t="str">
            <v>Eletroduto de aço 20mm, vara de 3m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8</v>
          </cell>
          <cell r="G93">
            <v>14.49</v>
          </cell>
        </row>
        <row r="94">
          <cell r="A94" t="str">
            <v>PI 62</v>
          </cell>
          <cell r="B94" t="str">
            <v>Caixa de passagem para instalação aparente D=20mm, tipo T</v>
          </cell>
          <cell r="C94" t="str">
            <v xml:space="preserve"> </v>
          </cell>
          <cell r="D94" t="str">
            <v xml:space="preserve"> </v>
          </cell>
          <cell r="E94" t="str">
            <v>un</v>
          </cell>
          <cell r="F94">
            <v>4</v>
          </cell>
          <cell r="G94">
            <v>20</v>
          </cell>
        </row>
        <row r="95">
          <cell r="A95" t="str">
            <v>PI 15</v>
          </cell>
          <cell r="B95" t="str">
            <v>Caixa de passagem para instalação aparente D=20mm, tipo LB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3.62</v>
          </cell>
        </row>
        <row r="96">
          <cell r="A96" t="str">
            <v>PI 18</v>
          </cell>
          <cell r="B96" t="str">
            <v>Braço curvo p/ iluminação pública padrão CELESC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20</v>
          </cell>
          <cell r="G96">
            <v>6.33</v>
          </cell>
        </row>
        <row r="97">
          <cell r="A97" t="str">
            <v>PI 22</v>
          </cell>
          <cell r="B97" t="str">
            <v>Base completa com fusível Diazed, 6A, retardado, incluíndo tampa, anel de proteção e ajuste</v>
          </cell>
          <cell r="C97" t="str">
            <v xml:space="preserve"> </v>
          </cell>
          <cell r="D97" t="str">
            <v xml:space="preserve"> </v>
          </cell>
          <cell r="E97" t="str">
            <v>un</v>
          </cell>
          <cell r="F97">
            <v>22</v>
          </cell>
          <cell r="G97">
            <v>8.6300000000000008</v>
          </cell>
        </row>
        <row r="98">
          <cell r="A98" t="str">
            <v>PI 23</v>
          </cell>
          <cell r="B98" t="str">
            <v>Contator tripolar a seco, p/ corrente alternada - 55 A, para uso em rede 380/220V - 60Hz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2</v>
          </cell>
          <cell r="G98">
            <v>234.6</v>
          </cell>
        </row>
        <row r="99">
          <cell r="A99" t="str">
            <v>PI 24</v>
          </cell>
          <cell r="B99" t="str">
            <v>Fita elétrica auto fusão a base de borracha EPR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4</v>
          </cell>
          <cell r="G99">
            <v>6.39</v>
          </cell>
        </row>
        <row r="100">
          <cell r="A100" t="str">
            <v>PI 25</v>
          </cell>
          <cell r="B100" t="str">
            <v>Fita adesiva plástica isolante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6</v>
          </cell>
          <cell r="G100">
            <v>3.84</v>
          </cell>
        </row>
        <row r="101">
          <cell r="A101" t="str">
            <v>PI 26</v>
          </cell>
          <cell r="B101" t="str">
            <v>Relé fotoelétrico c/ suporte para fixação galv. com furo 18mm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22</v>
          </cell>
          <cell r="G101">
            <v>11.5</v>
          </cell>
        </row>
        <row r="102">
          <cell r="A102" t="str">
            <v>PI 56</v>
          </cell>
          <cell r="B102" t="str">
            <v>Cabo isolado p/ 1000V, 4 mm² de alumínio</v>
          </cell>
          <cell r="C102" t="str">
            <v xml:space="preserve"> </v>
          </cell>
          <cell r="D102" t="str">
            <v xml:space="preserve"> </v>
          </cell>
          <cell r="E102" t="str">
            <v>m</v>
          </cell>
          <cell r="F102">
            <v>110</v>
          </cell>
          <cell r="G102">
            <v>0.37</v>
          </cell>
        </row>
        <row r="103">
          <cell r="A103" t="str">
            <v>PI 28</v>
          </cell>
          <cell r="B103" t="str">
            <v>Eletroduto de aço tipo pesado 100mm</v>
          </cell>
          <cell r="C103" t="str">
            <v xml:space="preserve"> </v>
          </cell>
          <cell r="D103" t="str">
            <v xml:space="preserve"> </v>
          </cell>
          <cell r="E103" t="str">
            <v>m</v>
          </cell>
          <cell r="F103">
            <v>140</v>
          </cell>
          <cell r="G103">
            <v>28.55</v>
          </cell>
        </row>
        <row r="104">
          <cell r="A104" t="str">
            <v>PI 29</v>
          </cell>
          <cell r="B104" t="str">
            <v>Curva em alumínio fundido de alta resistência, fixação por encaixe,50mm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18.75</v>
          </cell>
        </row>
        <row r="105">
          <cell r="A105" t="str">
            <v>PI 30</v>
          </cell>
          <cell r="B105" t="str">
            <v>Haste para aterramento aço-cobre D 13x2400mm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12</v>
          </cell>
          <cell r="G105">
            <v>6.04</v>
          </cell>
        </row>
        <row r="106">
          <cell r="A106" t="str">
            <v>PI 31</v>
          </cell>
          <cell r="B106" t="str">
            <v>Cabo de cobre nú meio duro, 7 fios 2AWG</v>
          </cell>
          <cell r="C106" t="str">
            <v xml:space="preserve"> </v>
          </cell>
          <cell r="D106" t="str">
            <v xml:space="preserve"> </v>
          </cell>
          <cell r="E106" t="str">
            <v>kg</v>
          </cell>
          <cell r="F106">
            <v>4</v>
          </cell>
          <cell r="G106">
            <v>7.02</v>
          </cell>
        </row>
        <row r="107">
          <cell r="A107" t="str">
            <v>PI 32</v>
          </cell>
          <cell r="B107" t="str">
            <v>Conetor paralelo, liga alumínio tronco 1/0-4 AWG e derivação 2-4AWG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5</v>
          </cell>
          <cell r="G107">
            <v>1.04</v>
          </cell>
        </row>
        <row r="108">
          <cell r="A108" t="str">
            <v>PI 20</v>
          </cell>
          <cell r="B108" t="str">
            <v>Poste de concreto duplo T 10m, 150 daN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10</v>
          </cell>
          <cell r="G108">
            <v>200</v>
          </cell>
        </row>
        <row r="109">
          <cell r="A109" t="str">
            <v>PI 48</v>
          </cell>
          <cell r="B109" t="str">
            <v>Armação secundária p/ 2 estribo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20</v>
          </cell>
          <cell r="G109">
            <v>7.5</v>
          </cell>
        </row>
        <row r="110">
          <cell r="A110" t="str">
            <v>PI 49</v>
          </cell>
          <cell r="B110" t="str">
            <v>Armação secundária p/ 1 estribo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10</v>
          </cell>
          <cell r="G110">
            <v>3.5</v>
          </cell>
        </row>
        <row r="111">
          <cell r="A111" t="str">
            <v>PI 33</v>
          </cell>
          <cell r="B111" t="str">
            <v>Tubo de aço galvanizado, vara de 6m e 50mm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74.06</v>
          </cell>
        </row>
        <row r="112">
          <cell r="A112" t="str">
            <v>PI 34</v>
          </cell>
          <cell r="B112" t="str">
            <v>Construção de caixa tipo SP, ou pré-instalada com as mesmas características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6</v>
          </cell>
          <cell r="G112">
            <v>180</v>
          </cell>
        </row>
        <row r="113">
          <cell r="A113" t="str">
            <v>PI 36</v>
          </cell>
          <cell r="B113" t="str">
            <v>Construção de embasamento p/ poste tipo engastado, concreto duplo T, 10m de altura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10</v>
          </cell>
          <cell r="G113">
            <v>285</v>
          </cell>
        </row>
        <row r="114">
          <cell r="A114" t="str">
            <v>PI 37</v>
          </cell>
          <cell r="B114" t="str">
            <v>Lançamento de cabos em dutos de aço, classe 1000V, circuito trifásico mais neutro, e monofásico</v>
          </cell>
          <cell r="C114" t="str">
            <v xml:space="preserve"> </v>
          </cell>
          <cell r="D114" t="str">
            <v xml:space="preserve"> </v>
          </cell>
          <cell r="E114" t="str">
            <v>m</v>
          </cell>
          <cell r="F114">
            <v>70</v>
          </cell>
          <cell r="G114">
            <v>4</v>
          </cell>
        </row>
        <row r="115">
          <cell r="A115" t="str">
            <v>PI 38</v>
          </cell>
          <cell r="B115" t="str">
            <v>Confecção de emendas retas ou derivação em cabos classe 1000V, c/ conector à compressão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</v>
          </cell>
          <cell r="G115">
            <v>4.5</v>
          </cell>
        </row>
        <row r="116">
          <cell r="A116" t="str">
            <v>PI 39</v>
          </cell>
          <cell r="B116" t="str">
            <v>Fixação de haste de terra e conexão ao neutro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12</v>
          </cell>
          <cell r="G116">
            <v>35</v>
          </cell>
        </row>
        <row r="117">
          <cell r="A117" t="str">
            <v>PI 41</v>
          </cell>
          <cell r="B117" t="str">
            <v>Instalação de tubo de aço vara de 6m e curva de entrada de cabos na lateral do poste c/ fix. dutos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</v>
          </cell>
          <cell r="G117">
            <v>200</v>
          </cell>
        </row>
        <row r="118">
          <cell r="A118" t="str">
            <v>PI 43</v>
          </cell>
          <cell r="B118" t="str">
            <v>Travessia de pista asfáltica p/ lançamento dutos aço tipo pesado 100mm</v>
          </cell>
          <cell r="C118" t="str">
            <v xml:space="preserve"> </v>
          </cell>
          <cell r="D118" t="str">
            <v xml:space="preserve"> </v>
          </cell>
          <cell r="E118" t="str">
            <v>m</v>
          </cell>
          <cell r="F118">
            <v>70</v>
          </cell>
          <cell r="G118">
            <v>70</v>
          </cell>
        </row>
        <row r="119">
          <cell r="A119" t="str">
            <v>PI 44</v>
          </cell>
          <cell r="B119" t="str">
            <v>Montagem eletromecânica de luminária 10,0m de altura, c/ fixação dos equip.e conexões elétricos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10</v>
          </cell>
          <cell r="G119">
            <v>60</v>
          </cell>
        </row>
        <row r="120">
          <cell r="A120" t="str">
            <v>PI 58</v>
          </cell>
          <cell r="B120" t="str">
            <v>Fixação de caixas de passagem p/ instalação aparente D=20mm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4</v>
          </cell>
          <cell r="G120">
            <v>10</v>
          </cell>
        </row>
        <row r="121">
          <cell r="A121" t="str">
            <v>PI 59</v>
          </cell>
          <cell r="B121" t="str">
            <v>Instalação de luminária blindada para lâmpada a vapor de mercúrio 250W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4</v>
          </cell>
          <cell r="G121">
            <v>20</v>
          </cell>
        </row>
        <row r="122">
          <cell r="A122" t="str">
            <v>PI 01</v>
          </cell>
          <cell r="B122" t="str">
            <v>Poste de aço galv. a fogo, c/ 20,0m de alt. p/ instal. tipo engastado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1</v>
          </cell>
          <cell r="G122">
            <v>2662.25</v>
          </cell>
        </row>
        <row r="123">
          <cell r="A123" t="str">
            <v>PI 07</v>
          </cell>
          <cell r="B123" t="str">
            <v>Suporte p/ luminária tipo ZGP402 da Philips ou similar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1</v>
          </cell>
          <cell r="G123">
            <v>100</v>
          </cell>
        </row>
        <row r="124">
          <cell r="A124" t="str">
            <v>PI 04</v>
          </cell>
          <cell r="B124" t="str">
            <v xml:space="preserve">Luminária p/ iluminação pública ref.SRC-612 da Philips ou similar 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2</v>
          </cell>
          <cell r="G124">
            <v>425.5</v>
          </cell>
        </row>
        <row r="125">
          <cell r="A125" t="str">
            <v>PI 03</v>
          </cell>
          <cell r="B125" t="str">
            <v xml:space="preserve">Luminária p/ iluminação pública ref.HRC-612 da Philips ou similar 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20</v>
          </cell>
          <cell r="G125">
            <v>400</v>
          </cell>
        </row>
        <row r="126">
          <cell r="A126" t="str">
            <v>PI 09</v>
          </cell>
          <cell r="B126" t="str">
            <v>Lâmpada a vapor de sódio 400W, alta pressão, base E40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2</v>
          </cell>
          <cell r="G126">
            <v>33.35</v>
          </cell>
        </row>
        <row r="127">
          <cell r="A127" t="str">
            <v>PI 35</v>
          </cell>
          <cell r="B127" t="str">
            <v>Construção de embasamento p/ poste tipo engastado, 20m de altura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1</v>
          </cell>
          <cell r="G127">
            <v>494</v>
          </cell>
        </row>
        <row r="128">
          <cell r="A128" t="str">
            <v>PI 42</v>
          </cell>
          <cell r="B128" t="str">
            <v>Instalação de poste de aço de 20m de altura engastado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1</v>
          </cell>
          <cell r="G128">
            <v>250</v>
          </cell>
        </row>
        <row r="129">
          <cell r="A129" t="str">
            <v>PI 69</v>
          </cell>
          <cell r="B129" t="str">
            <v>Instalação de poste concreto duplo T, 10m de altura, engastado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10</v>
          </cell>
          <cell r="G129">
            <v>200</v>
          </cell>
        </row>
        <row r="130">
          <cell r="A130" t="str">
            <v>PI 27</v>
          </cell>
          <cell r="B130" t="str">
            <v>Cabo isolado p/ 1000V, bitola 35mm²</v>
          </cell>
          <cell r="C130" t="str">
            <v xml:space="preserve"> </v>
          </cell>
          <cell r="D130" t="str">
            <v xml:space="preserve"> </v>
          </cell>
          <cell r="E130" t="str">
            <v>m</v>
          </cell>
          <cell r="F130">
            <v>200</v>
          </cell>
          <cell r="G130">
            <v>1.55</v>
          </cell>
        </row>
        <row r="131">
          <cell r="A131" t="str">
            <v>PI 65</v>
          </cell>
          <cell r="B131" t="str">
            <v>Cabo de alumínio 1/0</v>
          </cell>
          <cell r="C131" t="str">
            <v xml:space="preserve"> </v>
          </cell>
          <cell r="D131" t="str">
            <v xml:space="preserve"> </v>
          </cell>
          <cell r="E131" t="str">
            <v>m</v>
          </cell>
          <cell r="F131">
            <v>2650</v>
          </cell>
          <cell r="G131">
            <v>1.7</v>
          </cell>
        </row>
        <row r="132">
          <cell r="A132" t="str">
            <v>PI 66</v>
          </cell>
          <cell r="B132" t="str">
            <v>Cabo isolado p/ 1000 V, 6 mm2 de alumínio</v>
          </cell>
          <cell r="C132" t="str">
            <v xml:space="preserve"> </v>
          </cell>
          <cell r="D132" t="str">
            <v xml:space="preserve"> </v>
          </cell>
          <cell r="E132" t="str">
            <v>m</v>
          </cell>
          <cell r="F132">
            <v>20</v>
          </cell>
          <cell r="G132">
            <v>1</v>
          </cell>
        </row>
        <row r="133">
          <cell r="A133" t="str">
            <v>PI 67</v>
          </cell>
          <cell r="B133" t="str">
            <v>Cabo isolado p/ 1000 V, 2,5 mm2 de alumínio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60</v>
          </cell>
          <cell r="G133">
            <v>0.6</v>
          </cell>
        </row>
        <row r="134">
          <cell r="A134" t="str">
            <v>R1</v>
          </cell>
          <cell r="B134" t="str">
            <v>Remanejamento de Rede de Baixa Tensão (220/380V)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200</v>
          </cell>
          <cell r="G134">
            <v>4.7</v>
          </cell>
        </row>
        <row r="135">
          <cell r="A135" t="str">
            <v>R2</v>
          </cell>
          <cell r="B135" t="str">
            <v>Remanejamento de Rede de Alta Tensão (138kV)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400</v>
          </cell>
          <cell r="G135">
            <v>6.2</v>
          </cell>
        </row>
        <row r="136">
          <cell r="A136" t="str">
            <v>R10</v>
          </cell>
          <cell r="B136" t="str">
            <v>Remanejamento de Poste de Concreto 10/150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5</v>
          </cell>
          <cell r="G136">
            <v>75</v>
          </cell>
        </row>
        <row r="137">
          <cell r="A137" t="str">
            <v>R3</v>
          </cell>
          <cell r="B137" t="str">
            <v>Remanejamento de Rede de Telefonia</v>
          </cell>
          <cell r="C137" t="str">
            <v xml:space="preserve"> </v>
          </cell>
          <cell r="D137" t="str">
            <v xml:space="preserve"> </v>
          </cell>
          <cell r="E137" t="str">
            <v>m</v>
          </cell>
          <cell r="F137">
            <v>200</v>
          </cell>
          <cell r="G137">
            <v>2</v>
          </cell>
        </row>
      </sheetData>
      <sheetData sheetId="14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01.100.15</v>
          </cell>
          <cell r="B17" t="str">
            <v>Escavação,carga e transportes de material de 1a categoria DMT= 1200 a 1400m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5853</v>
          </cell>
          <cell r="G17">
            <v>2.62</v>
          </cell>
        </row>
        <row r="18">
          <cell r="A18" t="str">
            <v>01.101.15</v>
          </cell>
          <cell r="B18" t="str">
            <v>Escavação,carga e transportes de material de 2a categoria,c/CB,  DMT 1200 a 1400m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650</v>
          </cell>
          <cell r="G18">
            <v>3.73</v>
          </cell>
        </row>
        <row r="19">
          <cell r="A19" t="str">
            <v>01.510.00</v>
          </cell>
          <cell r="B19" t="str">
            <v>Compactação de aterros a 95% Proctor Normal</v>
          </cell>
          <cell r="C19" t="str">
            <v>DNER-ES282/97</v>
          </cell>
          <cell r="D19" t="str">
            <v xml:space="preserve"> </v>
          </cell>
          <cell r="E19" t="str">
            <v>m3</v>
          </cell>
          <cell r="F19">
            <v>1593</v>
          </cell>
          <cell r="G19">
            <v>0.79</v>
          </cell>
        </row>
        <row r="20">
          <cell r="A20" t="str">
            <v>01.511.00</v>
          </cell>
          <cell r="B20" t="str">
            <v>Compactação de aterros a 100% Proctor Normal</v>
          </cell>
          <cell r="C20" t="str">
            <v>DNER-ES282/97</v>
          </cell>
          <cell r="D20" t="str">
            <v xml:space="preserve"> </v>
          </cell>
          <cell r="E20" t="str">
            <v>m3</v>
          </cell>
          <cell r="F20">
            <v>3827</v>
          </cell>
          <cell r="G20">
            <v>1.36</v>
          </cell>
        </row>
        <row r="21">
          <cell r="A21" t="str">
            <v>P 10.000.06</v>
          </cell>
          <cell r="B21" t="str">
            <v>Aterro reforçado c/ elementos Terramesh (0,50x1,00x4,00m)(malha 8x10) ou similar</v>
          </cell>
          <cell r="C21" t="str">
            <v xml:space="preserve"> </v>
          </cell>
          <cell r="D21" t="str">
            <v xml:space="preserve"> </v>
          </cell>
          <cell r="E21" t="str">
            <v>un</v>
          </cell>
          <cell r="F21">
            <v>2638</v>
          </cell>
          <cell r="G21">
            <v>321.67</v>
          </cell>
        </row>
        <row r="22">
          <cell r="A22" t="str">
            <v>P 10.000.05</v>
          </cell>
          <cell r="B22" t="str">
            <v>Aterro reforçado c/ elementos Terramesh (1,00x1,00x4,00m)(malha 8x10) ou similar</v>
          </cell>
          <cell r="C22" t="str">
            <v xml:space="preserve"> </v>
          </cell>
          <cell r="D22" t="str">
            <v xml:space="preserve"> </v>
          </cell>
          <cell r="E22" t="str">
            <v>un</v>
          </cell>
          <cell r="F22">
            <v>1782</v>
          </cell>
          <cell r="G22">
            <v>414.83</v>
          </cell>
        </row>
        <row r="23">
          <cell r="A23" t="str">
            <v>DER82610</v>
          </cell>
          <cell r="B23" t="str">
            <v>Gabião caixa em PVC c/ h=50cm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313</v>
          </cell>
          <cell r="G23">
            <v>153.77000000000001</v>
          </cell>
        </row>
        <row r="24">
          <cell r="A24" t="str">
            <v>DER82660</v>
          </cell>
          <cell r="B24" t="str">
            <v>Gabião caixa em PVC c/ h=100cm</v>
          </cell>
          <cell r="C24" t="str">
            <v xml:space="preserve"> </v>
          </cell>
          <cell r="D24" t="str">
            <v xml:space="preserve"> </v>
          </cell>
          <cell r="E24" t="str">
            <v>m3</v>
          </cell>
          <cell r="F24">
            <v>895</v>
          </cell>
          <cell r="G24">
            <v>122.97</v>
          </cell>
        </row>
        <row r="25">
          <cell r="A25" t="str">
            <v>09.517.04</v>
          </cell>
          <cell r="B25" t="str">
            <v>Pedra de mão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8521</v>
          </cell>
          <cell r="G25">
            <v>11.92</v>
          </cell>
        </row>
        <row r="26">
          <cell r="A26">
            <v>9000032</v>
          </cell>
          <cell r="B26" t="str">
            <v>Manta Geotextil 200g/m2</v>
          </cell>
          <cell r="C26">
            <v>0</v>
          </cell>
          <cell r="D26">
            <v>0</v>
          </cell>
          <cell r="E26" t="str">
            <v>m2</v>
          </cell>
          <cell r="F26">
            <v>12255</v>
          </cell>
          <cell r="G26">
            <v>5.83</v>
          </cell>
        </row>
        <row r="27">
          <cell r="A27" t="str">
            <v>P 10.000.07</v>
          </cell>
          <cell r="B27" t="str">
            <v>Geogrelha Paralink 400m ou similar</v>
          </cell>
          <cell r="C27" t="str">
            <v xml:space="preserve"> </v>
          </cell>
          <cell r="D27" t="str">
            <v xml:space="preserve"> </v>
          </cell>
          <cell r="E27" t="str">
            <v>m2</v>
          </cell>
          <cell r="F27">
            <v>1475</v>
          </cell>
          <cell r="G27">
            <v>52.09</v>
          </cell>
        </row>
        <row r="28">
          <cell r="A28" t="str">
            <v>P 10.000.08</v>
          </cell>
          <cell r="B28" t="str">
            <v>Geogrelha Paralink 800m ou similar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900</v>
          </cell>
          <cell r="G28">
            <v>91.8</v>
          </cell>
        </row>
        <row r="29">
          <cell r="F29" t="str">
            <v>SUB-TOTAL</v>
          </cell>
        </row>
        <row r="31">
          <cell r="B31" t="str">
            <v>PAVIMENTAÇÃO</v>
          </cell>
        </row>
        <row r="32">
          <cell r="A32" t="str">
            <v>02.000.00</v>
          </cell>
          <cell r="B32" t="str">
            <v>Regularização do subleito</v>
          </cell>
          <cell r="C32" t="str">
            <v xml:space="preserve"> </v>
          </cell>
          <cell r="D32" t="str">
            <v xml:space="preserve"> </v>
          </cell>
          <cell r="E32" t="str">
            <v>m2</v>
          </cell>
          <cell r="F32">
            <v>19615</v>
          </cell>
          <cell r="G32">
            <v>0.3</v>
          </cell>
        </row>
        <row r="33">
          <cell r="A33" t="str">
            <v>DER53130</v>
          </cell>
          <cell r="B33" t="str">
            <v>Camada de macadame seco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3732</v>
          </cell>
          <cell r="G33">
            <v>21.86</v>
          </cell>
        </row>
        <row r="34">
          <cell r="A34" t="str">
            <v>02.230.00</v>
          </cell>
          <cell r="B34" t="str">
            <v>Base brita graduada</v>
          </cell>
          <cell r="C34" t="str">
            <v>DNER-ES303/97</v>
          </cell>
          <cell r="D34" t="str">
            <v xml:space="preserve"> </v>
          </cell>
          <cell r="E34" t="str">
            <v>m3</v>
          </cell>
          <cell r="F34">
            <v>2736</v>
          </cell>
          <cell r="G34">
            <v>28.06</v>
          </cell>
        </row>
        <row r="35">
          <cell r="A35" t="str">
            <v>02.300.00</v>
          </cell>
          <cell r="B35" t="str">
            <v>Imprimação - Fornecimento, transporte e execução</v>
          </cell>
          <cell r="C35" t="str">
            <v>DNER-ES306/97</v>
          </cell>
          <cell r="D35" t="str">
            <v xml:space="preserve"> </v>
          </cell>
          <cell r="E35" t="str">
            <v>m2</v>
          </cell>
          <cell r="F35">
            <v>17941</v>
          </cell>
          <cell r="G35">
            <v>1.1100000000000001</v>
          </cell>
        </row>
        <row r="36">
          <cell r="A36" t="str">
            <v>02.400.00</v>
          </cell>
          <cell r="B36" t="str">
            <v>Pintura de ligação - Fornec., transporte e execução</v>
          </cell>
          <cell r="C36" t="str">
            <v>DNER-ES307/97</v>
          </cell>
          <cell r="D36" t="str">
            <v xml:space="preserve"> </v>
          </cell>
          <cell r="E36" t="str">
            <v>m2</v>
          </cell>
          <cell r="F36">
            <v>46266</v>
          </cell>
          <cell r="G36">
            <v>0.41</v>
          </cell>
        </row>
        <row r="37">
          <cell r="A37" t="str">
            <v>02.540.01</v>
          </cell>
          <cell r="B37" t="str">
            <v>Concreto betuminoso usinado a quente - usina 100/140 t/h</v>
          </cell>
          <cell r="C37" t="str">
            <v>DNER-ES313/97</v>
          </cell>
          <cell r="D37" t="str">
            <v xml:space="preserve"> </v>
          </cell>
          <cell r="E37" t="str">
            <v>t</v>
          </cell>
          <cell r="F37">
            <v>5664</v>
          </cell>
          <cell r="G37">
            <v>67.64</v>
          </cell>
        </row>
        <row r="38">
          <cell r="A38" t="str">
            <v>DER82200</v>
          </cell>
          <cell r="B38" t="str">
            <v>Remoção de revestimento de CBUQ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380</v>
          </cell>
          <cell r="G38">
            <v>5.73</v>
          </cell>
        </row>
        <row r="39">
          <cell r="A39" t="str">
            <v>DER82200a</v>
          </cell>
          <cell r="B39" t="str">
            <v>Remoção de camada granular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380</v>
          </cell>
          <cell r="G39">
            <v>4.67</v>
          </cell>
        </row>
        <row r="40">
          <cell r="F40" t="str">
            <v>SUB-TOTAL</v>
          </cell>
        </row>
        <row r="42">
          <cell r="B42" t="str">
            <v>DRENAGEM</v>
          </cell>
        </row>
        <row r="43">
          <cell r="A43" t="str">
            <v>04.000.00</v>
          </cell>
          <cell r="B43" t="str">
            <v>Escavação manual em material de 1a categoria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35</v>
          </cell>
          <cell r="G43">
            <v>17.57</v>
          </cell>
        </row>
        <row r="44">
          <cell r="A44" t="str">
            <v>04.001.00</v>
          </cell>
          <cell r="B44" t="str">
            <v>Escavação mecânica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184</v>
          </cell>
          <cell r="G44">
            <v>2.09</v>
          </cell>
        </row>
        <row r="45">
          <cell r="A45" t="str">
            <v>04.001.01</v>
          </cell>
          <cell r="B45" t="str">
            <v>Escavação mecânica,reaterro e compactação (material de 1a categoria)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695</v>
          </cell>
          <cell r="G45">
            <v>3.03</v>
          </cell>
        </row>
        <row r="46">
          <cell r="A46" t="str">
            <v>04.510.03</v>
          </cell>
          <cell r="B46" t="str">
            <v>Dreno sub- superficial- DSS 03</v>
          </cell>
          <cell r="C46" t="str">
            <v>DNER-ES294/97</v>
          </cell>
          <cell r="D46" t="str">
            <v xml:space="preserve"> </v>
          </cell>
          <cell r="E46" t="str">
            <v>m</v>
          </cell>
          <cell r="F46">
            <v>242</v>
          </cell>
          <cell r="G46">
            <v>3.71</v>
          </cell>
        </row>
        <row r="47">
          <cell r="A47" t="str">
            <v>04.511.01</v>
          </cell>
          <cell r="B47" t="str">
            <v>Boca de saída p/ dreno sub-superficial-BSD 03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8</v>
          </cell>
          <cell r="G47">
            <v>20.86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336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451</v>
          </cell>
          <cell r="G49">
            <v>19.170000000000002</v>
          </cell>
        </row>
        <row r="50">
          <cell r="A50" t="str">
            <v>04.900.03</v>
          </cell>
          <cell r="B50" t="str">
            <v>Sarjeta triangular de concreto-STC 03</v>
          </cell>
          <cell r="C50" t="str">
            <v>DNER-ES288/97</v>
          </cell>
          <cell r="D50" t="str">
            <v xml:space="preserve"> </v>
          </cell>
          <cell r="E50" t="str">
            <v>m</v>
          </cell>
          <cell r="F50">
            <v>55</v>
          </cell>
          <cell r="G50">
            <v>16.02</v>
          </cell>
        </row>
        <row r="51">
          <cell r="A51" t="str">
            <v>04.910.05</v>
          </cell>
          <cell r="B51" t="str">
            <v>Meio-fio de concreto-MFC 05</v>
          </cell>
          <cell r="C51" t="str">
            <v>DNER-ES290/97</v>
          </cell>
          <cell r="D51" t="str">
            <v xml:space="preserve"> </v>
          </cell>
          <cell r="E51" t="str">
            <v>m</v>
          </cell>
          <cell r="F51">
            <v>682</v>
          </cell>
          <cell r="G51">
            <v>10.54</v>
          </cell>
        </row>
        <row r="52">
          <cell r="A52" t="str">
            <v>04.960.01</v>
          </cell>
          <cell r="B52" t="str">
            <v>Boca de lobo simples c/ grelha de concreto-BLS 01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3</v>
          </cell>
          <cell r="G52">
            <v>203.51</v>
          </cell>
        </row>
        <row r="53">
          <cell r="A53" t="str">
            <v>04.960.02</v>
          </cell>
          <cell r="B53" t="str">
            <v>Boca de lobo simples c/ grelha de concreto-BLS 02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5</v>
          </cell>
          <cell r="G53">
            <v>257.83999999999997</v>
          </cell>
        </row>
        <row r="54">
          <cell r="A54" t="str">
            <v>P 04.100.07</v>
          </cell>
          <cell r="B54" t="str">
            <v>Execução de galerias D=0,40 c/ lastro de brita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281</v>
          </cell>
          <cell r="G54">
            <v>41.68</v>
          </cell>
        </row>
        <row r="55">
          <cell r="A55" t="str">
            <v>P 04.100.08</v>
          </cell>
          <cell r="B55" t="str">
            <v>Execução de galerias D=0,40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28</v>
          </cell>
          <cell r="G55">
            <v>58.65</v>
          </cell>
        </row>
        <row r="56">
          <cell r="A56" t="str">
            <v>DER72350b</v>
          </cell>
          <cell r="B56" t="str">
            <v>Boca para BSTC D=40cm - Normal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3</v>
          </cell>
          <cell r="G56">
            <v>147.57</v>
          </cell>
        </row>
        <row r="57">
          <cell r="F57" t="str">
            <v>SUB-TOTAL</v>
          </cell>
        </row>
        <row r="59">
          <cell r="B59" t="str">
            <v>OBRAS DE ARTE ESPECIAIS</v>
          </cell>
        </row>
        <row r="60">
          <cell r="A60" t="str">
            <v>03.371.01</v>
          </cell>
          <cell r="B60" t="str">
            <v>Formas de placa compensada resinada</v>
          </cell>
          <cell r="C60" t="str">
            <v xml:space="preserve"> </v>
          </cell>
          <cell r="D60" t="str">
            <v xml:space="preserve"> </v>
          </cell>
          <cell r="E60" t="str">
            <v>m2</v>
          </cell>
          <cell r="F60">
            <v>85</v>
          </cell>
          <cell r="G60">
            <v>21.86</v>
          </cell>
        </row>
        <row r="61">
          <cell r="A61" t="str">
            <v>03.371.02</v>
          </cell>
          <cell r="B61" t="str">
            <v>Formas de placa compensada plastificada</v>
          </cell>
          <cell r="C61" t="str">
            <v xml:space="preserve"> </v>
          </cell>
          <cell r="D61" t="str">
            <v xml:space="preserve"> </v>
          </cell>
          <cell r="E61" t="str">
            <v>m2</v>
          </cell>
          <cell r="F61">
            <v>2387</v>
          </cell>
          <cell r="G61">
            <v>30.76</v>
          </cell>
        </row>
        <row r="62">
          <cell r="A62" t="str">
            <v>03.353.00</v>
          </cell>
          <cell r="B62" t="str">
            <v>Forn., preparo e colocação nas formas, de aço CA-50</v>
          </cell>
          <cell r="C62" t="str">
            <v xml:space="preserve"> </v>
          </cell>
          <cell r="D62" t="str">
            <v xml:space="preserve"> </v>
          </cell>
          <cell r="E62" t="str">
            <v>kg</v>
          </cell>
          <cell r="F62">
            <v>37870</v>
          </cell>
          <cell r="G62">
            <v>2.59</v>
          </cell>
        </row>
        <row r="63">
          <cell r="A63" t="str">
            <v>OAE4</v>
          </cell>
          <cell r="B63" t="str">
            <v>Armadura de protensão, fornecimento, bainhas, ancoragens, operações de protensão</v>
          </cell>
          <cell r="C63" t="str">
            <v xml:space="preserve"> </v>
          </cell>
          <cell r="D63" t="str">
            <v xml:space="preserve"> </v>
          </cell>
          <cell r="E63" t="str">
            <v>kg</v>
          </cell>
          <cell r="F63">
            <v>13643</v>
          </cell>
          <cell r="G63">
            <v>19.28</v>
          </cell>
        </row>
        <row r="64">
          <cell r="A64" t="str">
            <v>OAE17</v>
          </cell>
          <cell r="B64" t="str">
            <v>Transporte e lançamento de pré-lages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576</v>
          </cell>
          <cell r="G64">
            <v>23.47</v>
          </cell>
        </row>
        <row r="65">
          <cell r="A65" t="str">
            <v>OAE18</v>
          </cell>
          <cell r="B65" t="str">
            <v>Transporte e lançamento de vigas pré-moldadas</v>
          </cell>
          <cell r="C65" t="str">
            <v xml:space="preserve"> </v>
          </cell>
          <cell r="D65" t="str">
            <v xml:space="preserve"> </v>
          </cell>
          <cell r="E65" t="str">
            <v>un</v>
          </cell>
          <cell r="F65">
            <v>40</v>
          </cell>
          <cell r="G65">
            <v>1281.27</v>
          </cell>
        </row>
        <row r="66">
          <cell r="A66" t="str">
            <v>OAE19</v>
          </cell>
          <cell r="B66" t="str">
            <v>Injeção de nata (cabos 12 varas 1/2")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2388</v>
          </cell>
          <cell r="G66">
            <v>3.65</v>
          </cell>
        </row>
        <row r="67">
          <cell r="A67" t="str">
            <v>03.330.00</v>
          </cell>
          <cell r="B67" t="str">
            <v>Concreto fck= 35 MPa-contr. raz. uso ger.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326</v>
          </cell>
          <cell r="G67">
            <v>166.78</v>
          </cell>
        </row>
        <row r="68">
          <cell r="A68" t="str">
            <v>P 03.327.01</v>
          </cell>
          <cell r="B68" t="str">
            <v xml:space="preserve">Concreto fck= 25 MPa-contr. raz. uso ger. 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73</v>
          </cell>
          <cell r="G68">
            <v>163.22</v>
          </cell>
        </row>
        <row r="69">
          <cell r="A69" t="str">
            <v>03.510.00</v>
          </cell>
          <cell r="B69" t="str">
            <v>Aparelho de apoio em neoprene</v>
          </cell>
          <cell r="C69" t="str">
            <v xml:space="preserve"> </v>
          </cell>
          <cell r="D69" t="str">
            <v xml:space="preserve"> </v>
          </cell>
          <cell r="E69" t="str">
            <v>kg</v>
          </cell>
          <cell r="F69">
            <v>104</v>
          </cell>
          <cell r="G69">
            <v>86.94</v>
          </cell>
        </row>
        <row r="70">
          <cell r="B70" t="str">
            <v>Barreiras de segurança (C.A.) Tipo New Jersey (129,2 m)</v>
          </cell>
        </row>
        <row r="71">
          <cell r="A71" t="str">
            <v>03.371.00</v>
          </cell>
          <cell r="B71" t="str">
            <v>Formas de madeira compensada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258.39999999999998</v>
          </cell>
          <cell r="G71">
            <v>21.86</v>
          </cell>
        </row>
        <row r="72">
          <cell r="A72" t="str">
            <v>03.353.00</v>
          </cell>
          <cell r="B72" t="str">
            <v>Forn., preparo e colocação nas formas, de aço CA-50</v>
          </cell>
          <cell r="C72" t="str">
            <v xml:space="preserve"> </v>
          </cell>
          <cell r="D72" t="str">
            <v xml:space="preserve"> </v>
          </cell>
          <cell r="E72" t="str">
            <v>kg</v>
          </cell>
          <cell r="F72">
            <v>2080.12</v>
          </cell>
          <cell r="G72">
            <v>2.59</v>
          </cell>
        </row>
        <row r="73">
          <cell r="A73" t="str">
            <v>03.326.00</v>
          </cell>
          <cell r="B73" t="str">
            <v xml:space="preserve">Concreto fck= 20 MPa-contr. raz. uso ger. 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30</v>
          </cell>
          <cell r="G73">
            <v>149.19999999999999</v>
          </cell>
        </row>
        <row r="74">
          <cell r="B74" t="str">
            <v>Placas de aproximação( 04 unidades)(dimensão 4,00m x 11,2m x 0,30m)</v>
          </cell>
        </row>
        <row r="75">
          <cell r="A75" t="str">
            <v>03.371.00</v>
          </cell>
          <cell r="B75" t="str">
            <v>Formas de madeira compensada</v>
          </cell>
          <cell r="C75" t="str">
            <v xml:space="preserve"> </v>
          </cell>
          <cell r="D75" t="str">
            <v xml:space="preserve"> </v>
          </cell>
          <cell r="E75" t="str">
            <v>m2</v>
          </cell>
          <cell r="F75">
            <v>40</v>
          </cell>
          <cell r="G75">
            <v>21.86</v>
          </cell>
        </row>
        <row r="76">
          <cell r="A76" t="str">
            <v>03.353.00</v>
          </cell>
          <cell r="B76" t="str">
            <v>Forn., preparo e colocação nas formas, de aço CA-50</v>
          </cell>
          <cell r="C76" t="str">
            <v xml:space="preserve"> </v>
          </cell>
          <cell r="D76" t="str">
            <v xml:space="preserve"> </v>
          </cell>
          <cell r="E76" t="str">
            <v>kg</v>
          </cell>
          <cell r="F76">
            <v>3720</v>
          </cell>
          <cell r="G76">
            <v>2.59</v>
          </cell>
        </row>
        <row r="77">
          <cell r="A77" t="str">
            <v>03.326.00</v>
          </cell>
          <cell r="B77" t="str">
            <v xml:space="preserve">Concreto fck= 20 MPa-contr. raz. uso ger. 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54</v>
          </cell>
          <cell r="G77">
            <v>149.19999999999999</v>
          </cell>
        </row>
        <row r="78">
          <cell r="B78" t="str">
            <v>Drenos</v>
          </cell>
        </row>
        <row r="79">
          <cell r="A79" t="str">
            <v>P 03.991.01d</v>
          </cell>
          <cell r="B79" t="str">
            <v>Dreno de FF D= 150 mm x 500mm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56</v>
          </cell>
          <cell r="G79">
            <v>24.91</v>
          </cell>
        </row>
        <row r="80">
          <cell r="A80" t="str">
            <v>P 03.991.01c</v>
          </cell>
          <cell r="B80" t="str">
            <v>Dreno de FF D= 100 mm x 500mm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8</v>
          </cell>
          <cell r="G80">
            <v>15.64</v>
          </cell>
        </row>
        <row r="81">
          <cell r="F81" t="str">
            <v>SUB-TOTAL</v>
          </cell>
        </row>
        <row r="82">
          <cell r="B82" t="str">
            <v>OBRAS COMPLEMENTARES</v>
          </cell>
        </row>
        <row r="83">
          <cell r="A83" t="str">
            <v>05.100.00</v>
          </cell>
          <cell r="B83" t="str">
            <v>Enleivamento</v>
          </cell>
          <cell r="C83" t="str">
            <v>DNER-ES341/97</v>
          </cell>
          <cell r="D83" t="str">
            <v xml:space="preserve"> </v>
          </cell>
          <cell r="E83" t="str">
            <v>m2</v>
          </cell>
          <cell r="F83">
            <v>2557</v>
          </cell>
          <cell r="G83">
            <v>2.06</v>
          </cell>
        </row>
        <row r="84">
          <cell r="A84" t="str">
            <v>P 06.030.00</v>
          </cell>
          <cell r="B84" t="str">
            <v>Barreira de segurança simples</v>
          </cell>
          <cell r="C84" t="str">
            <v xml:space="preserve"> </v>
          </cell>
          <cell r="D84" t="str">
            <v xml:space="preserve"> </v>
          </cell>
          <cell r="E84" t="str">
            <v>m</v>
          </cell>
          <cell r="F84">
            <v>1274</v>
          </cell>
          <cell r="G84">
            <v>52.16</v>
          </cell>
        </row>
        <row r="85">
          <cell r="A85" t="str">
            <v>PI 01</v>
          </cell>
          <cell r="B85" t="str">
            <v>Poste de aço galv. a fogo, c/ 20,0m de alt. p/ instal. tipo engastado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20</v>
          </cell>
          <cell r="G85">
            <v>2662.25</v>
          </cell>
        </row>
        <row r="86">
          <cell r="A86" t="str">
            <v>PI 03</v>
          </cell>
          <cell r="B86" t="str">
            <v xml:space="preserve">Luminária p/ iluminação pública ref.HRC-612 da Philips ou similar 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83</v>
          </cell>
          <cell r="G86">
            <v>400</v>
          </cell>
        </row>
        <row r="87">
          <cell r="A87" t="str">
            <v>PI 04</v>
          </cell>
          <cell r="B87" t="str">
            <v xml:space="preserve">Luminária p/ iluminação pública ref.SRC-612 da Philips ou similar 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4</v>
          </cell>
          <cell r="G87">
            <v>425.5</v>
          </cell>
        </row>
        <row r="88">
          <cell r="A88" t="str">
            <v>PI 07</v>
          </cell>
          <cell r="B88" t="str">
            <v>Suporte p/ luminária tipo ZGP402 da Philips ou similar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2</v>
          </cell>
          <cell r="G88">
            <v>100</v>
          </cell>
        </row>
        <row r="89">
          <cell r="A89" t="str">
            <v>PI 09</v>
          </cell>
          <cell r="B89" t="str">
            <v>Lâmpada a vapor de sódio 400W, alta pressão, base E40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</v>
          </cell>
          <cell r="G89">
            <v>33.35</v>
          </cell>
        </row>
        <row r="90">
          <cell r="A90" t="str">
            <v>PI 10</v>
          </cell>
          <cell r="B90" t="str">
            <v>Lâmpada a vapor de mercúrio 250W, alta pressão, base E40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83</v>
          </cell>
          <cell r="G90">
            <v>28.75</v>
          </cell>
        </row>
        <row r="91">
          <cell r="A91" t="str">
            <v>PI 14</v>
          </cell>
          <cell r="B91" t="str">
            <v>Caixa de passagem para instalação aparente D=50mm, tipo T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4</v>
          </cell>
          <cell r="G91">
            <v>4.08</v>
          </cell>
        </row>
        <row r="92">
          <cell r="A92" t="str">
            <v>PI 15</v>
          </cell>
          <cell r="B92" t="str">
            <v>Caixa de passagem para instalação aparente D=20mm, tipo LB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3.62</v>
          </cell>
        </row>
        <row r="93">
          <cell r="A93" t="str">
            <v>PI 20</v>
          </cell>
          <cell r="B93" t="str">
            <v>Poste de concreto duplo T 10m, 150 daN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29</v>
          </cell>
          <cell r="G93">
            <v>200</v>
          </cell>
        </row>
        <row r="94">
          <cell r="A94" t="str">
            <v>PI 22</v>
          </cell>
          <cell r="B94" t="str">
            <v>Base completa com fusível Diazed, 6A, retardado, incluíndo tampa, anel de proteção e ajuste</v>
          </cell>
          <cell r="C94" t="str">
            <v xml:space="preserve"> </v>
          </cell>
          <cell r="D94" t="str">
            <v xml:space="preserve"> </v>
          </cell>
          <cell r="E94" t="str">
            <v>un</v>
          </cell>
          <cell r="F94">
            <v>87</v>
          </cell>
          <cell r="G94">
            <v>8.6300000000000008</v>
          </cell>
        </row>
        <row r="95">
          <cell r="A95" t="str">
            <v>PI 23</v>
          </cell>
          <cell r="B95" t="str">
            <v>Contator tripolar a seco, p/ corrente alternada - 55 A, para uso em rede 380/220V - 60Hz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6</v>
          </cell>
          <cell r="G95">
            <v>234.6</v>
          </cell>
        </row>
        <row r="96">
          <cell r="A96" t="str">
            <v>PI 24</v>
          </cell>
          <cell r="B96" t="str">
            <v>Fita elétrica auto fusão a base de borracha EPR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8</v>
          </cell>
          <cell r="G96">
            <v>6.39</v>
          </cell>
        </row>
        <row r="97">
          <cell r="A97" t="str">
            <v>PI 25</v>
          </cell>
          <cell r="B97" t="str">
            <v>Fita adesiva plástica isolante</v>
          </cell>
          <cell r="C97" t="str">
            <v xml:space="preserve"> </v>
          </cell>
          <cell r="D97" t="str">
            <v xml:space="preserve"> </v>
          </cell>
          <cell r="E97" t="str">
            <v>un</v>
          </cell>
          <cell r="F97">
            <v>10</v>
          </cell>
          <cell r="G97">
            <v>3.84</v>
          </cell>
        </row>
        <row r="98">
          <cell r="A98" t="str">
            <v>PI 26</v>
          </cell>
          <cell r="B98" t="str">
            <v>Relé fotoelétrico c/ suporte para fixação galv. com furo 18mm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6</v>
          </cell>
          <cell r="G98">
            <v>11.5</v>
          </cell>
        </row>
        <row r="99">
          <cell r="A99" t="str">
            <v>PI 27</v>
          </cell>
          <cell r="B99" t="str">
            <v>Cabo isolado p/ 1000V, bitola 35mm²</v>
          </cell>
          <cell r="C99" t="str">
            <v xml:space="preserve"> </v>
          </cell>
          <cell r="D99" t="str">
            <v xml:space="preserve"> </v>
          </cell>
          <cell r="E99" t="str">
            <v>m</v>
          </cell>
          <cell r="F99">
            <v>100</v>
          </cell>
          <cell r="G99">
            <v>1.55</v>
          </cell>
        </row>
        <row r="100">
          <cell r="A100" t="str">
            <v>PI 28</v>
          </cell>
          <cell r="B100" t="str">
            <v>Eletroduto de aço tipo pesado 100mm</v>
          </cell>
          <cell r="C100" t="str">
            <v xml:space="preserve"> </v>
          </cell>
          <cell r="D100" t="str">
            <v xml:space="preserve"> </v>
          </cell>
          <cell r="E100" t="str">
            <v>m</v>
          </cell>
          <cell r="F100">
            <v>40</v>
          </cell>
          <cell r="G100">
            <v>28.55</v>
          </cell>
        </row>
        <row r="101">
          <cell r="A101" t="str">
            <v>PI 30</v>
          </cell>
          <cell r="B101" t="str">
            <v>Haste para aterramento aço-cobre D 13x2400mm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29</v>
          </cell>
          <cell r="G101">
            <v>6.04</v>
          </cell>
        </row>
        <row r="102">
          <cell r="A102" t="str">
            <v>PI 31</v>
          </cell>
          <cell r="B102" t="str">
            <v>Cabo de cobre nú meio duro, 7 fios 2AWG</v>
          </cell>
          <cell r="C102" t="str">
            <v xml:space="preserve"> </v>
          </cell>
          <cell r="D102" t="str">
            <v xml:space="preserve"> </v>
          </cell>
          <cell r="E102" t="str">
            <v>kg</v>
          </cell>
          <cell r="F102">
            <v>15</v>
          </cell>
          <cell r="G102">
            <v>7.02</v>
          </cell>
        </row>
        <row r="103">
          <cell r="A103" t="str">
            <v>PI 34</v>
          </cell>
          <cell r="B103" t="str">
            <v>Construção de caixa tipo SP, ou pré-instalada com as mesmas características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6</v>
          </cell>
          <cell r="G103">
            <v>180</v>
          </cell>
        </row>
        <row r="104">
          <cell r="A104" t="str">
            <v>PI 35</v>
          </cell>
          <cell r="B104" t="str">
            <v>Construção de embasamento p/ poste tipo engastado, 20m de altura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494</v>
          </cell>
        </row>
        <row r="105">
          <cell r="A105" t="str">
            <v>PI 36</v>
          </cell>
          <cell r="B105" t="str">
            <v>Construção de embasamento p/ poste tipo engastado, concreto duplo T, 10m de altura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29</v>
          </cell>
          <cell r="G105">
            <v>285</v>
          </cell>
        </row>
        <row r="106">
          <cell r="A106" t="str">
            <v>PI 37</v>
          </cell>
          <cell r="B106" t="str">
            <v>Lançamento de cabos em dutos de aço, classe 1000V, circuito trifásico mais neutro, e monofásico</v>
          </cell>
          <cell r="C106" t="str">
            <v xml:space="preserve"> </v>
          </cell>
          <cell r="D106" t="str">
            <v xml:space="preserve"> </v>
          </cell>
          <cell r="E106" t="str">
            <v>m</v>
          </cell>
          <cell r="F106">
            <v>20</v>
          </cell>
          <cell r="G106">
            <v>4</v>
          </cell>
        </row>
        <row r="107">
          <cell r="A107" t="str">
            <v>PI 38</v>
          </cell>
          <cell r="B107" t="str">
            <v>Confecção de emendas retas ou derivação em cabos classe 1000V, c/ conector à compressão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4</v>
          </cell>
          <cell r="G107">
            <v>4.5</v>
          </cell>
        </row>
        <row r="108">
          <cell r="A108" t="str">
            <v>PI 39</v>
          </cell>
          <cell r="B108" t="str">
            <v>Fixação de haste de terra e conexão ao neutro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29</v>
          </cell>
          <cell r="G108">
            <v>35</v>
          </cell>
        </row>
        <row r="109">
          <cell r="A109" t="str">
            <v>PI 40</v>
          </cell>
          <cell r="B109" t="str">
            <v>Montagem eletromecân.de iluminação a 17,5m de alt., formada p/2 pétalas, c/ fixação dos equip.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4</v>
          </cell>
          <cell r="G109">
            <v>550</v>
          </cell>
        </row>
        <row r="110">
          <cell r="A110" t="str">
            <v>PI 41</v>
          </cell>
          <cell r="B110" t="str">
            <v>Instalação de tubo de aço vara de 6m e curva de entrada de cabos na lateral do poste c/ fix. dutos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3</v>
          </cell>
          <cell r="G110">
            <v>200</v>
          </cell>
        </row>
        <row r="111">
          <cell r="A111" t="str">
            <v>PI 42</v>
          </cell>
          <cell r="B111" t="str">
            <v>Instalação de poste de aço de 20m de altura engastado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250</v>
          </cell>
        </row>
        <row r="112">
          <cell r="A112" t="str">
            <v>PI 43</v>
          </cell>
          <cell r="B112" t="str">
            <v>Travessia de pista asfáltica p/ lançamento dutos aço tipo pesado 100mm</v>
          </cell>
          <cell r="C112" t="str">
            <v xml:space="preserve"> </v>
          </cell>
          <cell r="D112" t="str">
            <v xml:space="preserve"> </v>
          </cell>
          <cell r="E112" t="str">
            <v>m</v>
          </cell>
          <cell r="F112">
            <v>40</v>
          </cell>
          <cell r="G112">
            <v>70</v>
          </cell>
        </row>
        <row r="113">
          <cell r="A113" t="str">
            <v>PI 44</v>
          </cell>
          <cell r="B113" t="str">
            <v>Montagem eletromecânica de luminária 10,0m de altura, c/ fixação dos equip.e conexões elétricos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83</v>
          </cell>
          <cell r="G113">
            <v>60</v>
          </cell>
        </row>
        <row r="114">
          <cell r="A114" t="str">
            <v>PI 48</v>
          </cell>
          <cell r="B114" t="str">
            <v>Armação secundária p/ 2 estribo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58</v>
          </cell>
          <cell r="G114">
            <v>7.5</v>
          </cell>
        </row>
        <row r="115">
          <cell r="A115" t="str">
            <v>PI 49</v>
          </cell>
          <cell r="B115" t="str">
            <v>Armação secundária p/ 1 estribo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29</v>
          </cell>
          <cell r="G115">
            <v>3.5</v>
          </cell>
        </row>
        <row r="116">
          <cell r="A116" t="str">
            <v>PI 50</v>
          </cell>
          <cell r="B116" t="str">
            <v>Cabo isolado, de alumínio singelo, bitola 4 mm² - estimada</v>
          </cell>
          <cell r="C116" t="str">
            <v xml:space="preserve"> </v>
          </cell>
          <cell r="D116" t="str">
            <v xml:space="preserve"> </v>
          </cell>
          <cell r="E116" t="str">
            <v>m</v>
          </cell>
          <cell r="F116">
            <v>120</v>
          </cell>
          <cell r="G116">
            <v>0.35</v>
          </cell>
        </row>
        <row r="117">
          <cell r="A117" t="str">
            <v>PI 51</v>
          </cell>
          <cell r="B117" t="str">
            <v>Eletoduto de PVC corrugado tipo Kanalex ou similar, 50 mm</v>
          </cell>
          <cell r="C117" t="str">
            <v xml:space="preserve"> </v>
          </cell>
          <cell r="D117" t="str">
            <v xml:space="preserve"> </v>
          </cell>
          <cell r="E117" t="str">
            <v>m</v>
          </cell>
          <cell r="F117">
            <v>20</v>
          </cell>
          <cell r="G117">
            <v>3.02</v>
          </cell>
        </row>
        <row r="118">
          <cell r="A118" t="str">
            <v>PI 52</v>
          </cell>
          <cell r="B118" t="str">
            <v>Luminária IMB C-300 ou similar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4</v>
          </cell>
          <cell r="G118">
            <v>410</v>
          </cell>
        </row>
        <row r="119">
          <cell r="A119" t="str">
            <v>PI 67</v>
          </cell>
          <cell r="B119" t="str">
            <v>Cabo isolado p/ 1000 V, 2,5 mm2 de alumínio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170</v>
          </cell>
          <cell r="G119">
            <v>0.6</v>
          </cell>
        </row>
        <row r="120">
          <cell r="A120" t="str">
            <v>PI 66</v>
          </cell>
          <cell r="B120" t="str">
            <v>Cabo isolado p/ 1000 V, 6 mm2 de alumínio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40</v>
          </cell>
          <cell r="G120">
            <v>1</v>
          </cell>
        </row>
        <row r="121">
          <cell r="A121" t="str">
            <v>PI 57</v>
          </cell>
          <cell r="B121" t="str">
            <v>Lançamento de cabos em eletroduto de PVC corrugado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20</v>
          </cell>
          <cell r="G121">
            <v>3</v>
          </cell>
        </row>
        <row r="122">
          <cell r="A122" t="str">
            <v>PI 58</v>
          </cell>
          <cell r="B122" t="str">
            <v>Fixação de caixas de passagem p/ instalação aparente D=20mm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4</v>
          </cell>
          <cell r="G122">
            <v>10</v>
          </cell>
        </row>
        <row r="123">
          <cell r="A123" t="str">
            <v>PI 59</v>
          </cell>
          <cell r="B123" t="str">
            <v>Instalação de luminária blindada para lâmpada a vapor de mercúrio 250W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4</v>
          </cell>
          <cell r="G123">
            <v>20</v>
          </cell>
        </row>
        <row r="124">
          <cell r="A124" t="str">
            <v>PI 61</v>
          </cell>
          <cell r="B124" t="str">
            <v>Isolador de roldana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145</v>
          </cell>
          <cell r="G124">
            <v>4.5</v>
          </cell>
        </row>
        <row r="125">
          <cell r="A125" t="str">
            <v>PI 65</v>
          </cell>
          <cell r="B125" t="str">
            <v>Cabo de alumínio 1/0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4625</v>
          </cell>
          <cell r="G125">
            <v>1.7</v>
          </cell>
        </row>
        <row r="126">
          <cell r="A126" t="str">
            <v>R1</v>
          </cell>
          <cell r="B126" t="str">
            <v>Remanejamento de Rede de Baixa Tensão (220/380V)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180</v>
          </cell>
          <cell r="G126">
            <v>4.7</v>
          </cell>
        </row>
        <row r="127">
          <cell r="A127" t="str">
            <v>R2</v>
          </cell>
          <cell r="B127" t="str">
            <v>Remanejamento de Rede de Alta Tensão (138kV)</v>
          </cell>
          <cell r="C127" t="str">
            <v xml:space="preserve"> </v>
          </cell>
          <cell r="D127" t="str">
            <v xml:space="preserve"> </v>
          </cell>
          <cell r="E127" t="str">
            <v>m</v>
          </cell>
          <cell r="F127">
            <v>450</v>
          </cell>
          <cell r="G127">
            <v>6.2</v>
          </cell>
        </row>
        <row r="128">
          <cell r="A128" t="str">
            <v>R10</v>
          </cell>
          <cell r="B128" t="str">
            <v>Remanejamento de Poste de Concreto 10/150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2</v>
          </cell>
          <cell r="G128">
            <v>75</v>
          </cell>
        </row>
        <row r="129">
          <cell r="A129" t="str">
            <v>R14</v>
          </cell>
          <cell r="B129" t="str">
            <v>Remanejamento de Poste de Concreto 11/300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2</v>
          </cell>
          <cell r="G129">
            <v>75</v>
          </cell>
        </row>
        <row r="130">
          <cell r="A130" t="str">
            <v>R15</v>
          </cell>
          <cell r="B130" t="str">
            <v>Remanejamento de Poste de Concreto 11/500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</v>
          </cell>
          <cell r="G130">
            <v>75</v>
          </cell>
        </row>
        <row r="131">
          <cell r="A131" t="str">
            <v>R17</v>
          </cell>
          <cell r="B131" t="str">
            <v>Remanejamento de Poste de Concreto 10/150 c/ 2 pétala (400W) instalado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3</v>
          </cell>
          <cell r="G131">
            <v>200</v>
          </cell>
        </row>
        <row r="132">
          <cell r="A132" t="str">
            <v>R20A</v>
          </cell>
          <cell r="B132" t="str">
            <v>Remanejamento de Poste de Concreto 11/300 c/ 3 pétalas (400W) instalado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2</v>
          </cell>
          <cell r="G132">
            <v>250</v>
          </cell>
        </row>
        <row r="133">
          <cell r="A133" t="str">
            <v>R3</v>
          </cell>
          <cell r="B133" t="str">
            <v>Remanejamento de Rede de Telefonia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360</v>
          </cell>
          <cell r="G133">
            <v>2</v>
          </cell>
        </row>
      </sheetData>
      <sheetData sheetId="15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32976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100</v>
          </cell>
          <cell r="G16">
            <v>26.75</v>
          </cell>
        </row>
        <row r="17">
          <cell r="A17" t="str">
            <v>01.100.09</v>
          </cell>
          <cell r="B17" t="str">
            <v>Escavação,carga e transportes de material de 1a categoria DMT= 50 a 200m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1549</v>
          </cell>
          <cell r="G17">
            <v>1.89</v>
          </cell>
        </row>
        <row r="18">
          <cell r="A18" t="str">
            <v>01.100.10</v>
          </cell>
          <cell r="B18" t="str">
            <v>Escavação,carga e transportes de material de 1a categoria DMT= 200 a 400m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1285</v>
          </cell>
          <cell r="G18">
            <v>1.98</v>
          </cell>
        </row>
        <row r="19">
          <cell r="A19" t="str">
            <v>01.100.11</v>
          </cell>
          <cell r="B19" t="str">
            <v>Escavação,carga e transportes de material de 1a categoria DMT= 400 a 600m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1718</v>
          </cell>
          <cell r="G19">
            <v>2.12</v>
          </cell>
        </row>
        <row r="20">
          <cell r="A20" t="str">
            <v>DER50290</v>
          </cell>
          <cell r="B20" t="str">
            <v>Esc.  Carga e Transp. de mat. 1a cat. c/ CB 8000&lt;DMT&lt;9000m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49008</v>
          </cell>
          <cell r="G20">
            <v>5.79</v>
          </cell>
        </row>
        <row r="21">
          <cell r="A21" t="str">
            <v>DER50300</v>
          </cell>
          <cell r="B21" t="str">
            <v>Esc.  Carga e Transp. de mat. 1a cat. c/ CB 9000&lt;DMT&lt;10000m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6244</v>
          </cell>
          <cell r="G21">
            <v>6.3</v>
          </cell>
        </row>
        <row r="22">
          <cell r="A22" t="str">
            <v>DER51280</v>
          </cell>
          <cell r="B22" t="str">
            <v>Escavação,carga e transportes de material de 2a categoria DMT 8000 a 9000m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32672</v>
          </cell>
          <cell r="G22">
            <v>7.48</v>
          </cell>
        </row>
        <row r="23">
          <cell r="A23" t="str">
            <v>DER51290</v>
          </cell>
          <cell r="B23" t="str">
            <v>Escavação,carga e transportes de material de 2a categoria DMT 9000 a 10000m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4162</v>
          </cell>
          <cell r="G23">
            <v>8.11</v>
          </cell>
        </row>
        <row r="24">
          <cell r="A24" t="str">
            <v>01.510.00</v>
          </cell>
          <cell r="B24" t="str">
            <v>Compactação de aterros a 95%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71860</v>
          </cell>
          <cell r="G24">
            <v>0.79</v>
          </cell>
        </row>
        <row r="25">
          <cell r="A25" t="str">
            <v>01.511.00</v>
          </cell>
          <cell r="B25" t="str">
            <v>Compactação de aterros a 100%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8672</v>
          </cell>
          <cell r="G25">
            <v>1.36</v>
          </cell>
        </row>
        <row r="26">
          <cell r="F26" t="str">
            <v>SUB-TOTAL</v>
          </cell>
        </row>
        <row r="28">
          <cell r="B28" t="str">
            <v>PAVIMENTAÇÃO</v>
          </cell>
        </row>
        <row r="29">
          <cell r="A29" t="str">
            <v>02.000.00</v>
          </cell>
          <cell r="B29" t="str">
            <v>Regularização do subleito</v>
          </cell>
          <cell r="C29" t="str">
            <v xml:space="preserve"> </v>
          </cell>
          <cell r="D29" t="str">
            <v xml:space="preserve"> </v>
          </cell>
          <cell r="E29" t="str">
            <v>m2</v>
          </cell>
          <cell r="F29">
            <v>40505</v>
          </cell>
          <cell r="G29">
            <v>0.3</v>
          </cell>
        </row>
        <row r="30">
          <cell r="A30" t="str">
            <v>DER53130</v>
          </cell>
          <cell r="B30" t="str">
            <v>Camada de macadame seco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7888</v>
          </cell>
          <cell r="G30">
            <v>21.86</v>
          </cell>
        </row>
        <row r="31">
          <cell r="A31" t="str">
            <v>02.230.00</v>
          </cell>
          <cell r="B31" t="str">
            <v>Base brita graduada</v>
          </cell>
          <cell r="C31" t="str">
            <v>DNER-ES303/97</v>
          </cell>
          <cell r="D31" t="str">
            <v xml:space="preserve"> </v>
          </cell>
          <cell r="E31" t="str">
            <v>m3</v>
          </cell>
          <cell r="F31">
            <v>5636</v>
          </cell>
          <cell r="G31">
            <v>28.06</v>
          </cell>
        </row>
        <row r="32">
          <cell r="A32" t="str">
            <v>02.300.00</v>
          </cell>
          <cell r="B32" t="str">
            <v>Imprimação - Fornecimento, transporte e execução</v>
          </cell>
          <cell r="C32" t="str">
            <v>DNER-ES306/97</v>
          </cell>
          <cell r="D32" t="str">
            <v xml:space="preserve"> </v>
          </cell>
          <cell r="E32" t="str">
            <v>m2</v>
          </cell>
          <cell r="F32">
            <v>36771</v>
          </cell>
          <cell r="G32">
            <v>1.1100000000000001</v>
          </cell>
        </row>
        <row r="33">
          <cell r="A33" t="str">
            <v>02.400.00</v>
          </cell>
          <cell r="B33" t="str">
            <v>Pintura de ligação - Fornec., transporte e execução</v>
          </cell>
          <cell r="C33" t="str">
            <v>DNER-ES307/97</v>
          </cell>
          <cell r="D33" t="str">
            <v xml:space="preserve"> </v>
          </cell>
          <cell r="E33" t="str">
            <v>m2</v>
          </cell>
          <cell r="F33">
            <v>95149</v>
          </cell>
          <cell r="G33">
            <v>0.41</v>
          </cell>
        </row>
        <row r="34">
          <cell r="A34" t="str">
            <v>02.540.01</v>
          </cell>
          <cell r="B34" t="str">
            <v>Concreto betuminoso usinado a quente - usina 100/140 t/h</v>
          </cell>
          <cell r="C34" t="str">
            <v>DNER-ES313/97</v>
          </cell>
          <cell r="D34" t="str">
            <v xml:space="preserve"> </v>
          </cell>
          <cell r="E34" t="str">
            <v>t</v>
          </cell>
          <cell r="F34">
            <v>11655</v>
          </cell>
          <cell r="G34">
            <v>67.64</v>
          </cell>
        </row>
        <row r="35">
          <cell r="A35" t="str">
            <v>DER82200a</v>
          </cell>
          <cell r="B35" t="str">
            <v>Remoção de camada granular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1540</v>
          </cell>
          <cell r="G35">
            <v>4.67</v>
          </cell>
        </row>
        <row r="36">
          <cell r="A36" t="str">
            <v>DER82200</v>
          </cell>
          <cell r="B36" t="str">
            <v>Remoção de revestimento de CBUQ</v>
          </cell>
          <cell r="C36" t="str">
            <v xml:space="preserve"> </v>
          </cell>
          <cell r="D36" t="str">
            <v xml:space="preserve"> </v>
          </cell>
          <cell r="E36" t="str">
            <v>m3</v>
          </cell>
          <cell r="F36">
            <v>1540</v>
          </cell>
          <cell r="G36">
            <v>5.73</v>
          </cell>
        </row>
        <row r="37">
          <cell r="F37" t="str">
            <v>SUB-TOTAL</v>
          </cell>
        </row>
        <row r="39">
          <cell r="B39" t="str">
            <v>DRENAGEM</v>
          </cell>
        </row>
        <row r="40">
          <cell r="A40" t="str">
            <v>04.000.00</v>
          </cell>
          <cell r="B40" t="str">
            <v>Escavação manual em material de 1a categoria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86</v>
          </cell>
          <cell r="G40">
            <v>17.57</v>
          </cell>
        </row>
        <row r="41">
          <cell r="A41" t="str">
            <v>04.001.00</v>
          </cell>
          <cell r="B41" t="str">
            <v>Escavação mecânica em material de 1a categoria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378</v>
          </cell>
          <cell r="G41">
            <v>2.09</v>
          </cell>
        </row>
        <row r="42">
          <cell r="A42" t="str">
            <v>04.001.01</v>
          </cell>
          <cell r="B42" t="str">
            <v>Escavação mecânica,reaterro e compactação (material de 1a categoria)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543</v>
          </cell>
          <cell r="G42">
            <v>3.03</v>
          </cell>
        </row>
        <row r="43">
          <cell r="A43" t="str">
            <v>04.401.01</v>
          </cell>
          <cell r="B43" t="str">
            <v>Valeta de prot. de aterro c/ revest. vegetal VPA 01</v>
          </cell>
          <cell r="C43" t="str">
            <v xml:space="preserve"> </v>
          </cell>
          <cell r="D43" t="str">
            <v xml:space="preserve"> </v>
          </cell>
          <cell r="E43" t="str">
            <v>m</v>
          </cell>
          <cell r="F43">
            <v>1683</v>
          </cell>
          <cell r="G43">
            <v>31.98</v>
          </cell>
        </row>
        <row r="44">
          <cell r="A44" t="str">
            <v>04.510.03</v>
          </cell>
          <cell r="B44" t="str">
            <v>Dreno sub- superficial- DSS 03</v>
          </cell>
          <cell r="C44" t="str">
            <v>DNER-ES294/97</v>
          </cell>
          <cell r="D44" t="str">
            <v xml:space="preserve"> </v>
          </cell>
          <cell r="E44" t="str">
            <v>m</v>
          </cell>
          <cell r="F44">
            <v>115</v>
          </cell>
          <cell r="G44">
            <v>3.71</v>
          </cell>
        </row>
        <row r="45">
          <cell r="A45" t="str">
            <v>04.511.01</v>
          </cell>
          <cell r="B45" t="str">
            <v>Boca de saída p/ dreno sub-superficial-BSD 03</v>
          </cell>
          <cell r="C45" t="str">
            <v xml:space="preserve"> </v>
          </cell>
          <cell r="D45" t="str">
            <v xml:space="preserve"> </v>
          </cell>
          <cell r="E45" t="str">
            <v>un</v>
          </cell>
          <cell r="F45">
            <v>6</v>
          </cell>
          <cell r="G45">
            <v>20.86</v>
          </cell>
        </row>
        <row r="46">
          <cell r="A46" t="str">
            <v>04.900.21</v>
          </cell>
          <cell r="B46" t="str">
            <v>Sarjeta de cant. central de concreto-SCC 01</v>
          </cell>
          <cell r="C46" t="str">
            <v>DNER-ES288/97</v>
          </cell>
          <cell r="D46" t="str">
            <v xml:space="preserve"> </v>
          </cell>
          <cell r="E46" t="str">
            <v>m</v>
          </cell>
          <cell r="F46">
            <v>1694</v>
          </cell>
          <cell r="G46">
            <v>13.85</v>
          </cell>
        </row>
        <row r="47">
          <cell r="A47" t="str">
            <v>04.900.22</v>
          </cell>
          <cell r="B47" t="str">
            <v>Sarjeta de cant. central de concreto-SCC 02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616</v>
          </cell>
          <cell r="G47">
            <v>19.170000000000002</v>
          </cell>
        </row>
        <row r="48">
          <cell r="A48" t="str">
            <v>04.910.05</v>
          </cell>
          <cell r="B48" t="str">
            <v>Meio-fio de concreto-MFC 05</v>
          </cell>
          <cell r="C48" t="str">
            <v>DNER-ES290/97</v>
          </cell>
          <cell r="D48" t="str">
            <v xml:space="preserve"> </v>
          </cell>
          <cell r="E48" t="str">
            <v>m</v>
          </cell>
          <cell r="F48">
            <v>132</v>
          </cell>
          <cell r="G48">
            <v>10.54</v>
          </cell>
        </row>
        <row r="49">
          <cell r="A49" t="str">
            <v>DER78150b</v>
          </cell>
          <cell r="B49" t="str">
            <v>Caixa coletora de sarjeta - CCS, D=40cm E H=1,00m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3</v>
          </cell>
          <cell r="G49">
            <v>382.07</v>
          </cell>
        </row>
        <row r="50">
          <cell r="A50" t="str">
            <v>DER78150c</v>
          </cell>
          <cell r="B50" t="str">
            <v>Caixa coletora de sarjeta - CCS, D=40cm E H=1,50m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1</v>
          </cell>
          <cell r="G50">
            <v>503.68</v>
          </cell>
        </row>
        <row r="51">
          <cell r="A51" t="str">
            <v>DER78150</v>
          </cell>
          <cell r="B51" t="str">
            <v>Caixa coletora de sarjeta - CCS, D=60cm e H = 1,00m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1</v>
          </cell>
          <cell r="G51">
            <v>313.7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1</v>
          </cell>
          <cell r="G52">
            <v>568.85</v>
          </cell>
        </row>
        <row r="53">
          <cell r="A53" t="str">
            <v>04.930.02</v>
          </cell>
          <cell r="B53" t="str">
            <v>Caixa coletora de sarjeta-CCS 02</v>
          </cell>
          <cell r="C53" t="str">
            <v>DNER-ES287/97</v>
          </cell>
          <cell r="D53" t="str">
            <v xml:space="preserve"> </v>
          </cell>
          <cell r="E53" t="str">
            <v>un</v>
          </cell>
          <cell r="F53">
            <v>1</v>
          </cell>
          <cell r="G53">
            <v>555.63</v>
          </cell>
        </row>
        <row r="54">
          <cell r="A54" t="str">
            <v>P 04.100.08</v>
          </cell>
          <cell r="B54" t="str">
            <v>Execução de galerias D=0,40 c/ lastro de concreto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28</v>
          </cell>
          <cell r="G54">
            <v>58.65</v>
          </cell>
        </row>
        <row r="55">
          <cell r="A55" t="str">
            <v>P 04.100.10</v>
          </cell>
          <cell r="B55" t="str">
            <v>Execução de galerias D=0,60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70</v>
          </cell>
          <cell r="G55">
            <v>131.66</v>
          </cell>
        </row>
        <row r="56">
          <cell r="A56" t="str">
            <v>P 04.100.40</v>
          </cell>
          <cell r="B56" t="str">
            <v>Execução de galerias D=0,80m c/ lastro de concreto</v>
          </cell>
          <cell r="C56" t="str">
            <v xml:space="preserve"> </v>
          </cell>
          <cell r="D56" t="str">
            <v xml:space="preserve"> </v>
          </cell>
          <cell r="E56" t="str">
            <v>m</v>
          </cell>
          <cell r="F56">
            <v>12</v>
          </cell>
          <cell r="G56">
            <v>197.36</v>
          </cell>
        </row>
        <row r="57">
          <cell r="A57" t="str">
            <v>DER72350b</v>
          </cell>
          <cell r="B57" t="str">
            <v>Boca para BSTC D=40cm - Normal</v>
          </cell>
          <cell r="C57" t="str">
            <v xml:space="preserve"> </v>
          </cell>
          <cell r="D57" t="str">
            <v xml:space="preserve"> </v>
          </cell>
          <cell r="E57" t="str">
            <v>un</v>
          </cell>
          <cell r="F57">
            <v>3</v>
          </cell>
          <cell r="G57">
            <v>147.57</v>
          </cell>
        </row>
        <row r="58">
          <cell r="A58" t="str">
            <v>04.101.01</v>
          </cell>
          <cell r="B58" t="str">
            <v>Boca de BSTC D=0.60m-normal</v>
          </cell>
          <cell r="C58" t="str">
            <v>DNER-ES284/97</v>
          </cell>
          <cell r="D58" t="str">
            <v xml:space="preserve"> </v>
          </cell>
          <cell r="E58" t="str">
            <v>un</v>
          </cell>
          <cell r="F58">
            <v>2</v>
          </cell>
          <cell r="G58">
            <v>299.62</v>
          </cell>
        </row>
        <row r="59">
          <cell r="A59" t="str">
            <v>P 04.100.06</v>
          </cell>
          <cell r="B59" t="str">
            <v>Galeria D=0,40m envelopada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40</v>
          </cell>
          <cell r="G59">
            <v>103.37</v>
          </cell>
        </row>
        <row r="60">
          <cell r="F60" t="str">
            <v>SUB-TOTAL</v>
          </cell>
        </row>
        <row r="62">
          <cell r="B62" t="str">
            <v>OBRAS DE ARTE CORRENTES</v>
          </cell>
        </row>
        <row r="63">
          <cell r="A63" t="str">
            <v>04.001.01</v>
          </cell>
          <cell r="B63" t="str">
            <v>Escavação mecânica,reaterro e compactação (material de 1a categoria)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2170.4</v>
          </cell>
          <cell r="G63">
            <v>3.03</v>
          </cell>
        </row>
        <row r="64">
          <cell r="A64" t="str">
            <v>DER66050</v>
          </cell>
          <cell r="B64" t="str">
            <v>Corpo de BSTC D=50cm c/ lastro de brita</v>
          </cell>
          <cell r="C64" t="str">
            <v xml:space="preserve"> </v>
          </cell>
          <cell r="D64" t="str">
            <v xml:space="preserve"> </v>
          </cell>
          <cell r="E64" t="str">
            <v>m</v>
          </cell>
          <cell r="F64">
            <v>27</v>
          </cell>
          <cell r="G64">
            <v>54.42</v>
          </cell>
        </row>
        <row r="65">
          <cell r="A65" t="str">
            <v>04.100.02</v>
          </cell>
          <cell r="B65" t="str">
            <v>Corpo de BSTC D=0.80m</v>
          </cell>
          <cell r="C65" t="str">
            <v>DNER-ES284/97</v>
          </cell>
          <cell r="D65" t="str">
            <v xml:space="preserve"> </v>
          </cell>
          <cell r="E65" t="str">
            <v xml:space="preserve">m </v>
          </cell>
          <cell r="F65">
            <v>113</v>
          </cell>
          <cell r="G65">
            <v>201.98</v>
          </cell>
        </row>
        <row r="66">
          <cell r="A66" t="str">
            <v>DER72350a</v>
          </cell>
          <cell r="B66" t="str">
            <v>Boca para BSTC D=50cm - Normal</v>
          </cell>
          <cell r="C66" t="str">
            <v xml:space="preserve"> </v>
          </cell>
          <cell r="D66" t="str">
            <v xml:space="preserve"> </v>
          </cell>
          <cell r="E66" t="str">
            <v>un</v>
          </cell>
          <cell r="F66">
            <v>1</v>
          </cell>
          <cell r="G66">
            <v>157.56</v>
          </cell>
        </row>
        <row r="67">
          <cell r="A67" t="str">
            <v>04.101.02</v>
          </cell>
          <cell r="B67" t="str">
            <v>Boca de BSTC D=0.80m-normal</v>
          </cell>
          <cell r="C67" t="str">
            <v>DNER-ES284/97</v>
          </cell>
          <cell r="D67" t="str">
            <v xml:space="preserve"> </v>
          </cell>
          <cell r="E67" t="str">
            <v>un</v>
          </cell>
          <cell r="F67">
            <v>4</v>
          </cell>
          <cell r="G67">
            <v>494.05</v>
          </cell>
        </row>
        <row r="68">
          <cell r="A68" t="str">
            <v>04.101.05</v>
          </cell>
          <cell r="B68" t="str">
            <v>Boca de BSTC D=1.50m-normal</v>
          </cell>
          <cell r="C68" t="str">
            <v>DNER-ES284/97</v>
          </cell>
          <cell r="D68" t="str">
            <v xml:space="preserve"> </v>
          </cell>
          <cell r="E68" t="str">
            <v>un</v>
          </cell>
          <cell r="F68">
            <v>2</v>
          </cell>
          <cell r="G68">
            <v>1942.12</v>
          </cell>
        </row>
        <row r="69">
          <cell r="A69" t="str">
            <v>04.110.01</v>
          </cell>
          <cell r="B69" t="str">
            <v>Corpo de BDTC D=1.00m</v>
          </cell>
          <cell r="C69" t="str">
            <v>DNER-ES284/97</v>
          </cell>
          <cell r="D69" t="str">
            <v xml:space="preserve"> </v>
          </cell>
          <cell r="E69" t="str">
            <v>m</v>
          </cell>
          <cell r="F69">
            <v>118</v>
          </cell>
          <cell r="G69">
            <v>572.14</v>
          </cell>
        </row>
        <row r="70">
          <cell r="A70" t="str">
            <v>04.111.01</v>
          </cell>
          <cell r="B70" t="str">
            <v>Boca de BDTC D=1.00m-normal</v>
          </cell>
          <cell r="C70" t="str">
            <v>DNER-ES284/97</v>
          </cell>
          <cell r="D70" t="str">
            <v xml:space="preserve"> </v>
          </cell>
          <cell r="E70" t="str">
            <v>un</v>
          </cell>
          <cell r="F70">
            <v>4</v>
          </cell>
          <cell r="G70">
            <v>1056.6199999999999</v>
          </cell>
        </row>
        <row r="71">
          <cell r="A71" t="str">
            <v>DER67700</v>
          </cell>
          <cell r="B71" t="str">
            <v>Corpo de BTTC D=0.80m c/enrocamento e laje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51</v>
          </cell>
          <cell r="G71">
            <v>599.96</v>
          </cell>
        </row>
        <row r="72">
          <cell r="A72" t="str">
            <v>DER73550</v>
          </cell>
          <cell r="B72" t="str">
            <v>Boca de BTTC D=0,80m-normal</v>
          </cell>
          <cell r="C72" t="str">
            <v xml:space="preserve"> 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685.42</v>
          </cell>
        </row>
        <row r="73">
          <cell r="A73" t="str">
            <v>04.999.01</v>
          </cell>
          <cell r="B73" t="str">
            <v>Remoção de bueiros existentes</v>
          </cell>
          <cell r="C73" t="str">
            <v xml:space="preserve"> </v>
          </cell>
          <cell r="D73" t="str">
            <v xml:space="preserve"> </v>
          </cell>
          <cell r="E73" t="str">
            <v>m</v>
          </cell>
          <cell r="F73">
            <v>143</v>
          </cell>
          <cell r="G73">
            <v>13.06</v>
          </cell>
        </row>
        <row r="74">
          <cell r="A74" t="str">
            <v>04.999.02</v>
          </cell>
          <cell r="B74" t="str">
            <v>Demolição de dispositivos de concreto</v>
          </cell>
          <cell r="C74" t="str">
            <v>DNER-ES296/97</v>
          </cell>
          <cell r="D74" t="str">
            <v xml:space="preserve"> </v>
          </cell>
          <cell r="E74" t="str">
            <v>m3</v>
          </cell>
          <cell r="F74">
            <v>48.8</v>
          </cell>
          <cell r="G74">
            <v>12.58</v>
          </cell>
        </row>
        <row r="75">
          <cell r="A75" t="str">
            <v>P 04.100.23</v>
          </cell>
          <cell r="B75" t="str">
            <v>Bueiro Met.Corrug.circular, T.Armco,  c/Epoxy-bonded, MP-100, D=1,50 m, E=2,0mm</v>
          </cell>
          <cell r="C75" t="str">
            <v xml:space="preserve"> </v>
          </cell>
          <cell r="D75" t="str">
            <v xml:space="preserve"> </v>
          </cell>
          <cell r="E75" t="str">
            <v>m</v>
          </cell>
          <cell r="F75">
            <v>60</v>
          </cell>
          <cell r="G75">
            <v>510.8</v>
          </cell>
        </row>
        <row r="76">
          <cell r="F76" t="str">
            <v>SUB-TOTAL</v>
          </cell>
        </row>
        <row r="78">
          <cell r="B78" t="str">
            <v>OBRAS DE ARTE ESPECIAIS</v>
          </cell>
        </row>
        <row r="79">
          <cell r="B79" t="str">
            <v>(Quatro tabuleiros)</v>
          </cell>
        </row>
        <row r="80">
          <cell r="B80" t="str">
            <v>Infra e Mesoestrutura</v>
          </cell>
        </row>
        <row r="81">
          <cell r="A81" t="str">
            <v>03.000.02</v>
          </cell>
          <cell r="B81" t="str">
            <v>Escavação manual de cavas em mat. 1a  categoria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65</v>
          </cell>
          <cell r="G81">
            <v>19.760000000000002</v>
          </cell>
        </row>
        <row r="82">
          <cell r="A82" t="str">
            <v>OAE5</v>
          </cell>
          <cell r="B82" t="str">
            <v>Estaca metálica - tipo CS 300 x 130 - Fornecimento e cravação</v>
          </cell>
          <cell r="C82" t="str">
            <v xml:space="preserve"> </v>
          </cell>
          <cell r="D82" t="str">
            <v xml:space="preserve"> </v>
          </cell>
          <cell r="E82" t="str">
            <v>m</v>
          </cell>
          <cell r="F82">
            <v>480</v>
          </cell>
          <cell r="G82">
            <v>176.68</v>
          </cell>
        </row>
        <row r="83">
          <cell r="A83" t="str">
            <v>03.371.01</v>
          </cell>
          <cell r="B83" t="str">
            <v>Formas de placa compensada resinada</v>
          </cell>
          <cell r="C83" t="str">
            <v xml:space="preserve"> </v>
          </cell>
          <cell r="D83" t="str">
            <v xml:space="preserve"> </v>
          </cell>
          <cell r="E83" t="str">
            <v>m2</v>
          </cell>
          <cell r="F83">
            <v>284</v>
          </cell>
          <cell r="G83">
            <v>21.86</v>
          </cell>
        </row>
        <row r="84">
          <cell r="A84" t="str">
            <v>03.353.00</v>
          </cell>
          <cell r="B84" t="str">
            <v>Forn., preparo e colocação nas formas, de aço CA-50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7377</v>
          </cell>
          <cell r="G84">
            <v>2.59</v>
          </cell>
        </row>
        <row r="85">
          <cell r="A85" t="str">
            <v>P 03.327.01</v>
          </cell>
          <cell r="B85" t="str">
            <v xml:space="preserve">Concreto fck= 25 MPa-contr. raz. uso ger. </v>
          </cell>
          <cell r="C85" t="str">
            <v xml:space="preserve"> </v>
          </cell>
          <cell r="D85" t="str">
            <v xml:space="preserve"> </v>
          </cell>
          <cell r="E85" t="str">
            <v>m3</v>
          </cell>
          <cell r="F85">
            <v>99</v>
          </cell>
          <cell r="G85">
            <v>163.22</v>
          </cell>
        </row>
        <row r="86">
          <cell r="B86" t="str">
            <v>Superestrutura</v>
          </cell>
        </row>
        <row r="87">
          <cell r="A87" t="str">
            <v>03.371.02</v>
          </cell>
          <cell r="B87" t="str">
            <v>Formas de placa compensada plastificada</v>
          </cell>
          <cell r="C87" t="str">
            <v xml:space="preserve"> </v>
          </cell>
          <cell r="D87" t="str">
            <v xml:space="preserve"> </v>
          </cell>
          <cell r="E87" t="str">
            <v>m2</v>
          </cell>
          <cell r="F87">
            <v>2564</v>
          </cell>
          <cell r="G87">
            <v>30.76</v>
          </cell>
        </row>
        <row r="88">
          <cell r="A88" t="str">
            <v>03.353.00</v>
          </cell>
          <cell r="B88" t="str">
            <v>Forn., preparo e colocação nas formas, de aço CA-50</v>
          </cell>
          <cell r="C88" t="str">
            <v xml:space="preserve"> </v>
          </cell>
          <cell r="D88" t="str">
            <v xml:space="preserve"> </v>
          </cell>
          <cell r="E88" t="str">
            <v>kg</v>
          </cell>
          <cell r="F88">
            <v>71840</v>
          </cell>
          <cell r="G88">
            <v>2.59</v>
          </cell>
        </row>
        <row r="89">
          <cell r="A89" t="str">
            <v>OAE17</v>
          </cell>
          <cell r="B89" t="str">
            <v>Transporte e lançamento de pré-lages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684</v>
          </cell>
          <cell r="G89">
            <v>23.47</v>
          </cell>
        </row>
        <row r="90">
          <cell r="A90" t="str">
            <v>OAE18</v>
          </cell>
          <cell r="B90" t="str">
            <v>Transporte e lançamento de vigas pré-moldadas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40</v>
          </cell>
          <cell r="G90">
            <v>1281.27</v>
          </cell>
        </row>
        <row r="91">
          <cell r="A91" t="str">
            <v>03.330.00</v>
          </cell>
          <cell r="B91" t="str">
            <v>Concreto fck= 35 MPa-contr. raz. uso ger.</v>
          </cell>
          <cell r="C91" t="str">
            <v xml:space="preserve"> </v>
          </cell>
          <cell r="D91" t="str">
            <v xml:space="preserve"> </v>
          </cell>
          <cell r="E91" t="str">
            <v>m3</v>
          </cell>
          <cell r="F91">
            <v>378</v>
          </cell>
          <cell r="G91">
            <v>166.78</v>
          </cell>
        </row>
        <row r="92">
          <cell r="B92" t="str">
            <v>Diversos</v>
          </cell>
        </row>
        <row r="93">
          <cell r="B93" t="str">
            <v>Barreiras de segurança (C.A.) Tipo New Jersey (156 m)</v>
          </cell>
        </row>
        <row r="94">
          <cell r="A94" t="str">
            <v>03.371.00</v>
          </cell>
          <cell r="B94" t="str">
            <v>Formas de madeira compensada</v>
          </cell>
          <cell r="C94" t="str">
            <v xml:space="preserve"> </v>
          </cell>
          <cell r="D94" t="str">
            <v xml:space="preserve"> </v>
          </cell>
          <cell r="E94" t="str">
            <v>m2</v>
          </cell>
          <cell r="F94">
            <v>280</v>
          </cell>
          <cell r="G94">
            <v>21.86</v>
          </cell>
        </row>
        <row r="95">
          <cell r="A95" t="str">
            <v>03.353.00</v>
          </cell>
          <cell r="B95" t="str">
            <v>Forn., preparo e colocação nas formas, de aço CA-50</v>
          </cell>
          <cell r="C95" t="str">
            <v xml:space="preserve"> </v>
          </cell>
          <cell r="D95" t="str">
            <v xml:space="preserve"> </v>
          </cell>
          <cell r="E95" t="str">
            <v>kg</v>
          </cell>
          <cell r="F95">
            <v>2328</v>
          </cell>
          <cell r="G95">
            <v>2.59</v>
          </cell>
        </row>
        <row r="96">
          <cell r="A96" t="str">
            <v>P 03.327.01</v>
          </cell>
          <cell r="B96" t="str">
            <v xml:space="preserve">Concreto fck= 25 MPa-contr. raz. uso ger. </v>
          </cell>
          <cell r="C96" t="str">
            <v xml:space="preserve"> </v>
          </cell>
          <cell r="D96" t="str">
            <v xml:space="preserve"> </v>
          </cell>
          <cell r="E96" t="str">
            <v>m3</v>
          </cell>
          <cell r="F96">
            <v>36</v>
          </cell>
          <cell r="G96">
            <v>163.22</v>
          </cell>
        </row>
        <row r="97">
          <cell r="B97" t="str">
            <v>Placas de aproximação( 04 unidades) (dimensão 4,0m x 11,2m x 0,3m)</v>
          </cell>
        </row>
        <row r="98">
          <cell r="A98" t="str">
            <v>03.371.00</v>
          </cell>
          <cell r="B98" t="str">
            <v>Formas de madeira compensada</v>
          </cell>
          <cell r="C98" t="str">
            <v xml:space="preserve"> </v>
          </cell>
          <cell r="D98" t="str">
            <v xml:space="preserve"> </v>
          </cell>
          <cell r="E98" t="str">
            <v>m2</v>
          </cell>
          <cell r="F98">
            <v>37</v>
          </cell>
          <cell r="G98">
            <v>21.86</v>
          </cell>
        </row>
        <row r="99">
          <cell r="A99" t="str">
            <v>03.353.00</v>
          </cell>
          <cell r="B99" t="str">
            <v>Forn., preparo e colocação nas formas, de aço CA-50</v>
          </cell>
          <cell r="C99" t="str">
            <v xml:space="preserve"> </v>
          </cell>
          <cell r="D99" t="str">
            <v xml:space="preserve"> </v>
          </cell>
          <cell r="E99" t="str">
            <v>kg</v>
          </cell>
          <cell r="F99">
            <v>3716</v>
          </cell>
          <cell r="G99">
            <v>2.59</v>
          </cell>
        </row>
        <row r="100">
          <cell r="A100" t="str">
            <v>P 03.327.01</v>
          </cell>
          <cell r="B100" t="str">
            <v xml:space="preserve">Concreto fck= 25 MPa-contr. raz. uso ger. </v>
          </cell>
          <cell r="C100" t="str">
            <v xml:space="preserve"> </v>
          </cell>
          <cell r="D100" t="str">
            <v xml:space="preserve"> </v>
          </cell>
          <cell r="E100" t="str">
            <v>m3</v>
          </cell>
          <cell r="F100">
            <v>54</v>
          </cell>
          <cell r="G100">
            <v>163.22</v>
          </cell>
        </row>
        <row r="101">
          <cell r="B101" t="str">
            <v>Drenos</v>
          </cell>
        </row>
        <row r="102">
          <cell r="A102" t="str">
            <v>P 03.991.01f</v>
          </cell>
          <cell r="B102" t="str">
            <v>Dreno de FF D= 150 mm x 400mm</v>
          </cell>
          <cell r="C102" t="str">
            <v xml:space="preserve"> </v>
          </cell>
          <cell r="D102" t="str">
            <v xml:space="preserve"> </v>
          </cell>
          <cell r="E102" t="str">
            <v>un</v>
          </cell>
          <cell r="F102">
            <v>18</v>
          </cell>
          <cell r="G102">
            <v>20.37</v>
          </cell>
        </row>
        <row r="103">
          <cell r="F103" t="str">
            <v>SUB-TOTAL</v>
          </cell>
        </row>
        <row r="105">
          <cell r="B105" t="str">
            <v>OBRAS COMPLEMENTARES</v>
          </cell>
        </row>
        <row r="106">
          <cell r="A106" t="str">
            <v>05.100.00</v>
          </cell>
          <cell r="B106" t="str">
            <v>Enleivamento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37800</v>
          </cell>
          <cell r="G106">
            <v>2.06</v>
          </cell>
        </row>
        <row r="107">
          <cell r="A107" t="str">
            <v>DER53460a</v>
          </cell>
          <cell r="B107" t="str">
            <v>Calçamento com briquetes de 6 cm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700</v>
          </cell>
          <cell r="G107">
            <v>20.48</v>
          </cell>
        </row>
        <row r="108">
          <cell r="A108" t="str">
            <v>P 05.100.01</v>
          </cell>
          <cell r="B108" t="str">
            <v>Fornecimento e plantio de lírio amarelo</v>
          </cell>
          <cell r="C108" t="str">
            <v xml:space="preserve"> </v>
          </cell>
          <cell r="D108" t="str">
            <v xml:space="preserve"> </v>
          </cell>
          <cell r="E108" t="str">
            <v>m2</v>
          </cell>
          <cell r="F108">
            <v>544</v>
          </cell>
          <cell r="G108">
            <v>14.14</v>
          </cell>
        </row>
        <row r="109">
          <cell r="A109" t="str">
            <v>P 05.100.02</v>
          </cell>
          <cell r="B109" t="str">
            <v>Fornecimento e plantio de árvore selecionada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404</v>
          </cell>
          <cell r="G109">
            <v>6.02</v>
          </cell>
        </row>
        <row r="110">
          <cell r="A110" t="str">
            <v>05.102.00</v>
          </cell>
          <cell r="B110" t="str">
            <v>Hidrossemeadura</v>
          </cell>
          <cell r="C110" t="str">
            <v>DNER-ES341/97</v>
          </cell>
          <cell r="D110" t="str">
            <v xml:space="preserve"> </v>
          </cell>
          <cell r="E110" t="str">
            <v>m2</v>
          </cell>
          <cell r="F110">
            <v>3618</v>
          </cell>
          <cell r="G110">
            <v>0.49</v>
          </cell>
        </row>
        <row r="111">
          <cell r="A111" t="str">
            <v>PI 60</v>
          </cell>
          <cell r="B111" t="str">
            <v>Lâmpada a vapor de mercúrio 250W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20</v>
          </cell>
          <cell r="G111">
            <v>16.3</v>
          </cell>
        </row>
        <row r="112">
          <cell r="A112" t="str">
            <v>PI 52</v>
          </cell>
          <cell r="B112" t="str">
            <v>Luminária IMB C-300 ou similar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4</v>
          </cell>
          <cell r="G112">
            <v>410</v>
          </cell>
        </row>
        <row r="113">
          <cell r="A113" t="str">
            <v>PI 13</v>
          </cell>
          <cell r="B113" t="str">
            <v>Eletroduto de aço 20mm, vara de 3m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</v>
          </cell>
          <cell r="G113">
            <v>14.49</v>
          </cell>
        </row>
        <row r="114">
          <cell r="A114" t="str">
            <v>PI 62</v>
          </cell>
          <cell r="B114" t="str">
            <v>Caixa de passagem para instalação aparente D=20mm, tipo T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4</v>
          </cell>
          <cell r="G114">
            <v>20</v>
          </cell>
        </row>
        <row r="115">
          <cell r="A115" t="str">
            <v>PI 15</v>
          </cell>
          <cell r="B115" t="str">
            <v>Caixa de passagem para instalação aparente D=20mm, tipo LB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</v>
          </cell>
          <cell r="G115">
            <v>3.62</v>
          </cell>
        </row>
        <row r="116">
          <cell r="A116" t="str">
            <v>PI 18</v>
          </cell>
          <cell r="B116" t="str">
            <v>Braço curvo p/ iluminação pública padrão CELESC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20</v>
          </cell>
          <cell r="G116">
            <v>6.33</v>
          </cell>
        </row>
        <row r="117">
          <cell r="A117" t="str">
            <v>PI 22</v>
          </cell>
          <cell r="B117" t="str">
            <v>Base completa com fusível Diazed, 6A, retardado, incluíndo tampa, anel de proteção e ajuste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22</v>
          </cell>
          <cell r="G117">
            <v>8.6300000000000008</v>
          </cell>
        </row>
        <row r="118">
          <cell r="A118" t="str">
            <v>PI 23</v>
          </cell>
          <cell r="B118" t="str">
            <v>Contator tripolar a seco, p/ corrente alternada - 55 A, para uso em rede 380/220V - 60Hz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2</v>
          </cell>
          <cell r="G118">
            <v>234.6</v>
          </cell>
        </row>
        <row r="119">
          <cell r="A119" t="str">
            <v>PI 24</v>
          </cell>
          <cell r="B119" t="str">
            <v>Fita elétrica auto fusão a base de borracha EPR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4</v>
          </cell>
          <cell r="G119">
            <v>6.39</v>
          </cell>
        </row>
        <row r="120">
          <cell r="A120" t="str">
            <v>PI 25</v>
          </cell>
          <cell r="B120" t="str">
            <v>Fita adesiva plástica isolante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6</v>
          </cell>
          <cell r="G120">
            <v>3.84</v>
          </cell>
        </row>
        <row r="121">
          <cell r="A121" t="str">
            <v>PI 26</v>
          </cell>
          <cell r="B121" t="str">
            <v>Relé fotoelétrico c/ suporte para fixação galv. com furo 18mm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22</v>
          </cell>
          <cell r="G121">
            <v>11.5</v>
          </cell>
        </row>
        <row r="122">
          <cell r="A122" t="str">
            <v>PI 56</v>
          </cell>
          <cell r="B122" t="str">
            <v>Cabo isolado p/ 1000V, 4 mm² de alumínio</v>
          </cell>
          <cell r="C122" t="str">
            <v xml:space="preserve"> </v>
          </cell>
          <cell r="D122" t="str">
            <v xml:space="preserve"> </v>
          </cell>
          <cell r="E122" t="str">
            <v>m</v>
          </cell>
          <cell r="F122">
            <v>110</v>
          </cell>
          <cell r="G122">
            <v>0.37</v>
          </cell>
        </row>
        <row r="123">
          <cell r="A123" t="str">
            <v>PI 28</v>
          </cell>
          <cell r="B123" t="str">
            <v>Eletroduto de aço tipo pesado 100mm</v>
          </cell>
          <cell r="C123" t="str">
            <v xml:space="preserve"> </v>
          </cell>
          <cell r="D123" t="str">
            <v xml:space="preserve"> </v>
          </cell>
          <cell r="E123" t="str">
            <v>m</v>
          </cell>
          <cell r="F123">
            <v>140</v>
          </cell>
          <cell r="G123">
            <v>28.55</v>
          </cell>
        </row>
        <row r="124">
          <cell r="A124" t="str">
            <v>PI 29</v>
          </cell>
          <cell r="B124" t="str">
            <v>Curva em alumínio fundido de alta resistência, fixação por encaixe,50mm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2</v>
          </cell>
          <cell r="G124">
            <v>18.75</v>
          </cell>
        </row>
        <row r="125">
          <cell r="A125" t="str">
            <v>PI 30</v>
          </cell>
          <cell r="B125" t="str">
            <v>Haste para aterramento aço-cobre D 13x2400mm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12</v>
          </cell>
          <cell r="G125">
            <v>6.04</v>
          </cell>
        </row>
        <row r="126">
          <cell r="A126" t="str">
            <v>PI 31</v>
          </cell>
          <cell r="B126" t="str">
            <v>Cabo de cobre nú meio duro, 7 fios 2AWG</v>
          </cell>
          <cell r="C126" t="str">
            <v xml:space="preserve"> </v>
          </cell>
          <cell r="D126" t="str">
            <v xml:space="preserve"> </v>
          </cell>
          <cell r="E126" t="str">
            <v>kg</v>
          </cell>
          <cell r="F126">
            <v>4</v>
          </cell>
          <cell r="G126">
            <v>7.02</v>
          </cell>
        </row>
        <row r="127">
          <cell r="A127" t="str">
            <v>PI 32</v>
          </cell>
          <cell r="B127" t="str">
            <v>Conetor paralelo, liga alumínio tronco 1/0-4 AWG e derivação 2-4AWG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5</v>
          </cell>
          <cell r="G127">
            <v>1.04</v>
          </cell>
        </row>
        <row r="128">
          <cell r="A128" t="str">
            <v>PI 20</v>
          </cell>
          <cell r="B128" t="str">
            <v>Poste de concreto duplo T 10m, 150 daN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10</v>
          </cell>
          <cell r="G128">
            <v>200</v>
          </cell>
        </row>
        <row r="129">
          <cell r="A129" t="str">
            <v>PI 48</v>
          </cell>
          <cell r="B129" t="str">
            <v>Armação secundária p/ 2 estribo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20</v>
          </cell>
          <cell r="G129">
            <v>7.5</v>
          </cell>
        </row>
        <row r="130">
          <cell r="A130" t="str">
            <v>PI 49</v>
          </cell>
          <cell r="B130" t="str">
            <v>Armação secundária p/ 1 estribo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10</v>
          </cell>
          <cell r="G130">
            <v>3.5</v>
          </cell>
        </row>
        <row r="131">
          <cell r="A131" t="str">
            <v>PI 33</v>
          </cell>
          <cell r="B131" t="str">
            <v>Tubo de aço galvanizado, vara de 6m e 50mm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2</v>
          </cell>
          <cell r="G131">
            <v>74.06</v>
          </cell>
        </row>
        <row r="132">
          <cell r="A132" t="str">
            <v>PI 34</v>
          </cell>
          <cell r="B132" t="str">
            <v>Construção de caixa tipo SP, ou pré-instalada com as mesmas características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6</v>
          </cell>
          <cell r="G132">
            <v>180</v>
          </cell>
        </row>
        <row r="133">
          <cell r="A133" t="str">
            <v>PI 36</v>
          </cell>
          <cell r="B133" t="str">
            <v>Construção de embasamento p/ poste tipo engastado, concreto duplo T, 10m de altura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10</v>
          </cell>
          <cell r="G133">
            <v>285</v>
          </cell>
        </row>
        <row r="134">
          <cell r="A134" t="str">
            <v>PI 37</v>
          </cell>
          <cell r="B134" t="str">
            <v>Lançamento de cabos em dutos de aço, classe 1000V, circuito trifásico mais neutro, e monofásico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70</v>
          </cell>
          <cell r="G134">
            <v>4</v>
          </cell>
        </row>
        <row r="135">
          <cell r="A135" t="str">
            <v>PI 38</v>
          </cell>
          <cell r="B135" t="str">
            <v>Confecção de emendas retas ou derivação em cabos classe 1000V, c/ conector à compressão</v>
          </cell>
          <cell r="C135" t="str">
            <v xml:space="preserve"> </v>
          </cell>
          <cell r="D135" t="str">
            <v xml:space="preserve"> </v>
          </cell>
          <cell r="E135" t="str">
            <v>un</v>
          </cell>
          <cell r="F135">
            <v>2</v>
          </cell>
          <cell r="G135">
            <v>4.5</v>
          </cell>
        </row>
        <row r="136">
          <cell r="A136" t="str">
            <v>PI 39</v>
          </cell>
          <cell r="B136" t="str">
            <v>Fixação de haste de terra e conexão ao neutro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12</v>
          </cell>
          <cell r="G136">
            <v>35</v>
          </cell>
        </row>
        <row r="137">
          <cell r="A137" t="str">
            <v>PI 41</v>
          </cell>
          <cell r="B137" t="str">
            <v>Instalação de tubo de aço vara de 6m e curva de entrada de cabos na lateral do poste c/ fix. dutos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2</v>
          </cell>
          <cell r="G137">
            <v>200</v>
          </cell>
        </row>
        <row r="138">
          <cell r="A138" t="str">
            <v>PI 43</v>
          </cell>
          <cell r="B138" t="str">
            <v>Travessia de pista asfáltica p/ lançamento dutos aço tipo pesado 100mm</v>
          </cell>
          <cell r="C138" t="str">
            <v xml:space="preserve"> </v>
          </cell>
          <cell r="D138" t="str">
            <v xml:space="preserve"> </v>
          </cell>
          <cell r="E138" t="str">
            <v>m</v>
          </cell>
          <cell r="F138">
            <v>70</v>
          </cell>
          <cell r="G138">
            <v>70</v>
          </cell>
        </row>
        <row r="139">
          <cell r="A139" t="str">
            <v>PI 44</v>
          </cell>
          <cell r="B139" t="str">
            <v>Montagem eletromecânica de luminária 10,0m de altura, c/ fixação dos equip.e conexões elétricos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10</v>
          </cell>
          <cell r="G139">
            <v>60</v>
          </cell>
        </row>
        <row r="140">
          <cell r="A140" t="str">
            <v>PI 58</v>
          </cell>
          <cell r="B140" t="str">
            <v>Fixação de caixas de passagem p/ instalação aparente D=20mm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4</v>
          </cell>
          <cell r="G140">
            <v>10</v>
          </cell>
        </row>
        <row r="141">
          <cell r="A141" t="str">
            <v>PI 59</v>
          </cell>
          <cell r="B141" t="str">
            <v>Instalação de luminária blindada para lâmpada a vapor de mercúrio 250W</v>
          </cell>
          <cell r="C141" t="str">
            <v xml:space="preserve"> </v>
          </cell>
          <cell r="D141" t="str">
            <v xml:space="preserve"> </v>
          </cell>
          <cell r="E141" t="str">
            <v>un</v>
          </cell>
          <cell r="F141">
            <v>4</v>
          </cell>
          <cell r="G141">
            <v>20</v>
          </cell>
        </row>
        <row r="142">
          <cell r="A142" t="str">
            <v>PI 01</v>
          </cell>
          <cell r="B142" t="str">
            <v>Poste de aço galv. a fogo, c/ 20,0m de alt. p/ instal. tipo engastado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1</v>
          </cell>
          <cell r="G142">
            <v>2662.25</v>
          </cell>
        </row>
        <row r="143">
          <cell r="A143" t="str">
            <v>PI 07</v>
          </cell>
          <cell r="B143" t="str">
            <v>Suporte p/ luminária tipo ZGP402 da Philips ou similar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1</v>
          </cell>
          <cell r="G143">
            <v>100</v>
          </cell>
        </row>
        <row r="144">
          <cell r="A144" t="str">
            <v>PI 04</v>
          </cell>
          <cell r="B144" t="str">
            <v xml:space="preserve">Luminária p/ iluminação pública ref.SRC-612 da Philips ou similar 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2</v>
          </cell>
          <cell r="G144">
            <v>425.5</v>
          </cell>
        </row>
        <row r="145">
          <cell r="A145" t="str">
            <v>PI 03</v>
          </cell>
          <cell r="B145" t="str">
            <v xml:space="preserve">Luminária p/ iluminação pública ref.HRC-612 da Philips ou similar </v>
          </cell>
          <cell r="C145" t="str">
            <v xml:space="preserve"> </v>
          </cell>
          <cell r="D145" t="str">
            <v xml:space="preserve"> </v>
          </cell>
          <cell r="E145" t="str">
            <v>un</v>
          </cell>
          <cell r="F145">
            <v>20</v>
          </cell>
          <cell r="G145">
            <v>400</v>
          </cell>
        </row>
        <row r="146">
          <cell r="A146" t="str">
            <v>PI 09</v>
          </cell>
          <cell r="B146" t="str">
            <v>Lâmpada a vapor de sódio 400W, alta pressão, base E40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2</v>
          </cell>
          <cell r="G146">
            <v>33.35</v>
          </cell>
        </row>
        <row r="147">
          <cell r="A147" t="str">
            <v>PI 35</v>
          </cell>
          <cell r="B147" t="str">
            <v>Construção de embasamento p/ poste tipo engastado, 20m de altura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1</v>
          </cell>
          <cell r="G147">
            <v>494</v>
          </cell>
        </row>
        <row r="148">
          <cell r="A148" t="str">
            <v>PI 42</v>
          </cell>
          <cell r="B148" t="str">
            <v>Instalação de poste de aço de 20m de altura engastado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1</v>
          </cell>
          <cell r="G148">
            <v>250</v>
          </cell>
        </row>
        <row r="149">
          <cell r="A149" t="str">
            <v>PI 69</v>
          </cell>
          <cell r="B149" t="str">
            <v>Instalação de poste concreto duplo T, 10m de altura, engastado</v>
          </cell>
          <cell r="C149" t="str">
            <v xml:space="preserve"> </v>
          </cell>
          <cell r="D149" t="str">
            <v xml:space="preserve"> </v>
          </cell>
          <cell r="E149" t="str">
            <v>un</v>
          </cell>
          <cell r="F149">
            <v>10</v>
          </cell>
          <cell r="G149">
            <v>200</v>
          </cell>
        </row>
        <row r="150">
          <cell r="A150" t="str">
            <v>PI 27</v>
          </cell>
          <cell r="B150" t="str">
            <v>Cabo isolado p/ 1000V, bitola 35mm²</v>
          </cell>
          <cell r="C150" t="str">
            <v xml:space="preserve"> </v>
          </cell>
          <cell r="D150" t="str">
            <v xml:space="preserve"> </v>
          </cell>
          <cell r="E150" t="str">
            <v>m</v>
          </cell>
          <cell r="F150">
            <v>200</v>
          </cell>
          <cell r="G150">
            <v>1.55</v>
          </cell>
        </row>
        <row r="151">
          <cell r="A151" t="str">
            <v>PI 65</v>
          </cell>
          <cell r="B151" t="str">
            <v>Cabo de alumínio 1/0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2650</v>
          </cell>
          <cell r="G151">
            <v>1.7</v>
          </cell>
        </row>
        <row r="152">
          <cell r="A152" t="str">
            <v>PI 66</v>
          </cell>
          <cell r="B152" t="str">
            <v>Cabo isolado p/ 1000 V, 6 mm2 de alumínio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20</v>
          </cell>
          <cell r="G152">
            <v>1</v>
          </cell>
        </row>
        <row r="153">
          <cell r="A153" t="str">
            <v>PI 67</v>
          </cell>
          <cell r="B153" t="str">
            <v>Cabo isolado p/ 1000 V, 2,5 mm2 de alumínio</v>
          </cell>
          <cell r="C153" t="str">
            <v xml:space="preserve"> </v>
          </cell>
          <cell r="D153" t="str">
            <v xml:space="preserve"> </v>
          </cell>
          <cell r="E153" t="str">
            <v>m</v>
          </cell>
          <cell r="F153">
            <v>60</v>
          </cell>
          <cell r="G153">
            <v>0.6</v>
          </cell>
        </row>
        <row r="154">
          <cell r="A154" t="str">
            <v>R1</v>
          </cell>
          <cell r="B154" t="str">
            <v>Remanejamento de Rede de Baixa Tensão (220/380V)</v>
          </cell>
          <cell r="C154" t="str">
            <v xml:space="preserve"> </v>
          </cell>
          <cell r="D154" t="str">
            <v xml:space="preserve"> </v>
          </cell>
          <cell r="E154" t="str">
            <v>m</v>
          </cell>
          <cell r="F154">
            <v>100</v>
          </cell>
          <cell r="G154">
            <v>4.7</v>
          </cell>
        </row>
        <row r="155">
          <cell r="A155" t="str">
            <v>R2</v>
          </cell>
          <cell r="B155" t="str">
            <v>Remanejamento de Rede de Alta Tensão (138kV)</v>
          </cell>
          <cell r="C155" t="str">
            <v xml:space="preserve"> </v>
          </cell>
          <cell r="D155" t="str">
            <v xml:space="preserve"> </v>
          </cell>
          <cell r="E155" t="str">
            <v>m</v>
          </cell>
          <cell r="F155">
            <v>120</v>
          </cell>
          <cell r="G155">
            <v>6.2</v>
          </cell>
        </row>
        <row r="156">
          <cell r="A156" t="str">
            <v>R10</v>
          </cell>
          <cell r="B156" t="str">
            <v>Remanejamento de Poste de Concreto 10/150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2</v>
          </cell>
          <cell r="G156">
            <v>75</v>
          </cell>
        </row>
        <row r="157">
          <cell r="A157" t="str">
            <v>R11</v>
          </cell>
          <cell r="B157" t="str">
            <v>Remanejamento de Poste de Concreto 10/300</v>
          </cell>
          <cell r="C157" t="str">
            <v xml:space="preserve"> </v>
          </cell>
          <cell r="D157" t="str">
            <v xml:space="preserve"> </v>
          </cell>
          <cell r="E157" t="str">
            <v>un</v>
          </cell>
          <cell r="F157">
            <v>2</v>
          </cell>
          <cell r="G157">
            <v>75</v>
          </cell>
        </row>
      </sheetData>
      <sheetData sheetId="16"/>
      <sheetData sheetId="17"/>
      <sheetData sheetId="18">
        <row r="16">
          <cell r="A16" t="str">
            <v>DER90150</v>
          </cell>
          <cell r="B16" t="str">
            <v>Escavação em tubulão a céu aberto em material de 1ªcateg.</v>
          </cell>
          <cell r="C16" t="str">
            <v xml:space="preserve"> </v>
          </cell>
          <cell r="D16" t="str">
            <v xml:space="preserve"> </v>
          </cell>
          <cell r="E16" t="str">
            <v>m3</v>
          </cell>
          <cell r="F16">
            <v>22</v>
          </cell>
          <cell r="G16">
            <v>184.89</v>
          </cell>
        </row>
        <row r="17">
          <cell r="A17" t="str">
            <v>DER90160</v>
          </cell>
          <cell r="B17" t="str">
            <v>Escavação em tubulão a céu aberto em material de 3ªcateg.</v>
          </cell>
          <cell r="C17" t="str">
            <v xml:space="preserve"> </v>
          </cell>
          <cell r="D17" t="str">
            <v xml:space="preserve"> </v>
          </cell>
          <cell r="E17" t="str">
            <v>m3</v>
          </cell>
          <cell r="F17">
            <v>1</v>
          </cell>
          <cell r="G17">
            <v>640.85</v>
          </cell>
        </row>
        <row r="18">
          <cell r="A18" t="str">
            <v>DER90170</v>
          </cell>
          <cell r="B18" t="str">
            <v>Escavação em tubulão sob ar comprimido em material de 1ªcateg.</v>
          </cell>
          <cell r="C18" t="str">
            <v xml:space="preserve"> </v>
          </cell>
          <cell r="D18" t="str">
            <v xml:space="preserve"> </v>
          </cell>
          <cell r="E18" t="str">
            <v>m3</v>
          </cell>
          <cell r="F18">
            <v>1</v>
          </cell>
          <cell r="G18">
            <v>742.04</v>
          </cell>
        </row>
        <row r="19">
          <cell r="A19" t="str">
            <v>DER90180</v>
          </cell>
          <cell r="B19" t="str">
            <v>Escavação em tubulão sob ar comprimido em material de 3ªcateg.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33</v>
          </cell>
          <cell r="G19">
            <v>1154.25</v>
          </cell>
        </row>
        <row r="20">
          <cell r="A20" t="str">
            <v>03.010.01</v>
          </cell>
          <cell r="B20" t="str">
            <v>Escavação em cavas de fundação com esgotamento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173</v>
          </cell>
          <cell r="G20">
            <v>22.39</v>
          </cell>
        </row>
        <row r="21">
          <cell r="A21" t="str">
            <v>03.119.01</v>
          </cell>
          <cell r="B21" t="str">
            <v>Escoramento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204</v>
          </cell>
          <cell r="G21">
            <v>19.190000000000001</v>
          </cell>
        </row>
        <row r="22">
          <cell r="A22" t="str">
            <v>03.371.00</v>
          </cell>
          <cell r="B22" t="str">
            <v>Formas de madeira compensada</v>
          </cell>
          <cell r="C22" t="str">
            <v xml:space="preserve"> </v>
          </cell>
          <cell r="D22" t="str">
            <v xml:space="preserve"> </v>
          </cell>
          <cell r="E22" t="str">
            <v>m2</v>
          </cell>
          <cell r="F22">
            <v>223</v>
          </cell>
          <cell r="G22">
            <v>21.86</v>
          </cell>
        </row>
        <row r="23">
          <cell r="A23" t="str">
            <v>03.371.02</v>
          </cell>
          <cell r="B23" t="str">
            <v>Formas de placa compensada plastificada</v>
          </cell>
          <cell r="C23" t="str">
            <v xml:space="preserve"> </v>
          </cell>
          <cell r="D23" t="str">
            <v xml:space="preserve"> </v>
          </cell>
          <cell r="E23" t="str">
            <v>m2</v>
          </cell>
          <cell r="F23">
            <v>261</v>
          </cell>
          <cell r="G23">
            <v>30.76</v>
          </cell>
        </row>
        <row r="24">
          <cell r="A24" t="str">
            <v>03.353.00</v>
          </cell>
          <cell r="B24" t="str">
            <v>Forn., preparo e colocação nas formas, de aço CA-50</v>
          </cell>
          <cell r="C24" t="str">
            <v xml:space="preserve"> </v>
          </cell>
          <cell r="D24" t="str">
            <v xml:space="preserve"> </v>
          </cell>
          <cell r="E24" t="str">
            <v>kg</v>
          </cell>
          <cell r="F24">
            <v>5462</v>
          </cell>
          <cell r="G24">
            <v>2.59</v>
          </cell>
        </row>
        <row r="25">
          <cell r="A25" t="str">
            <v>03.326.00</v>
          </cell>
          <cell r="B25" t="str">
            <v xml:space="preserve">Concreto fck= 20 MPa-contr. raz. uso ger. 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117</v>
          </cell>
          <cell r="G25">
            <v>149.19999999999999</v>
          </cell>
        </row>
        <row r="26">
          <cell r="B26" t="str">
            <v>Superestrutura</v>
          </cell>
        </row>
        <row r="27">
          <cell r="A27" t="str">
            <v>03.371.02</v>
          </cell>
          <cell r="B27" t="str">
            <v>Formas de placa compensada plastificada</v>
          </cell>
          <cell r="C27" t="str">
            <v xml:space="preserve"> </v>
          </cell>
          <cell r="D27" t="str">
            <v xml:space="preserve"> </v>
          </cell>
          <cell r="E27" t="str">
            <v>m2</v>
          </cell>
          <cell r="F27">
            <v>1745</v>
          </cell>
          <cell r="G27">
            <v>30.76</v>
          </cell>
        </row>
        <row r="28">
          <cell r="A28" t="str">
            <v>OAE6</v>
          </cell>
          <cell r="B28" t="str">
            <v>Escoramento metálico comum (cimbramento)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1725</v>
          </cell>
          <cell r="G28">
            <v>27.58</v>
          </cell>
        </row>
        <row r="29">
          <cell r="A29" t="str">
            <v>03.353.00</v>
          </cell>
          <cell r="B29" t="str">
            <v>Forn., preparo e colocação nas formas, de aço CA-50</v>
          </cell>
          <cell r="C29" t="str">
            <v xml:space="preserve"> </v>
          </cell>
          <cell r="D29" t="str">
            <v xml:space="preserve"> </v>
          </cell>
          <cell r="E29" t="str">
            <v>kg</v>
          </cell>
          <cell r="F29">
            <v>20346</v>
          </cell>
          <cell r="G29">
            <v>2.59</v>
          </cell>
        </row>
        <row r="30">
          <cell r="A30" t="str">
            <v>03.354.00</v>
          </cell>
          <cell r="B30" t="str">
            <v>Forn., preparo e colocação nas formas, de aço CA-60</v>
          </cell>
          <cell r="C30" t="str">
            <v xml:space="preserve"> </v>
          </cell>
          <cell r="D30" t="str">
            <v xml:space="preserve"> </v>
          </cell>
          <cell r="E30" t="str">
            <v>kg</v>
          </cell>
          <cell r="F30">
            <v>2058</v>
          </cell>
          <cell r="G30">
            <v>2.85</v>
          </cell>
        </row>
        <row r="31">
          <cell r="A31" t="str">
            <v>03.359.01</v>
          </cell>
          <cell r="B31" t="str">
            <v>Forn., preparo e colocação nas formas, de aço CA-25</v>
          </cell>
          <cell r="C31" t="str">
            <v xml:space="preserve"> </v>
          </cell>
          <cell r="D31" t="str">
            <v xml:space="preserve"> </v>
          </cell>
          <cell r="E31" t="str">
            <v>kg</v>
          </cell>
          <cell r="F31">
            <v>114</v>
          </cell>
          <cell r="G31">
            <v>2.4300000000000002</v>
          </cell>
        </row>
        <row r="32">
          <cell r="A32" t="str">
            <v>03.330.00</v>
          </cell>
          <cell r="B32" t="str">
            <v>Concreto fck= 35 MPa-contr. raz. uso ger.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130</v>
          </cell>
          <cell r="G32">
            <v>166.78</v>
          </cell>
        </row>
        <row r="33">
          <cell r="A33" t="str">
            <v>03.326.00</v>
          </cell>
          <cell r="B33" t="str">
            <v xml:space="preserve">Concreto fck= 20 MPa-contr. raz. uso ger. 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33</v>
          </cell>
          <cell r="G33">
            <v>149.19999999999999</v>
          </cell>
        </row>
        <row r="34">
          <cell r="B34" t="str">
            <v>Diversos</v>
          </cell>
        </row>
        <row r="35">
          <cell r="A35" t="str">
            <v>03.510.00</v>
          </cell>
          <cell r="B35" t="str">
            <v>Aparelho de apoio em neoprene</v>
          </cell>
          <cell r="C35" t="str">
            <v xml:space="preserve"> </v>
          </cell>
          <cell r="D35" t="str">
            <v xml:space="preserve"> </v>
          </cell>
          <cell r="E35" t="str">
            <v>kg</v>
          </cell>
          <cell r="F35">
            <v>50</v>
          </cell>
          <cell r="G35">
            <v>86.94</v>
          </cell>
        </row>
        <row r="36">
          <cell r="A36" t="str">
            <v>P 03.991.01b</v>
          </cell>
          <cell r="B36" t="str">
            <v>Dreno de FF D= 50 mm x 500mm</v>
          </cell>
          <cell r="C36" t="str">
            <v xml:space="preserve"> </v>
          </cell>
          <cell r="D36" t="str">
            <v xml:space="preserve"> </v>
          </cell>
          <cell r="E36" t="str">
            <v>un</v>
          </cell>
          <cell r="F36">
            <v>42</v>
          </cell>
          <cell r="G36">
            <v>6.63</v>
          </cell>
        </row>
        <row r="37">
          <cell r="F37" t="str">
            <v>SUB-TOTAL OAE</v>
          </cell>
        </row>
        <row r="38">
          <cell r="B38" t="str">
            <v>OBRAS COMPLEMENTARES</v>
          </cell>
        </row>
        <row r="39">
          <cell r="B39" t="str">
            <v>Iluminação das passarelas</v>
          </cell>
        </row>
        <row r="40">
          <cell r="A40" t="str">
            <v>PI 02a</v>
          </cell>
          <cell r="B40" t="str">
            <v>Poste de aço galvanizado a fogo, c/ 5,0m de alt. p/instal.na lat. das passarelas</v>
          </cell>
          <cell r="C40" t="str">
            <v xml:space="preserve"> </v>
          </cell>
          <cell r="D40" t="str">
            <v xml:space="preserve"> </v>
          </cell>
          <cell r="E40" t="str">
            <v>un</v>
          </cell>
          <cell r="F40">
            <v>4</v>
          </cell>
          <cell r="G40">
            <v>300</v>
          </cell>
        </row>
        <row r="41">
          <cell r="A41" t="str">
            <v>PI 03</v>
          </cell>
          <cell r="B41" t="str">
            <v xml:space="preserve">Luminária p/ iluminação pública ref.HRC-612 da Philips ou similar </v>
          </cell>
          <cell r="C41" t="str">
            <v xml:space="preserve"> </v>
          </cell>
          <cell r="D41" t="str">
            <v xml:space="preserve"> </v>
          </cell>
          <cell r="E41" t="str">
            <v>un</v>
          </cell>
          <cell r="F41">
            <v>4</v>
          </cell>
          <cell r="G41">
            <v>400</v>
          </cell>
        </row>
        <row r="42">
          <cell r="A42" t="str">
            <v>PI 08</v>
          </cell>
          <cell r="B42" t="str">
            <v>Suporte p/ luminária tipo ZGP401 da Philips ou similar</v>
          </cell>
          <cell r="C42" t="str">
            <v xml:space="preserve"> </v>
          </cell>
          <cell r="D42" t="str">
            <v xml:space="preserve"> </v>
          </cell>
          <cell r="E42" t="str">
            <v>un</v>
          </cell>
          <cell r="F42">
            <v>4</v>
          </cell>
          <cell r="G42">
            <v>81.650000000000006</v>
          </cell>
        </row>
        <row r="43">
          <cell r="A43" t="str">
            <v>PI 10</v>
          </cell>
          <cell r="B43" t="str">
            <v>Lâmpada a vapor de mercúrio 250W, alta pressão, base E40</v>
          </cell>
          <cell r="C43" t="str">
            <v xml:space="preserve"> </v>
          </cell>
          <cell r="D43" t="str">
            <v xml:space="preserve"> </v>
          </cell>
          <cell r="E43" t="str">
            <v>un</v>
          </cell>
          <cell r="F43">
            <v>4</v>
          </cell>
          <cell r="G43">
            <v>28.75</v>
          </cell>
        </row>
        <row r="44">
          <cell r="A44" t="str">
            <v>PI 71</v>
          </cell>
          <cell r="B44" t="str">
            <v>Cabo isolado p/ 1000V, de alumínio, singelo, cor preto, bitola 25 mm² (XLPE) est.</v>
          </cell>
          <cell r="C44" t="str">
            <v xml:space="preserve"> </v>
          </cell>
          <cell r="D44" t="str">
            <v xml:space="preserve"> </v>
          </cell>
          <cell r="E44" t="str">
            <v>m</v>
          </cell>
          <cell r="F44">
            <v>100</v>
          </cell>
          <cell r="G44">
            <v>4.62</v>
          </cell>
        </row>
        <row r="45">
          <cell r="A45" t="str">
            <v>PI 67</v>
          </cell>
          <cell r="B45" t="str">
            <v>Cabo isolado p/ 1000 V, 2,5 mm2 de alumínio</v>
          </cell>
          <cell r="C45" t="str">
            <v xml:space="preserve"> </v>
          </cell>
          <cell r="D45" t="str">
            <v xml:space="preserve"> </v>
          </cell>
          <cell r="E45" t="str">
            <v>m</v>
          </cell>
          <cell r="F45">
            <v>40</v>
          </cell>
          <cell r="G45">
            <v>0.6</v>
          </cell>
        </row>
        <row r="46">
          <cell r="A46" t="str">
            <v>PI 72</v>
          </cell>
          <cell r="B46" t="str">
            <v>Eletroduto de aço 1.1/4" (vara de 3m), na passarela, conforme projeto</v>
          </cell>
          <cell r="C46">
            <v>0</v>
          </cell>
          <cell r="D46">
            <v>0</v>
          </cell>
          <cell r="E46" t="str">
            <v>m</v>
          </cell>
          <cell r="F46">
            <v>50</v>
          </cell>
          <cell r="G46">
            <v>18</v>
          </cell>
        </row>
        <row r="47">
          <cell r="A47" t="str">
            <v>PI 30</v>
          </cell>
          <cell r="B47" t="str">
            <v>Haste para aterramento aço-cobre D 13x2400mm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1</v>
          </cell>
          <cell r="G47">
            <v>6.04</v>
          </cell>
        </row>
        <row r="48">
          <cell r="A48" t="str">
            <v>PI 31</v>
          </cell>
          <cell r="B48" t="str">
            <v>Cabo de cobre nú meio duro, 7 fios 2AWG</v>
          </cell>
          <cell r="C48" t="str">
            <v xml:space="preserve"> </v>
          </cell>
          <cell r="D48" t="str">
            <v xml:space="preserve"> </v>
          </cell>
          <cell r="E48" t="str">
            <v>kg</v>
          </cell>
          <cell r="F48">
            <v>4</v>
          </cell>
          <cell r="G48">
            <v>7.02</v>
          </cell>
        </row>
        <row r="49">
          <cell r="A49" t="str">
            <v>PI 39</v>
          </cell>
          <cell r="B49" t="str">
            <v>Fixação de haste de terra e conexão ao neutro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4</v>
          </cell>
          <cell r="G49">
            <v>35</v>
          </cell>
        </row>
        <row r="50">
          <cell r="A50" t="str">
            <v>PI 37</v>
          </cell>
          <cell r="B50" t="str">
            <v>Lançamento de cabos em dutos de aço, classe 1000V, circuito trifásico mais neutro, e monofásico</v>
          </cell>
          <cell r="C50" t="str">
            <v xml:space="preserve"> </v>
          </cell>
          <cell r="D50" t="str">
            <v xml:space="preserve"> </v>
          </cell>
          <cell r="E50" t="str">
            <v>m</v>
          </cell>
          <cell r="F50">
            <v>100</v>
          </cell>
          <cell r="G50">
            <v>4</v>
          </cell>
        </row>
        <row r="51">
          <cell r="A51" t="str">
            <v>PI 73</v>
          </cell>
          <cell r="B51" t="str">
            <v>Reator de alto fator externo c/ignitor p/ lâmpada a vapor de mercúrio,  da Entral ou similar</v>
          </cell>
          <cell r="C51">
            <v>0</v>
          </cell>
          <cell r="D51">
            <v>0</v>
          </cell>
          <cell r="E51" t="str">
            <v>un</v>
          </cell>
          <cell r="F51">
            <v>4</v>
          </cell>
          <cell r="G51">
            <v>37</v>
          </cell>
        </row>
        <row r="52">
          <cell r="A52" t="str">
            <v>PI 74</v>
          </cell>
          <cell r="B52" t="str">
            <v>Chave de iluminação pública</v>
          </cell>
          <cell r="C52">
            <v>0</v>
          </cell>
          <cell r="D52">
            <v>0</v>
          </cell>
          <cell r="E52" t="str">
            <v>un</v>
          </cell>
          <cell r="F52">
            <v>1</v>
          </cell>
          <cell r="G52">
            <v>95</v>
          </cell>
        </row>
        <row r="53">
          <cell r="A53" t="str">
            <v>PI 75</v>
          </cell>
          <cell r="B53" t="str">
            <v>Montagem eletromecânica de luminária 5m de altura, c/fixação dos equipam.e conexões elét.</v>
          </cell>
          <cell r="C53">
            <v>0</v>
          </cell>
          <cell r="D53">
            <v>0</v>
          </cell>
          <cell r="E53" t="str">
            <v>un</v>
          </cell>
          <cell r="F53">
            <v>4</v>
          </cell>
          <cell r="G53">
            <v>67.08</v>
          </cell>
        </row>
        <row r="54">
          <cell r="A54" t="str">
            <v>PI 22</v>
          </cell>
          <cell r="B54" t="str">
            <v>Base completa com fusível Diazed, 6A, retardado, incluíndo tampa, anel de proteção e ajuste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4</v>
          </cell>
          <cell r="G54">
            <v>8.6300000000000008</v>
          </cell>
        </row>
        <row r="55">
          <cell r="A55" t="str">
            <v>PI 26</v>
          </cell>
          <cell r="B55" t="str">
            <v>Relé fotoelétrico c/ suporte para fixação galv. com furo 18mm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1</v>
          </cell>
          <cell r="G55">
            <v>11.5</v>
          </cell>
        </row>
        <row r="56">
          <cell r="A56" t="str">
            <v>PI 24</v>
          </cell>
          <cell r="B56" t="str">
            <v>Fita elétrica auto fusão a base de borracha EPR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2</v>
          </cell>
          <cell r="G56">
            <v>6.39</v>
          </cell>
        </row>
        <row r="57">
          <cell r="A57" t="str">
            <v>PI 25</v>
          </cell>
          <cell r="B57" t="str">
            <v>Fita adesiva plástica isolante</v>
          </cell>
          <cell r="C57" t="str">
            <v xml:space="preserve"> </v>
          </cell>
          <cell r="D57" t="str">
            <v xml:space="preserve"> </v>
          </cell>
          <cell r="E57" t="str">
            <v>un</v>
          </cell>
          <cell r="F57">
            <v>2</v>
          </cell>
          <cell r="G57">
            <v>3.84</v>
          </cell>
        </row>
        <row r="58">
          <cell r="A58" t="str">
            <v>PI 38</v>
          </cell>
          <cell r="B58" t="str">
            <v>Confecção de emendas retas ou derivação em cabos classe 1000V, c/ conector à compressão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12</v>
          </cell>
          <cell r="G58">
            <v>4.5</v>
          </cell>
        </row>
        <row r="59">
          <cell r="F59" t="str">
            <v>SUB-TOTAL - OBRAS COMPLEMENTARES</v>
          </cell>
        </row>
        <row r="61">
          <cell r="F61" t="str">
            <v>SUB-TOTAL - Passarela do Km 4+700/391+700</v>
          </cell>
        </row>
        <row r="63">
          <cell r="B63" t="str">
            <v>Passarela do Km 9+680/396+680</v>
          </cell>
        </row>
        <row r="64">
          <cell r="B64" t="str">
            <v>OBRAS DE ARTE ESPECIAIS</v>
          </cell>
        </row>
        <row r="65">
          <cell r="B65" t="str">
            <v>Infra e Mesoestrutura</v>
          </cell>
        </row>
        <row r="66">
          <cell r="A66" t="str">
            <v>DER90150</v>
          </cell>
          <cell r="B66" t="str">
            <v>Escavação em tubulão a céu aberto em material de 1ªcateg.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31</v>
          </cell>
          <cell r="G66">
            <v>184.89</v>
          </cell>
        </row>
        <row r="67">
          <cell r="A67" t="str">
            <v>DER90160</v>
          </cell>
          <cell r="B67" t="str">
            <v>Escavação em tubulão a céu aberto em material de 3ªcateg.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1</v>
          </cell>
          <cell r="G67">
            <v>640.85</v>
          </cell>
        </row>
        <row r="68">
          <cell r="A68" t="str">
            <v>DER90170</v>
          </cell>
          <cell r="B68" t="str">
            <v>Escavação em tubulão sob ar comprimido em material de 1ªcateg.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1</v>
          </cell>
          <cell r="G68">
            <v>742.04</v>
          </cell>
        </row>
        <row r="69">
          <cell r="A69" t="str">
            <v>DER90180</v>
          </cell>
          <cell r="B69" t="str">
            <v>Escavação em tubulão sob ar comprimido em material de 3ªcateg.</v>
          </cell>
          <cell r="C69" t="str">
            <v xml:space="preserve"> </v>
          </cell>
          <cell r="D69" t="str">
            <v xml:space="preserve"> </v>
          </cell>
          <cell r="E69" t="str">
            <v>m3</v>
          </cell>
          <cell r="F69">
            <v>46</v>
          </cell>
          <cell r="G69">
            <v>1154.25</v>
          </cell>
        </row>
        <row r="70">
          <cell r="A70" t="str">
            <v>03.010.01</v>
          </cell>
          <cell r="B70" t="str">
            <v>Escavação em cavas de fundação com esgotamento</v>
          </cell>
          <cell r="C70" t="str">
            <v xml:space="preserve"> </v>
          </cell>
          <cell r="D70" t="str">
            <v xml:space="preserve"> </v>
          </cell>
          <cell r="E70" t="str">
            <v>m3</v>
          </cell>
          <cell r="F70">
            <v>17</v>
          </cell>
          <cell r="G70">
            <v>22.39</v>
          </cell>
        </row>
        <row r="71">
          <cell r="A71" t="str">
            <v>03.371.00</v>
          </cell>
          <cell r="B71" t="str">
            <v>Formas de madeira compensada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263</v>
          </cell>
          <cell r="G71">
            <v>21.86</v>
          </cell>
        </row>
        <row r="72">
          <cell r="A72" t="str">
            <v>03.371.02</v>
          </cell>
          <cell r="B72" t="str">
            <v>Formas de placa compensada plastificada</v>
          </cell>
          <cell r="C72" t="str">
            <v xml:space="preserve"> </v>
          </cell>
          <cell r="D72" t="str">
            <v xml:space="preserve"> </v>
          </cell>
          <cell r="E72" t="str">
            <v>m2</v>
          </cell>
          <cell r="F72">
            <v>203</v>
          </cell>
          <cell r="G72">
            <v>30.76</v>
          </cell>
        </row>
        <row r="73">
          <cell r="A73" t="str">
            <v>03.353.00</v>
          </cell>
          <cell r="B73" t="str">
            <v>Forn., preparo e colocação nas formas, de aço CA-50</v>
          </cell>
          <cell r="C73" t="str">
            <v xml:space="preserve"> </v>
          </cell>
          <cell r="D73" t="str">
            <v xml:space="preserve"> </v>
          </cell>
          <cell r="E73" t="str">
            <v>kg</v>
          </cell>
          <cell r="F73">
            <v>5616</v>
          </cell>
          <cell r="G73">
            <v>2.59</v>
          </cell>
        </row>
        <row r="74">
          <cell r="A74" t="str">
            <v>03.326.00</v>
          </cell>
          <cell r="B74" t="str">
            <v xml:space="preserve">Concreto fck= 20 MPa-contr. raz. uso ger. 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124</v>
          </cell>
          <cell r="G74">
            <v>149.19999999999999</v>
          </cell>
        </row>
        <row r="75">
          <cell r="B75" t="str">
            <v>Superestrutura</v>
          </cell>
        </row>
        <row r="76">
          <cell r="A76" t="str">
            <v>03.371.02</v>
          </cell>
          <cell r="B76" t="str">
            <v>Formas de placa compensada plastificada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1450</v>
          </cell>
          <cell r="G76">
            <v>30.76</v>
          </cell>
        </row>
        <row r="77">
          <cell r="A77" t="str">
            <v>OAE6</v>
          </cell>
          <cell r="B77" t="str">
            <v>Escoramento metálico comum (cimbramento)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1124</v>
          </cell>
          <cell r="G77">
            <v>27.58</v>
          </cell>
        </row>
        <row r="78">
          <cell r="A78" t="str">
            <v>03.353.00</v>
          </cell>
          <cell r="B78" t="str">
            <v>Forn., preparo e colocação nas formas, de aço CA-50</v>
          </cell>
          <cell r="C78" t="str">
            <v xml:space="preserve"> </v>
          </cell>
          <cell r="D78" t="str">
            <v xml:space="preserve"> </v>
          </cell>
          <cell r="E78" t="str">
            <v>kg</v>
          </cell>
          <cell r="F78">
            <v>13768</v>
          </cell>
          <cell r="G78">
            <v>2.59</v>
          </cell>
        </row>
        <row r="79">
          <cell r="A79" t="str">
            <v>03.354.00</v>
          </cell>
          <cell r="B79" t="str">
            <v>Forn., preparo e colocação nas formas, de aço CA-60</v>
          </cell>
          <cell r="C79" t="str">
            <v xml:space="preserve"> </v>
          </cell>
          <cell r="D79" t="str">
            <v xml:space="preserve"> </v>
          </cell>
          <cell r="E79" t="str">
            <v>kg</v>
          </cell>
          <cell r="F79">
            <v>1517</v>
          </cell>
          <cell r="G79">
            <v>2.85</v>
          </cell>
        </row>
        <row r="80">
          <cell r="A80" t="str">
            <v>03.359.01</v>
          </cell>
          <cell r="B80" t="str">
            <v>Forn., preparo e colocação nas formas, de aço CA-25</v>
          </cell>
          <cell r="C80" t="str">
            <v xml:space="preserve"> </v>
          </cell>
          <cell r="D80" t="str">
            <v xml:space="preserve"> </v>
          </cell>
          <cell r="E80" t="str">
            <v>kg</v>
          </cell>
          <cell r="F80">
            <v>99</v>
          </cell>
          <cell r="G80">
            <v>2.4300000000000002</v>
          </cell>
        </row>
        <row r="81">
          <cell r="A81" t="str">
            <v>03.330.00</v>
          </cell>
          <cell r="B81" t="str">
            <v>Concreto fck= 35 MPa-contr. raz. uso ger.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102</v>
          </cell>
          <cell r="G81">
            <v>166.78</v>
          </cell>
        </row>
        <row r="82">
          <cell r="A82" t="str">
            <v>03.326.00</v>
          </cell>
          <cell r="B82" t="str">
            <v xml:space="preserve">Concreto fck= 20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27</v>
          </cell>
          <cell r="G82">
            <v>149.19999999999999</v>
          </cell>
        </row>
        <row r="83">
          <cell r="B83" t="str">
            <v>Diversos</v>
          </cell>
        </row>
        <row r="84">
          <cell r="A84" t="str">
            <v>03.510.00</v>
          </cell>
          <cell r="B84" t="str">
            <v>Aparelho de apoio em neoprene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33</v>
          </cell>
          <cell r="G84">
            <v>86.94</v>
          </cell>
        </row>
        <row r="85">
          <cell r="A85" t="str">
            <v>P 03.991.01b</v>
          </cell>
          <cell r="B85" t="str">
            <v>Dreno de FF D= 50 mm x 500mm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20</v>
          </cell>
          <cell r="G85">
            <v>6.63</v>
          </cell>
        </row>
        <row r="86">
          <cell r="F86" t="str">
            <v>SUB-TOTAL OAE</v>
          </cell>
        </row>
        <row r="87">
          <cell r="B87" t="str">
            <v>OBRAS COMPLEMENTARES</v>
          </cell>
        </row>
        <row r="88">
          <cell r="B88" t="str">
            <v>Iluminação das passarelas</v>
          </cell>
        </row>
        <row r="89">
          <cell r="A89" t="str">
            <v>PI 02a</v>
          </cell>
          <cell r="B89" t="str">
            <v>Poste de aço galvanizado a fogo, c/ 5,0m de alt. p/instal.na lat. das passarelas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</v>
          </cell>
          <cell r="G89">
            <v>300</v>
          </cell>
        </row>
        <row r="90">
          <cell r="A90" t="str">
            <v>PI 03</v>
          </cell>
          <cell r="B90" t="str">
            <v xml:space="preserve">Luminária p/ iluminação pública ref.HRC-612 da Philips ou similar 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</v>
          </cell>
          <cell r="G90">
            <v>400</v>
          </cell>
        </row>
        <row r="91">
          <cell r="A91" t="str">
            <v>PI 08</v>
          </cell>
          <cell r="B91" t="str">
            <v>Suporte p/ luminária tipo ZGP401 da Philips ou similar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4</v>
          </cell>
          <cell r="G91">
            <v>81.650000000000006</v>
          </cell>
        </row>
        <row r="92">
          <cell r="A92" t="str">
            <v>PI 10</v>
          </cell>
          <cell r="B92" t="str">
            <v>Lâmpada a vapor de mercúrio 250W, alta pressão, base E40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28.75</v>
          </cell>
        </row>
        <row r="93">
          <cell r="A93" t="str">
            <v>PI 71</v>
          </cell>
          <cell r="B93" t="str">
            <v>Cabo isolado p/ 1000V, de alumínio, singelo, cor preto, bitola 25 mm² (XLPE) est.</v>
          </cell>
          <cell r="C93" t="str">
            <v xml:space="preserve"> </v>
          </cell>
          <cell r="D93" t="str">
            <v xml:space="preserve"> </v>
          </cell>
          <cell r="E93" t="str">
            <v>m</v>
          </cell>
          <cell r="F93">
            <v>100</v>
          </cell>
          <cell r="G93">
            <v>4.62</v>
          </cell>
        </row>
        <row r="94">
          <cell r="A94" t="str">
            <v>PI 67</v>
          </cell>
          <cell r="B94" t="str">
            <v>Cabo isolado p/ 1000 V, 2,5 mm2 de alumínio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40</v>
          </cell>
          <cell r="G94">
            <v>0.6</v>
          </cell>
        </row>
        <row r="95">
          <cell r="A95" t="str">
            <v>PI 72</v>
          </cell>
          <cell r="B95" t="str">
            <v>Eletroduto de aço 1.1/4" (vara de 3m), na passarela, conforme projeto</v>
          </cell>
          <cell r="C95">
            <v>0</v>
          </cell>
          <cell r="D95">
            <v>0</v>
          </cell>
          <cell r="E95" t="str">
            <v>m</v>
          </cell>
          <cell r="F95">
            <v>50</v>
          </cell>
          <cell r="G95">
            <v>18</v>
          </cell>
        </row>
        <row r="96">
          <cell r="A96" t="str">
            <v>PI 30</v>
          </cell>
          <cell r="B96" t="str">
            <v>Haste para aterramento aço-cobre D 13x2400mm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1</v>
          </cell>
          <cell r="G96">
            <v>6.04</v>
          </cell>
        </row>
        <row r="97">
          <cell r="A97" t="str">
            <v>PI 31</v>
          </cell>
          <cell r="B97" t="str">
            <v>Cabo de cobre nú meio duro, 7 fios 2AWG</v>
          </cell>
          <cell r="C97" t="str">
            <v xml:space="preserve"> </v>
          </cell>
          <cell r="D97" t="str">
            <v xml:space="preserve"> </v>
          </cell>
          <cell r="E97" t="str">
            <v>kg</v>
          </cell>
          <cell r="F97">
            <v>4</v>
          </cell>
          <cell r="G97">
            <v>7.02</v>
          </cell>
        </row>
        <row r="98">
          <cell r="A98" t="str">
            <v>PI 39</v>
          </cell>
          <cell r="B98" t="str">
            <v>Fixação de haste de terra e conexão ao neutro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4</v>
          </cell>
          <cell r="G98">
            <v>35</v>
          </cell>
        </row>
        <row r="99">
          <cell r="A99" t="str">
            <v>PI 37</v>
          </cell>
          <cell r="B99" t="str">
            <v>Lançamento de cabos em dutos de aço, classe 1000V, circuito trifásico mais neutro, e monofásico</v>
          </cell>
          <cell r="C99" t="str">
            <v xml:space="preserve"> </v>
          </cell>
          <cell r="D99" t="str">
            <v xml:space="preserve"> </v>
          </cell>
          <cell r="E99" t="str">
            <v>m</v>
          </cell>
          <cell r="F99">
            <v>100</v>
          </cell>
          <cell r="G99">
            <v>4</v>
          </cell>
        </row>
        <row r="100">
          <cell r="A100" t="str">
            <v>PI 73</v>
          </cell>
          <cell r="B100" t="str">
            <v>Reator de alto fator externo c/ignitor p/ lâmpada a vapor de mercúrio,  da Entral ou similar</v>
          </cell>
          <cell r="C100">
            <v>0</v>
          </cell>
          <cell r="D100">
            <v>0</v>
          </cell>
          <cell r="E100" t="str">
            <v>un</v>
          </cell>
          <cell r="F100">
            <v>4</v>
          </cell>
          <cell r="G100">
            <v>37</v>
          </cell>
        </row>
        <row r="101">
          <cell r="A101" t="str">
            <v>PI 74</v>
          </cell>
          <cell r="B101" t="str">
            <v>Chave de iluminação pública</v>
          </cell>
          <cell r="C101">
            <v>0</v>
          </cell>
          <cell r="D101">
            <v>0</v>
          </cell>
          <cell r="E101" t="str">
            <v>un</v>
          </cell>
          <cell r="F101">
            <v>1</v>
          </cell>
          <cell r="G101">
            <v>95</v>
          </cell>
        </row>
        <row r="102">
          <cell r="A102" t="str">
            <v>PI 75</v>
          </cell>
          <cell r="B102" t="str">
            <v>Montagem eletromecânica de luminária 5m de altura, c/fixação dos equipam.e conexões elét.</v>
          </cell>
          <cell r="C102">
            <v>0</v>
          </cell>
          <cell r="D102">
            <v>0</v>
          </cell>
          <cell r="E102" t="str">
            <v>un</v>
          </cell>
          <cell r="F102">
            <v>4</v>
          </cell>
          <cell r="G102">
            <v>67.08</v>
          </cell>
        </row>
        <row r="103">
          <cell r="A103" t="str">
            <v>PI 22</v>
          </cell>
          <cell r="B103" t="str">
            <v>Base completa com fusível Diazed, 6A, retardado, incluíndo tampa, anel de proteção e ajuste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4</v>
          </cell>
          <cell r="G103">
            <v>8.6300000000000008</v>
          </cell>
        </row>
        <row r="104">
          <cell r="A104" t="str">
            <v>PI 26</v>
          </cell>
          <cell r="B104" t="str">
            <v>Relé fotoelétrico c/ suporte para fixação galv. com furo 18mm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1</v>
          </cell>
          <cell r="G104">
            <v>11.5</v>
          </cell>
        </row>
        <row r="105">
          <cell r="A105" t="str">
            <v>PI 24</v>
          </cell>
          <cell r="B105" t="str">
            <v>Fita elétrica auto fusão a base de borracha EPR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2</v>
          </cell>
          <cell r="G105">
            <v>6.39</v>
          </cell>
        </row>
        <row r="106">
          <cell r="A106" t="str">
            <v>PI 25</v>
          </cell>
          <cell r="B106" t="str">
            <v>Fita adesiva plástica isolante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2</v>
          </cell>
          <cell r="G106">
            <v>3.84</v>
          </cell>
        </row>
        <row r="107">
          <cell r="A107" t="str">
            <v>PI 38</v>
          </cell>
          <cell r="B107" t="str">
            <v>Confecção de emendas retas ou derivação em cabos classe 1000V, c/ conector à compressão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12</v>
          </cell>
          <cell r="G107">
            <v>4.5</v>
          </cell>
        </row>
        <row r="108">
          <cell r="F108" t="str">
            <v>SUB-TOTAL - OBRAS COMPLEMENTARES</v>
          </cell>
        </row>
        <row r="110">
          <cell r="F110" t="str">
            <v>SUB-TOTAL - Passarela do Km 9+680/396+680</v>
          </cell>
        </row>
        <row r="112">
          <cell r="B112" t="str">
            <v>Passarela do Km 14+733/401+733</v>
          </cell>
        </row>
        <row r="113">
          <cell r="B113" t="str">
            <v>OBRAS DE ARTE ESPECIAIS</v>
          </cell>
        </row>
        <row r="114">
          <cell r="B114" t="str">
            <v>Infra e Mesoestrutura</v>
          </cell>
        </row>
        <row r="115">
          <cell r="A115" t="str">
            <v>03.010.01</v>
          </cell>
          <cell r="B115" t="str">
            <v>Escavação em cavas de fundação com esgotamento</v>
          </cell>
          <cell r="C115" t="str">
            <v xml:space="preserve"> </v>
          </cell>
          <cell r="D115" t="str">
            <v xml:space="preserve"> </v>
          </cell>
          <cell r="E115" t="str">
            <v>m3</v>
          </cell>
          <cell r="F115">
            <v>62</v>
          </cell>
          <cell r="G115">
            <v>22.39</v>
          </cell>
        </row>
        <row r="116">
          <cell r="A116" t="str">
            <v>03.371.00</v>
          </cell>
          <cell r="B116" t="str">
            <v>Formas de madeira compensada</v>
          </cell>
          <cell r="C116" t="str">
            <v xml:space="preserve"> </v>
          </cell>
          <cell r="D116" t="str">
            <v xml:space="preserve"> </v>
          </cell>
          <cell r="E116" t="str">
            <v>m2</v>
          </cell>
          <cell r="F116">
            <v>57</v>
          </cell>
          <cell r="G116">
            <v>21.86</v>
          </cell>
        </row>
        <row r="117">
          <cell r="A117" t="str">
            <v>03.371.02</v>
          </cell>
          <cell r="B117" t="str">
            <v>Formas de placa compensada plastificada</v>
          </cell>
          <cell r="C117" t="str">
            <v xml:space="preserve"> </v>
          </cell>
          <cell r="D117" t="str">
            <v xml:space="preserve"> </v>
          </cell>
          <cell r="E117" t="str">
            <v>m2</v>
          </cell>
          <cell r="F117">
            <v>209</v>
          </cell>
          <cell r="G117">
            <v>30.76</v>
          </cell>
        </row>
        <row r="118">
          <cell r="A118" t="str">
            <v>03.353.00</v>
          </cell>
          <cell r="B118" t="str">
            <v>Forn., preparo e colocação nas formas, de aço CA-50</v>
          </cell>
          <cell r="C118" t="str">
            <v xml:space="preserve"> </v>
          </cell>
          <cell r="D118" t="str">
            <v xml:space="preserve"> </v>
          </cell>
          <cell r="E118" t="str">
            <v>kg</v>
          </cell>
          <cell r="F118">
            <v>2992</v>
          </cell>
          <cell r="G118">
            <v>2.59</v>
          </cell>
        </row>
        <row r="119">
          <cell r="A119" t="str">
            <v>03.326.00</v>
          </cell>
          <cell r="B119" t="str">
            <v xml:space="preserve">Concreto fck= 20 MPa-contr. raz. uso ger. </v>
          </cell>
          <cell r="C119" t="str">
            <v xml:space="preserve"> </v>
          </cell>
          <cell r="D119" t="str">
            <v xml:space="preserve"> </v>
          </cell>
          <cell r="E119" t="str">
            <v>m3</v>
          </cell>
          <cell r="F119">
            <v>41</v>
          </cell>
          <cell r="G119">
            <v>149.19999999999999</v>
          </cell>
        </row>
        <row r="120">
          <cell r="A120" t="str">
            <v>OAE5a</v>
          </cell>
          <cell r="B120" t="str">
            <v>Estaca metálica - tipo CS 250 X 52 - Fornecimento e cravação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152</v>
          </cell>
          <cell r="G120">
            <v>97.23</v>
          </cell>
        </row>
        <row r="121">
          <cell r="A121" t="str">
            <v>OAE5b</v>
          </cell>
          <cell r="B121" t="str">
            <v>Estaca metálica - tipo CS 300 x 77 - Fornecimento e cravação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152</v>
          </cell>
          <cell r="G121">
            <v>122.7</v>
          </cell>
        </row>
        <row r="122">
          <cell r="A122" t="str">
            <v>OAE5c</v>
          </cell>
          <cell r="B122" t="str">
            <v>Estaca metálica - tipo CS 300 x 116 - Fornecimento e cravação</v>
          </cell>
          <cell r="C122" t="str">
            <v xml:space="preserve"> </v>
          </cell>
          <cell r="D122" t="str">
            <v xml:space="preserve"> </v>
          </cell>
          <cell r="E122" t="str">
            <v>m</v>
          </cell>
          <cell r="F122">
            <v>76</v>
          </cell>
          <cell r="G122">
            <v>162.41999999999999</v>
          </cell>
        </row>
        <row r="123">
          <cell r="B123" t="str">
            <v>Superestrutura</v>
          </cell>
        </row>
        <row r="124">
          <cell r="A124" t="str">
            <v>03.371.02</v>
          </cell>
          <cell r="B124" t="str">
            <v>Formas de placa compensada plastificada</v>
          </cell>
          <cell r="C124" t="str">
            <v xml:space="preserve"> </v>
          </cell>
          <cell r="D124" t="str">
            <v xml:space="preserve"> </v>
          </cell>
          <cell r="E124" t="str">
            <v>m2</v>
          </cell>
          <cell r="F124">
            <v>1939</v>
          </cell>
          <cell r="G124">
            <v>30.76</v>
          </cell>
        </row>
        <row r="125">
          <cell r="A125" t="str">
            <v>OAE6</v>
          </cell>
          <cell r="B125" t="str">
            <v>Escoramento metálico comum (cimbramento)</v>
          </cell>
          <cell r="C125" t="str">
            <v xml:space="preserve"> </v>
          </cell>
          <cell r="D125" t="str">
            <v xml:space="preserve"> </v>
          </cell>
          <cell r="E125" t="str">
            <v>m3</v>
          </cell>
          <cell r="F125">
            <v>1503</v>
          </cell>
          <cell r="G125">
            <v>27.58</v>
          </cell>
        </row>
        <row r="126">
          <cell r="A126" t="str">
            <v>03.353.00</v>
          </cell>
          <cell r="B126" t="str">
            <v>Forn., preparo e colocação nas formas, de aço CA-50</v>
          </cell>
          <cell r="C126" t="str">
            <v xml:space="preserve"> </v>
          </cell>
          <cell r="D126" t="str">
            <v xml:space="preserve"> </v>
          </cell>
          <cell r="E126" t="str">
            <v>kg</v>
          </cell>
          <cell r="F126">
            <v>17581</v>
          </cell>
          <cell r="G126">
            <v>2.59</v>
          </cell>
        </row>
        <row r="127">
          <cell r="A127" t="str">
            <v>03.354.00</v>
          </cell>
          <cell r="B127" t="str">
            <v>Forn., preparo e colocação nas formas, de aço CA-60</v>
          </cell>
          <cell r="C127" t="str">
            <v xml:space="preserve"> </v>
          </cell>
          <cell r="D127" t="str">
            <v xml:space="preserve"> </v>
          </cell>
          <cell r="E127" t="str">
            <v>kg</v>
          </cell>
          <cell r="F127">
            <v>1877</v>
          </cell>
          <cell r="G127">
            <v>2.85</v>
          </cell>
        </row>
        <row r="128">
          <cell r="A128" t="str">
            <v>03.359.01</v>
          </cell>
          <cell r="B128" t="str">
            <v>Forn., preparo e colocação nas formas, de aço CA-25</v>
          </cell>
          <cell r="C128" t="str">
            <v xml:space="preserve"> </v>
          </cell>
          <cell r="D128" t="str">
            <v xml:space="preserve"> </v>
          </cell>
          <cell r="E128" t="str">
            <v>kg</v>
          </cell>
          <cell r="F128">
            <v>104</v>
          </cell>
          <cell r="G128">
            <v>2.4300000000000002</v>
          </cell>
        </row>
        <row r="129">
          <cell r="A129" t="str">
            <v>03.330.00</v>
          </cell>
          <cell r="B129" t="str">
            <v>Concreto fck= 35 MPa-contr. raz. uso ger.</v>
          </cell>
          <cell r="C129" t="str">
            <v xml:space="preserve"> </v>
          </cell>
          <cell r="D129" t="str">
            <v xml:space="preserve"> </v>
          </cell>
          <cell r="E129" t="str">
            <v>m3</v>
          </cell>
          <cell r="F129">
            <v>161</v>
          </cell>
          <cell r="G129">
            <v>166.78</v>
          </cell>
        </row>
        <row r="130">
          <cell r="A130" t="str">
            <v>03.326.00</v>
          </cell>
          <cell r="B130" t="str">
            <v xml:space="preserve">Concreto fck= 20 MPa-contr. raz. uso ger. </v>
          </cell>
          <cell r="C130" t="str">
            <v xml:space="preserve"> </v>
          </cell>
          <cell r="D130" t="str">
            <v xml:space="preserve"> </v>
          </cell>
          <cell r="E130" t="str">
            <v>m3</v>
          </cell>
          <cell r="F130">
            <v>29</v>
          </cell>
          <cell r="G130">
            <v>149.19999999999999</v>
          </cell>
        </row>
        <row r="131">
          <cell r="B131" t="str">
            <v>Diversos</v>
          </cell>
        </row>
        <row r="132">
          <cell r="A132" t="str">
            <v>03.510.00</v>
          </cell>
          <cell r="B132" t="str">
            <v>Aparelho de apoio em neoprene</v>
          </cell>
          <cell r="C132" t="str">
            <v xml:space="preserve"> </v>
          </cell>
          <cell r="D132" t="str">
            <v xml:space="preserve"> </v>
          </cell>
          <cell r="E132" t="str">
            <v>kg</v>
          </cell>
          <cell r="F132">
            <v>51</v>
          </cell>
          <cell r="G132">
            <v>86.94</v>
          </cell>
        </row>
        <row r="133">
          <cell r="A133" t="str">
            <v>P 03.991.01b</v>
          </cell>
          <cell r="B133" t="str">
            <v>Dreno de FF D= 50 mm x 500mm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34</v>
          </cell>
          <cell r="G133">
            <v>6.63</v>
          </cell>
        </row>
        <row r="134">
          <cell r="F134" t="str">
            <v>SUB-TOTAL OAE</v>
          </cell>
        </row>
        <row r="135">
          <cell r="B135" t="str">
            <v>OBRAS COMPLEMENTARES</v>
          </cell>
        </row>
        <row r="136">
          <cell r="B136" t="str">
            <v>Iluminação das passarelas</v>
          </cell>
        </row>
        <row r="137">
          <cell r="A137" t="str">
            <v>PI 02a</v>
          </cell>
          <cell r="B137" t="str">
            <v>Poste de aço galvanizado a fogo, c/ 5,0m de alt. p/instal.na lat. das passarelas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300</v>
          </cell>
        </row>
        <row r="138">
          <cell r="A138" t="str">
            <v>PI 03</v>
          </cell>
          <cell r="B138" t="str">
            <v xml:space="preserve">Luminária p/ iluminação pública ref.HRC-612 da Philips ou similar 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4</v>
          </cell>
          <cell r="G138">
            <v>400</v>
          </cell>
        </row>
        <row r="139">
          <cell r="A139" t="str">
            <v>PI 08</v>
          </cell>
          <cell r="B139" t="str">
            <v>Suporte p/ luminária tipo ZGP401 da Philips ou similar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4</v>
          </cell>
          <cell r="G139">
            <v>81.650000000000006</v>
          </cell>
        </row>
        <row r="140">
          <cell r="A140" t="str">
            <v>PI 10</v>
          </cell>
          <cell r="B140" t="str">
            <v>Lâmpada a vapor de mercúrio 250W, alta pressão, base E40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4</v>
          </cell>
          <cell r="G140">
            <v>28.75</v>
          </cell>
        </row>
        <row r="141">
          <cell r="A141" t="str">
            <v>PI 71</v>
          </cell>
          <cell r="B141" t="str">
            <v>Cabo isolado p/ 1000V, de alumínio, singelo, cor preto, bitola 25 mm² (XLPE) est.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100</v>
          </cell>
          <cell r="G141">
            <v>4.62</v>
          </cell>
        </row>
        <row r="142">
          <cell r="A142" t="str">
            <v>PI 67</v>
          </cell>
          <cell r="B142" t="str">
            <v>Cabo isolado p/ 1000 V, 2,5 mm2 de alumínio</v>
          </cell>
          <cell r="C142" t="str">
            <v xml:space="preserve"> </v>
          </cell>
          <cell r="D142" t="str">
            <v xml:space="preserve"> </v>
          </cell>
          <cell r="E142" t="str">
            <v>m</v>
          </cell>
          <cell r="F142">
            <v>40</v>
          </cell>
          <cell r="G142">
            <v>0.6</v>
          </cell>
        </row>
        <row r="143">
          <cell r="A143" t="str">
            <v>PI 72</v>
          </cell>
          <cell r="B143" t="str">
            <v>Eletroduto de aço 1.1/4" (vara de 3m), na passarela, conforme projeto</v>
          </cell>
          <cell r="C143">
            <v>0</v>
          </cell>
          <cell r="D143">
            <v>0</v>
          </cell>
          <cell r="E143" t="str">
            <v>m</v>
          </cell>
          <cell r="F143">
            <v>50</v>
          </cell>
          <cell r="G143">
            <v>18</v>
          </cell>
        </row>
        <row r="144">
          <cell r="A144" t="str">
            <v>PI 30</v>
          </cell>
          <cell r="B144" t="str">
            <v>Haste para aterramento aço-cobre D 13x2400mm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1</v>
          </cell>
          <cell r="G144">
            <v>6.04</v>
          </cell>
        </row>
        <row r="145">
          <cell r="A145" t="str">
            <v>PI 31</v>
          </cell>
          <cell r="B145" t="str">
            <v>Cabo de cobre nú meio duro, 7 fios 2AWG</v>
          </cell>
          <cell r="C145" t="str">
            <v xml:space="preserve"> </v>
          </cell>
          <cell r="D145" t="str">
            <v xml:space="preserve"> </v>
          </cell>
          <cell r="E145" t="str">
            <v>kg</v>
          </cell>
          <cell r="F145">
            <v>4</v>
          </cell>
          <cell r="G145">
            <v>7.02</v>
          </cell>
        </row>
        <row r="146">
          <cell r="A146" t="str">
            <v>PI 39</v>
          </cell>
          <cell r="B146" t="str">
            <v>Fixação de haste de terra e conexão ao neutro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4</v>
          </cell>
          <cell r="G146">
            <v>35</v>
          </cell>
        </row>
        <row r="147">
          <cell r="A147" t="str">
            <v>PI 37</v>
          </cell>
          <cell r="B147" t="str">
            <v>Lançamento de cabos em dutos de aço, classe 1000V, circuito trifásico mais neutro, e monofásico</v>
          </cell>
          <cell r="C147" t="str">
            <v xml:space="preserve"> </v>
          </cell>
          <cell r="D147" t="str">
            <v xml:space="preserve"> </v>
          </cell>
          <cell r="E147" t="str">
            <v>m</v>
          </cell>
          <cell r="F147">
            <v>100</v>
          </cell>
          <cell r="G147">
            <v>4</v>
          </cell>
        </row>
        <row r="148">
          <cell r="A148" t="str">
            <v>PI 73</v>
          </cell>
          <cell r="B148" t="str">
            <v>Reator de alto fator externo c/ignitor p/ lâmpada a vapor de mercúrio,  da Entral ou similar</v>
          </cell>
          <cell r="C148">
            <v>0</v>
          </cell>
          <cell r="D148">
            <v>0</v>
          </cell>
          <cell r="E148" t="str">
            <v>un</v>
          </cell>
          <cell r="F148">
            <v>4</v>
          </cell>
          <cell r="G148">
            <v>37</v>
          </cell>
        </row>
        <row r="149">
          <cell r="A149" t="str">
            <v>PI 74</v>
          </cell>
          <cell r="B149" t="str">
            <v>Chave de iluminação pública</v>
          </cell>
          <cell r="C149">
            <v>0</v>
          </cell>
          <cell r="D149">
            <v>0</v>
          </cell>
          <cell r="E149" t="str">
            <v>un</v>
          </cell>
          <cell r="F149">
            <v>1</v>
          </cell>
          <cell r="G149">
            <v>95</v>
          </cell>
        </row>
        <row r="150">
          <cell r="A150" t="str">
            <v>PI 75</v>
          </cell>
          <cell r="B150" t="str">
            <v>Montagem eletromecânica de luminária 5m de altura, c/fixação dos equipam.e conexões elét.</v>
          </cell>
          <cell r="C150">
            <v>0</v>
          </cell>
          <cell r="D150">
            <v>0</v>
          </cell>
          <cell r="E150" t="str">
            <v>un</v>
          </cell>
          <cell r="F150">
            <v>4</v>
          </cell>
          <cell r="G150">
            <v>67.08</v>
          </cell>
        </row>
        <row r="151">
          <cell r="A151" t="str">
            <v>PI 22</v>
          </cell>
          <cell r="B151" t="str">
            <v>Base completa com fusível Diazed, 6A, retardado, incluíndo tampa, anel de proteção e ajuste</v>
          </cell>
          <cell r="C151" t="str">
            <v xml:space="preserve"> </v>
          </cell>
          <cell r="D151" t="str">
            <v xml:space="preserve"> </v>
          </cell>
          <cell r="E151" t="str">
            <v>un</v>
          </cell>
          <cell r="F151">
            <v>4</v>
          </cell>
          <cell r="G151">
            <v>8.6300000000000008</v>
          </cell>
        </row>
        <row r="152">
          <cell r="A152" t="str">
            <v>PI 26</v>
          </cell>
          <cell r="B152" t="str">
            <v>Relé fotoelétrico c/ suporte para fixação galv. com furo 18mm</v>
          </cell>
          <cell r="C152" t="str">
            <v xml:space="preserve"> </v>
          </cell>
          <cell r="D152" t="str">
            <v xml:space="preserve"> </v>
          </cell>
          <cell r="E152" t="str">
            <v>un</v>
          </cell>
          <cell r="F152">
            <v>1</v>
          </cell>
          <cell r="G152">
            <v>11.5</v>
          </cell>
        </row>
        <row r="153">
          <cell r="A153" t="str">
            <v>PI 24</v>
          </cell>
          <cell r="B153" t="str">
            <v>Fita elétrica auto fusão a base de borracha EPR</v>
          </cell>
          <cell r="C153" t="str">
            <v xml:space="preserve"> </v>
          </cell>
          <cell r="D153" t="str">
            <v xml:space="preserve"> </v>
          </cell>
          <cell r="E153" t="str">
            <v>un</v>
          </cell>
          <cell r="F153">
            <v>2</v>
          </cell>
          <cell r="G153">
            <v>6.39</v>
          </cell>
        </row>
        <row r="154">
          <cell r="A154" t="str">
            <v>PI 25</v>
          </cell>
          <cell r="B154" t="str">
            <v>Fita adesiva plástica isolante</v>
          </cell>
          <cell r="C154" t="str">
            <v xml:space="preserve"> </v>
          </cell>
          <cell r="D154" t="str">
            <v xml:space="preserve"> </v>
          </cell>
          <cell r="E154" t="str">
            <v>un</v>
          </cell>
          <cell r="F154">
            <v>2</v>
          </cell>
          <cell r="G154">
            <v>3.84</v>
          </cell>
        </row>
        <row r="155">
          <cell r="A155" t="str">
            <v>PI 38</v>
          </cell>
          <cell r="B155" t="str">
            <v>Confecção de emendas retas ou derivação em cabos classe 1000V, c/ conector à compressão</v>
          </cell>
          <cell r="C155" t="str">
            <v xml:space="preserve"> </v>
          </cell>
          <cell r="D155" t="str">
            <v xml:space="preserve"> </v>
          </cell>
          <cell r="E155" t="str">
            <v>un</v>
          </cell>
          <cell r="F155">
            <v>12</v>
          </cell>
          <cell r="G155">
            <v>4.5</v>
          </cell>
        </row>
        <row r="156">
          <cell r="F156" t="str">
            <v>SUB-TOTAL - OBRAS COMPLEMENTARES</v>
          </cell>
        </row>
        <row r="158">
          <cell r="F158" t="str">
            <v>SUB-TOTAL - Passarela do Km 14+733/401+733</v>
          </cell>
        </row>
        <row r="160">
          <cell r="B160" t="str">
            <v>Passarela do Km 16+401/Km 403+410</v>
          </cell>
        </row>
        <row r="161">
          <cell r="B161" t="str">
            <v>OBRAS DE ARTE ESPECIAIS</v>
          </cell>
        </row>
        <row r="162">
          <cell r="B162" t="str">
            <v>Infra e Mesoestrutura</v>
          </cell>
        </row>
        <row r="163">
          <cell r="A163" t="str">
            <v>03.010.01</v>
          </cell>
          <cell r="B163" t="str">
            <v>Escavação em cavas de fundação com esgotamento</v>
          </cell>
          <cell r="C163" t="str">
            <v xml:space="preserve"> </v>
          </cell>
          <cell r="D163" t="str">
            <v xml:space="preserve"> </v>
          </cell>
          <cell r="E163" t="str">
            <v>m3</v>
          </cell>
          <cell r="F163">
            <v>62</v>
          </cell>
          <cell r="G163">
            <v>22.39</v>
          </cell>
        </row>
        <row r="164">
          <cell r="A164" t="str">
            <v>03.371.01</v>
          </cell>
          <cell r="B164" t="str">
            <v>Formas de placa compensada resinada</v>
          </cell>
          <cell r="C164" t="str">
            <v xml:space="preserve"> </v>
          </cell>
          <cell r="D164" t="str">
            <v xml:space="preserve"> </v>
          </cell>
          <cell r="E164" t="str">
            <v>m2</v>
          </cell>
          <cell r="F164">
            <v>57</v>
          </cell>
          <cell r="G164">
            <v>21.86</v>
          </cell>
        </row>
        <row r="165">
          <cell r="A165" t="str">
            <v>03.371.02</v>
          </cell>
          <cell r="B165" t="str">
            <v>Formas de placa compensada plastificada</v>
          </cell>
          <cell r="C165" t="str">
            <v xml:space="preserve"> </v>
          </cell>
          <cell r="D165" t="str">
            <v xml:space="preserve"> </v>
          </cell>
          <cell r="E165" t="str">
            <v>m2</v>
          </cell>
          <cell r="F165">
            <v>180</v>
          </cell>
          <cell r="G165">
            <v>30.76</v>
          </cell>
        </row>
        <row r="166">
          <cell r="A166" t="str">
            <v>03.353.00</v>
          </cell>
          <cell r="B166" t="str">
            <v>Forn., preparo e colocação nas formas, de aço CA-50</v>
          </cell>
          <cell r="C166" t="str">
            <v xml:space="preserve"> </v>
          </cell>
          <cell r="D166" t="str">
            <v xml:space="preserve"> </v>
          </cell>
          <cell r="E166" t="str">
            <v>kg</v>
          </cell>
          <cell r="F166">
            <v>2456</v>
          </cell>
          <cell r="G166">
            <v>2.59</v>
          </cell>
        </row>
        <row r="167">
          <cell r="A167" t="str">
            <v>03.326.00</v>
          </cell>
          <cell r="B167" t="str">
            <v xml:space="preserve">Concreto fck= 20 MPa-contr. raz. uso ger. </v>
          </cell>
          <cell r="C167" t="str">
            <v xml:space="preserve"> </v>
          </cell>
          <cell r="D167" t="str">
            <v xml:space="preserve"> </v>
          </cell>
          <cell r="E167" t="str">
            <v>m3</v>
          </cell>
          <cell r="F167">
            <v>37</v>
          </cell>
          <cell r="G167">
            <v>149.19999999999999</v>
          </cell>
        </row>
        <row r="168">
          <cell r="A168" t="str">
            <v>OAE5a</v>
          </cell>
          <cell r="B168" t="str">
            <v>Estaca metálica - tipo CS 250 X 52 - Fornecimento e cravação</v>
          </cell>
          <cell r="C168" t="str">
            <v xml:space="preserve"> </v>
          </cell>
          <cell r="D168" t="str">
            <v xml:space="preserve"> </v>
          </cell>
          <cell r="E168" t="str">
            <v>m</v>
          </cell>
          <cell r="F168">
            <v>136</v>
          </cell>
          <cell r="G168">
            <v>97.23</v>
          </cell>
        </row>
        <row r="169">
          <cell r="A169" t="str">
            <v>OAE5b</v>
          </cell>
          <cell r="B169" t="str">
            <v>Estaca metálica - tipo CS 300 x 77 - Fornecimento e cravação</v>
          </cell>
          <cell r="C169" t="str">
            <v xml:space="preserve"> </v>
          </cell>
          <cell r="D169" t="str">
            <v xml:space="preserve"> </v>
          </cell>
          <cell r="E169" t="str">
            <v>m</v>
          </cell>
          <cell r="F169">
            <v>136</v>
          </cell>
          <cell r="G169">
            <v>122.7</v>
          </cell>
        </row>
        <row r="170">
          <cell r="A170" t="str">
            <v>OAE5c</v>
          </cell>
          <cell r="B170" t="str">
            <v>Estaca metálica - tipo CS 300 x 116 - Fornecimento e cravação</v>
          </cell>
          <cell r="C170" t="str">
            <v xml:space="preserve"> </v>
          </cell>
          <cell r="D170" t="str">
            <v xml:space="preserve"> </v>
          </cell>
          <cell r="E170" t="str">
            <v>m</v>
          </cell>
          <cell r="F170">
            <v>68</v>
          </cell>
          <cell r="G170">
            <v>162.41999999999999</v>
          </cell>
        </row>
        <row r="171">
          <cell r="B171" t="str">
            <v>Superestrutura</v>
          </cell>
        </row>
        <row r="172">
          <cell r="A172" t="str">
            <v>03.371.02</v>
          </cell>
          <cell r="B172" t="str">
            <v>Formas de placa compensada plastificada</v>
          </cell>
          <cell r="C172" t="str">
            <v xml:space="preserve"> </v>
          </cell>
          <cell r="D172" t="str">
            <v xml:space="preserve"> </v>
          </cell>
          <cell r="E172" t="str">
            <v>m2</v>
          </cell>
          <cell r="F172">
            <v>1734</v>
          </cell>
          <cell r="G172">
            <v>30.76</v>
          </cell>
        </row>
        <row r="173">
          <cell r="A173" t="str">
            <v>OAE6</v>
          </cell>
          <cell r="B173" t="str">
            <v>Escoramento metálico comum (cimbramento)</v>
          </cell>
          <cell r="C173" t="str">
            <v xml:space="preserve"> </v>
          </cell>
          <cell r="D173" t="str">
            <v xml:space="preserve"> </v>
          </cell>
          <cell r="E173" t="str">
            <v>m3</v>
          </cell>
          <cell r="F173">
            <v>1118</v>
          </cell>
          <cell r="G173">
            <v>27.58</v>
          </cell>
        </row>
        <row r="174">
          <cell r="A174" t="str">
            <v>03.353.00</v>
          </cell>
          <cell r="B174" t="str">
            <v>Forn., preparo e colocação nas formas, de aço CA-50</v>
          </cell>
          <cell r="C174" t="str">
            <v xml:space="preserve"> </v>
          </cell>
          <cell r="D174" t="str">
            <v xml:space="preserve"> </v>
          </cell>
          <cell r="E174" t="str">
            <v>kg</v>
          </cell>
          <cell r="F174">
            <v>15155</v>
          </cell>
          <cell r="G174">
            <v>2.59</v>
          </cell>
        </row>
        <row r="175">
          <cell r="A175" t="str">
            <v>03.354.00</v>
          </cell>
          <cell r="B175" t="str">
            <v>Forn., preparo e colocação nas formas, de aço CA-60</v>
          </cell>
          <cell r="C175" t="str">
            <v xml:space="preserve"> </v>
          </cell>
          <cell r="D175" t="str">
            <v xml:space="preserve"> </v>
          </cell>
          <cell r="E175" t="str">
            <v>kg</v>
          </cell>
          <cell r="F175">
            <v>1086</v>
          </cell>
          <cell r="G175">
            <v>2.85</v>
          </cell>
        </row>
        <row r="176">
          <cell r="A176" t="str">
            <v>03.359.01</v>
          </cell>
          <cell r="B176" t="str">
            <v>Forn., preparo e colocação nas formas, de aço CA-25</v>
          </cell>
          <cell r="C176" t="str">
            <v xml:space="preserve"> </v>
          </cell>
          <cell r="D176" t="str">
            <v xml:space="preserve"> </v>
          </cell>
          <cell r="E176" t="str">
            <v>kg</v>
          </cell>
          <cell r="F176">
            <v>89</v>
          </cell>
          <cell r="G176">
            <v>2.4300000000000002</v>
          </cell>
        </row>
        <row r="177">
          <cell r="A177" t="str">
            <v>03.330.00</v>
          </cell>
          <cell r="B177" t="str">
            <v>Concreto fck= 35 MPa-contr. raz. uso ger.</v>
          </cell>
          <cell r="C177" t="str">
            <v xml:space="preserve"> </v>
          </cell>
          <cell r="D177" t="str">
            <v xml:space="preserve"> </v>
          </cell>
          <cell r="E177" t="str">
            <v>m3</v>
          </cell>
          <cell r="F177">
            <v>145</v>
          </cell>
          <cell r="G177">
            <v>166.78</v>
          </cell>
        </row>
        <row r="178">
          <cell r="A178" t="str">
            <v>03.326.00</v>
          </cell>
          <cell r="B178" t="str">
            <v xml:space="preserve">Concreto fck= 20 MPa-contr. raz. uso ger. </v>
          </cell>
          <cell r="C178" t="str">
            <v xml:space="preserve"> </v>
          </cell>
          <cell r="D178" t="str">
            <v xml:space="preserve"> </v>
          </cell>
          <cell r="E178" t="str">
            <v>m3</v>
          </cell>
          <cell r="F178">
            <v>26</v>
          </cell>
          <cell r="G178">
            <v>149.19999999999999</v>
          </cell>
        </row>
        <row r="179">
          <cell r="B179" t="str">
            <v>Diversos</v>
          </cell>
        </row>
        <row r="180">
          <cell r="A180" t="str">
            <v>03.510.00</v>
          </cell>
          <cell r="B180" t="str">
            <v>Aparelho de apoio em neoprene</v>
          </cell>
          <cell r="C180" t="str">
            <v xml:space="preserve"> </v>
          </cell>
          <cell r="D180" t="str">
            <v xml:space="preserve"> </v>
          </cell>
          <cell r="E180" t="str">
            <v>kg</v>
          </cell>
          <cell r="F180">
            <v>51</v>
          </cell>
          <cell r="G180">
            <v>86.94</v>
          </cell>
        </row>
        <row r="181">
          <cell r="A181" t="str">
            <v>P 03.991.01b</v>
          </cell>
          <cell r="B181" t="str">
            <v>Dreno de FF D= 50 mm x 500mm</v>
          </cell>
          <cell r="C181" t="str">
            <v xml:space="preserve"> </v>
          </cell>
          <cell r="D181" t="str">
            <v xml:space="preserve"> </v>
          </cell>
          <cell r="E181" t="str">
            <v>un</v>
          </cell>
          <cell r="F181">
            <v>34</v>
          </cell>
          <cell r="G181">
            <v>6.63</v>
          </cell>
        </row>
      </sheetData>
      <sheetData sheetId="19">
        <row r="13">
          <cell r="A13" t="str">
            <v>06.100.21</v>
          </cell>
          <cell r="B13" t="str">
            <v>Pintura de faixa - tinta acrílica - 2 anos</v>
          </cell>
          <cell r="C13" t="str">
            <v>DNER-EM371-372-373/97</v>
          </cell>
          <cell r="D13" t="str">
            <v xml:space="preserve"> </v>
          </cell>
          <cell r="E13" t="str">
            <v>m2</v>
          </cell>
          <cell r="F13">
            <v>33650</v>
          </cell>
          <cell r="G13">
            <v>7.08</v>
          </cell>
        </row>
        <row r="14">
          <cell r="A14" t="str">
            <v>06.110.02</v>
          </cell>
          <cell r="B14" t="str">
            <v>Pint. setas e zebrados - termopl. - 3 anos</v>
          </cell>
          <cell r="C14" t="str">
            <v>DNER-EM371-372-373/97</v>
          </cell>
          <cell r="D14" t="str">
            <v xml:space="preserve"> </v>
          </cell>
          <cell r="E14" t="str">
            <v>m2</v>
          </cell>
          <cell r="F14">
            <v>1700</v>
          </cell>
          <cell r="G14">
            <v>31.52</v>
          </cell>
        </row>
        <row r="15">
          <cell r="A15" t="str">
            <v>06.200.02</v>
          </cell>
          <cell r="B15" t="str">
            <v>Placa de sinalização tot. refletiva (forn/impl)</v>
          </cell>
          <cell r="C15" t="str">
            <v>DNER-EM371-372-373/97</v>
          </cell>
          <cell r="D15" t="str">
            <v xml:space="preserve"> </v>
          </cell>
          <cell r="E15" t="str">
            <v>m2</v>
          </cell>
          <cell r="F15">
            <v>540</v>
          </cell>
          <cell r="G15">
            <v>211.92</v>
          </cell>
        </row>
        <row r="16">
          <cell r="A16" t="str">
            <v>06.210.01</v>
          </cell>
          <cell r="B16" t="str">
            <v>Pórtico metálico</v>
          </cell>
          <cell r="C16" t="str">
            <v xml:space="preserve"> </v>
          </cell>
          <cell r="D16" t="str">
            <v xml:space="preserve"> </v>
          </cell>
          <cell r="E16" t="str">
            <v>un</v>
          </cell>
          <cell r="F16">
            <v>19</v>
          </cell>
          <cell r="G16">
            <v>27044.98</v>
          </cell>
        </row>
        <row r="17">
          <cell r="A17" t="str">
            <v>P06.210.02</v>
          </cell>
          <cell r="B17" t="str">
            <v>Bandeira simples 5,10 x 6,50m</v>
          </cell>
          <cell r="C17" t="str">
            <v xml:space="preserve"> </v>
          </cell>
          <cell r="D17" t="str">
            <v xml:space="preserve"> </v>
          </cell>
          <cell r="E17" t="str">
            <v>un</v>
          </cell>
          <cell r="F17">
            <v>33</v>
          </cell>
          <cell r="G17">
            <v>7876.4</v>
          </cell>
        </row>
        <row r="18">
          <cell r="A18" t="str">
            <v>06.120.01</v>
          </cell>
          <cell r="B18" t="str">
            <v>Tacha refletiva monodirecional (forn/coloc)</v>
          </cell>
          <cell r="C18" t="str">
            <v>DNER-EM371-372-373/97</v>
          </cell>
          <cell r="D18" t="str">
            <v xml:space="preserve"> </v>
          </cell>
          <cell r="E18" t="str">
            <v>und</v>
          </cell>
          <cell r="F18">
            <v>9050</v>
          </cell>
          <cell r="G18">
            <v>9.3699999999999992</v>
          </cell>
        </row>
        <row r="19">
          <cell r="A19" t="str">
            <v>06.010.01</v>
          </cell>
          <cell r="B19" t="str">
            <v>Defensa semi-maleável simples (forn / impl)</v>
          </cell>
          <cell r="C19" t="str">
            <v xml:space="preserve"> </v>
          </cell>
          <cell r="D19" t="str">
            <v xml:space="preserve"> </v>
          </cell>
          <cell r="E19" t="str">
            <v>m</v>
          </cell>
          <cell r="F19">
            <v>40841</v>
          </cell>
          <cell r="G19">
            <v>74.150000000000006</v>
          </cell>
        </row>
        <row r="20">
          <cell r="A20" t="str">
            <v>06.010.11</v>
          </cell>
          <cell r="B20" t="str">
            <v>Defensa semi-maleável dupla (forn / impl)</v>
          </cell>
          <cell r="C20" t="str">
            <v xml:space="preserve"> </v>
          </cell>
          <cell r="D20" t="str">
            <v xml:space="preserve"> </v>
          </cell>
          <cell r="E20" t="str">
            <v>m</v>
          </cell>
          <cell r="F20">
            <v>10435</v>
          </cell>
          <cell r="G20">
            <v>125.57</v>
          </cell>
        </row>
        <row r="21">
          <cell r="A21" t="str">
            <v>06.030.01</v>
          </cell>
          <cell r="B21" t="str">
            <v>Barreira de segurança dupla - DNER PRO 176/86</v>
          </cell>
          <cell r="C21" t="str">
            <v xml:space="preserve"> </v>
          </cell>
          <cell r="D21" t="str">
            <v xml:space="preserve"> </v>
          </cell>
          <cell r="E21" t="str">
            <v>m</v>
          </cell>
          <cell r="F21">
            <v>5759</v>
          </cell>
          <cell r="G21">
            <v>79.48</v>
          </cell>
        </row>
        <row r="22">
          <cell r="F22" t="str">
            <v>SUB-TOTAL</v>
          </cell>
        </row>
        <row r="23">
          <cell r="B23" t="str">
            <v>SINALIZAÇÃO PROVISÓRIA</v>
          </cell>
        </row>
        <row r="24">
          <cell r="A24" t="str">
            <v>06.200.01</v>
          </cell>
          <cell r="B24" t="str">
            <v>Placa de sinalização semi-refletiva (forn/impl)</v>
          </cell>
          <cell r="C24" t="str">
            <v>DNER-EM371-372-373/97</v>
          </cell>
          <cell r="D24" t="str">
            <v xml:space="preserve"> </v>
          </cell>
          <cell r="E24" t="str">
            <v>m2</v>
          </cell>
          <cell r="F24">
            <v>992</v>
          </cell>
          <cell r="G24">
            <v>133.07</v>
          </cell>
        </row>
        <row r="25">
          <cell r="A25" t="str">
            <v>P06.200.01j</v>
          </cell>
          <cell r="B25" t="str">
            <v>Sinalizador intermitente</v>
          </cell>
          <cell r="C25" t="str">
            <v xml:space="preserve"> </v>
          </cell>
          <cell r="D25" t="str">
            <v xml:space="preserve"> </v>
          </cell>
          <cell r="E25" t="str">
            <v>un</v>
          </cell>
          <cell r="F25">
            <v>16</v>
          </cell>
          <cell r="G25">
            <v>16.3</v>
          </cell>
        </row>
        <row r="26">
          <cell r="A26" t="str">
            <v>P06.200.01k</v>
          </cell>
          <cell r="B26" t="str">
            <v>Sinalizador (balde)</v>
          </cell>
          <cell r="C26" t="str">
            <v xml:space="preserve"> </v>
          </cell>
          <cell r="D26" t="str">
            <v xml:space="preserve"> </v>
          </cell>
          <cell r="E26" t="str">
            <v>un</v>
          </cell>
          <cell r="F26">
            <v>1550</v>
          </cell>
          <cell r="G26">
            <v>9.51</v>
          </cell>
        </row>
        <row r="27">
          <cell r="A27" t="str">
            <v>P 06.030.02</v>
          </cell>
          <cell r="B27" t="str">
            <v>Barreira Classe II</v>
          </cell>
          <cell r="C27" t="str">
            <v xml:space="preserve"> </v>
          </cell>
          <cell r="D27" t="str">
            <v xml:space="preserve"> </v>
          </cell>
          <cell r="E27" t="str">
            <v>un</v>
          </cell>
          <cell r="F27">
            <v>212</v>
          </cell>
          <cell r="G27">
            <v>52.27</v>
          </cell>
        </row>
        <row r="28">
          <cell r="A28" t="str">
            <v>P 06.030.03</v>
          </cell>
          <cell r="B28" t="str">
            <v>Barreira Classe III</v>
          </cell>
          <cell r="C28" t="str">
            <v xml:space="preserve"> </v>
          </cell>
          <cell r="D28" t="str">
            <v xml:space="preserve"> </v>
          </cell>
          <cell r="E28" t="str">
            <v>un</v>
          </cell>
          <cell r="F28">
            <v>19</v>
          </cell>
          <cell r="G28">
            <v>70.48</v>
          </cell>
        </row>
        <row r="29">
          <cell r="A29" t="str">
            <v>P06.200.01l</v>
          </cell>
          <cell r="B29" t="str">
            <v>Sinalizador com bandeira</v>
          </cell>
          <cell r="C29" t="str">
            <v xml:space="preserve"> </v>
          </cell>
          <cell r="D29" t="str">
            <v xml:space="preserve"> </v>
          </cell>
          <cell r="E29" t="str">
            <v>homxh</v>
          </cell>
          <cell r="F29">
            <v>25000</v>
          </cell>
          <cell r="G29">
            <v>5.01</v>
          </cell>
        </row>
        <row r="30">
          <cell r="A30" t="str">
            <v>06.100.12</v>
          </cell>
          <cell r="B30" t="str">
            <v>Pintura setas e zebrado - tinta alquidica - 1 ano</v>
          </cell>
          <cell r="C30" t="str">
            <v>DNER-EM371-372-373/97</v>
          </cell>
          <cell r="D30" t="str">
            <v xml:space="preserve"> </v>
          </cell>
          <cell r="E30" t="str">
            <v>m2</v>
          </cell>
          <cell r="F30">
            <v>220</v>
          </cell>
          <cell r="G30">
            <v>6.55</v>
          </cell>
        </row>
        <row r="31">
          <cell r="A31" t="str">
            <v>06.100.11</v>
          </cell>
          <cell r="B31" t="str">
            <v>Pintura de faixa - tinta alquidica - 1 ano</v>
          </cell>
          <cell r="C31" t="str">
            <v>DNER-EM371-372-373/97</v>
          </cell>
          <cell r="D31" t="str">
            <v xml:space="preserve"> </v>
          </cell>
          <cell r="E31" t="str">
            <v>m2</v>
          </cell>
          <cell r="F31">
            <v>10600</v>
          </cell>
          <cell r="G31">
            <v>4.03</v>
          </cell>
        </row>
        <row r="32">
          <cell r="A32" t="str">
            <v>06.121.11</v>
          </cell>
          <cell r="B32" t="str">
            <v>Tachão refletivo bidirecional (forn/coloc)</v>
          </cell>
          <cell r="C32" t="str">
            <v>DNER-EM371-372-373/97</v>
          </cell>
          <cell r="D32" t="str">
            <v xml:space="preserve"> </v>
          </cell>
          <cell r="E32" t="str">
            <v>und</v>
          </cell>
          <cell r="F32">
            <v>3000</v>
          </cell>
          <cell r="G32">
            <v>31.13</v>
          </cell>
        </row>
        <row r="33">
          <cell r="A33" t="str">
            <v>06.120.11</v>
          </cell>
          <cell r="B33" t="str">
            <v>Tachão refletivo monodirecional (forn/coloc)</v>
          </cell>
          <cell r="C33" t="str">
            <v>DNER-EM371-372-373/97</v>
          </cell>
          <cell r="D33" t="str">
            <v xml:space="preserve"> </v>
          </cell>
          <cell r="E33" t="str">
            <v>und</v>
          </cell>
          <cell r="F33">
            <v>3000</v>
          </cell>
          <cell r="G33">
            <v>25.9</v>
          </cell>
        </row>
        <row r="34">
          <cell r="A34" t="str">
            <v>06.121.01</v>
          </cell>
          <cell r="B34" t="str">
            <v>Tacha refletiva bidirecional (forn/coloc)</v>
          </cell>
          <cell r="C34" t="str">
            <v>DNER-EM371-372-373/97</v>
          </cell>
          <cell r="D34" t="str">
            <v xml:space="preserve"> </v>
          </cell>
          <cell r="E34" t="str">
            <v>und</v>
          </cell>
          <cell r="F34">
            <v>1560</v>
          </cell>
          <cell r="G34">
            <v>10.47</v>
          </cell>
        </row>
      </sheetData>
      <sheetData sheetId="20">
        <row r="14">
          <cell r="A14" t="str">
            <v>P02.999.10</v>
          </cell>
          <cell r="B14" t="str">
            <v>Frezagem de revestimento em CAUQ e&lt;= 8 cm c/transporte até 2km</v>
          </cell>
          <cell r="C14" t="str">
            <v xml:space="preserve"> </v>
          </cell>
          <cell r="D14" t="str">
            <v xml:space="preserve"> </v>
          </cell>
          <cell r="E14" t="str">
            <v>m3</v>
          </cell>
          <cell r="F14">
            <v>4008</v>
          </cell>
          <cell r="G14">
            <v>24.96</v>
          </cell>
        </row>
        <row r="15">
          <cell r="A15" t="str">
            <v>02.400.00</v>
          </cell>
          <cell r="B15" t="str">
            <v>Pintura de ligação - Fornec., transporte e execução</v>
          </cell>
          <cell r="C15" t="str">
            <v>DNER-ES307/97</v>
          </cell>
          <cell r="D15" t="str">
            <v xml:space="preserve"> </v>
          </cell>
          <cell r="E15" t="str">
            <v>m2</v>
          </cell>
          <cell r="F15">
            <v>267192</v>
          </cell>
          <cell r="G15">
            <v>0.41</v>
          </cell>
        </row>
        <row r="16">
          <cell r="A16" t="str">
            <v>02.540.01</v>
          </cell>
          <cell r="B16" t="str">
            <v>Concreto betuminoso usinado a quente - usina 100/140 t/h</v>
          </cell>
          <cell r="C16" t="str">
            <v>DNER-ES313/97</v>
          </cell>
          <cell r="D16" t="str">
            <v xml:space="preserve"> </v>
          </cell>
          <cell r="E16" t="str">
            <v>t</v>
          </cell>
          <cell r="F16">
            <v>32063</v>
          </cell>
          <cell r="G16">
            <v>67.64</v>
          </cell>
        </row>
      </sheetData>
      <sheetData sheetId="2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221400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2214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4428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2624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1478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1002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4665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1693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292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2861</v>
          </cell>
          <cell r="G24">
            <v>2.62</v>
          </cell>
        </row>
        <row r="25">
          <cell r="A25" t="str">
            <v>01.100.18</v>
          </cell>
          <cell r="B25" t="str">
            <v>Escavação,carga e transportes de material de 1a categoria DMT= 1800 a 2000m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1131</v>
          </cell>
          <cell r="G25">
            <v>2.92</v>
          </cell>
        </row>
        <row r="26">
          <cell r="A26" t="str">
            <v>01.100.19</v>
          </cell>
          <cell r="B26" t="str">
            <v>Escavação,carga e transportes de material de 1a categoria DMT= 2000 a 3000m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99</v>
          </cell>
          <cell r="G26">
            <v>3.26</v>
          </cell>
        </row>
        <row r="27">
          <cell r="A27" t="str">
            <v>DER50265</v>
          </cell>
          <cell r="B27" t="str">
            <v>Esc.  Carga e Transp. de mat. 1a cat. c/ CB 4000&lt;DMT&lt;5000m</v>
          </cell>
          <cell r="C27" t="str">
            <v xml:space="preserve"> </v>
          </cell>
          <cell r="D27" t="str">
            <v xml:space="preserve"> </v>
          </cell>
          <cell r="E27" t="str">
            <v>m3</v>
          </cell>
          <cell r="F27">
            <v>14245</v>
          </cell>
          <cell r="G27">
            <v>3.76</v>
          </cell>
        </row>
        <row r="28">
          <cell r="A28" t="str">
            <v>DER50260</v>
          </cell>
          <cell r="B28" t="str">
            <v>Esc.  Carga e Transp. de mat. 1a cat. c/ CB 5000&lt;DMT&lt;6000m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6163</v>
          </cell>
          <cell r="G28">
            <v>4.29</v>
          </cell>
        </row>
        <row r="29">
          <cell r="A29" t="str">
            <v>DER50270</v>
          </cell>
          <cell r="B29" t="str">
            <v>Esc.  Carga e Transp. de mat. 1a cat. c/ CB 6000&lt;DMT&lt;7000m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8063</v>
          </cell>
          <cell r="G29">
            <v>4.79</v>
          </cell>
        </row>
        <row r="30">
          <cell r="A30" t="str">
            <v>DER50325</v>
          </cell>
          <cell r="B30" t="str">
            <v>Esc.  Carga e Transp. de mat. 1a cat. c/ CB 14000&lt;DMT&lt;16000m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23987</v>
          </cell>
          <cell r="G30">
            <v>9</v>
          </cell>
        </row>
        <row r="31">
          <cell r="A31" t="str">
            <v>DER50335</v>
          </cell>
          <cell r="B31" t="str">
            <v>Esc.  Carga e Transp. de mat. 1a cat. c/ CB 16000&lt;DMT&lt;18000m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2816</v>
          </cell>
          <cell r="G31">
            <v>10.08</v>
          </cell>
        </row>
        <row r="32">
          <cell r="A32" t="str">
            <v>DER50365</v>
          </cell>
          <cell r="B32" t="str">
            <v>Esc.  Carga e Transp. de mat. 1a cat. c/ CB 22000&lt;DMT&lt;24000m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12280</v>
          </cell>
          <cell r="G32">
            <v>13.06</v>
          </cell>
        </row>
        <row r="33">
          <cell r="A33" t="str">
            <v>DER50375</v>
          </cell>
          <cell r="B33" t="str">
            <v>Esc.  Carga e Transp. de mat. 1a cat. c/ CB 24000&lt;DMT&lt;26000m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8549</v>
          </cell>
          <cell r="G33">
            <v>14.08</v>
          </cell>
        </row>
        <row r="34">
          <cell r="A34" t="str">
            <v>01.101.10</v>
          </cell>
          <cell r="B34" t="str">
            <v>Escavação,carga e transportes de material de 2a categoria,c/CB,  DMT 200 a 400m</v>
          </cell>
          <cell r="C34" t="str">
            <v>DNER-ES280/97</v>
          </cell>
          <cell r="D34" t="str">
            <v xml:space="preserve"> </v>
          </cell>
          <cell r="E34" t="str">
            <v>m3</v>
          </cell>
          <cell r="F34">
            <v>904</v>
          </cell>
          <cell r="G34">
            <v>2.97</v>
          </cell>
        </row>
        <row r="35">
          <cell r="A35" t="str">
            <v>01.101.13</v>
          </cell>
          <cell r="B35" t="str">
            <v>Escavação,carga e transportes de material de 2a categoria,c/CB,  DMT 800 a 1 000m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837</v>
          </cell>
          <cell r="G35">
            <v>3.42</v>
          </cell>
        </row>
        <row r="36">
          <cell r="A36" t="str">
            <v>01.101.14</v>
          </cell>
          <cell r="B36" t="str">
            <v>Escavação,carga e transportes de material de 2a categoria,c/CB,  DMT 1000 a 1200m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479</v>
          </cell>
          <cell r="G36">
            <v>3.49</v>
          </cell>
        </row>
        <row r="37">
          <cell r="A37" t="str">
            <v>01.101.19</v>
          </cell>
          <cell r="B37" t="str">
            <v>Escavação,carga e transportes de material de 2a categoria,c/CB,  DMT 2000 a 3000m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231</v>
          </cell>
          <cell r="G37">
            <v>4.51</v>
          </cell>
        </row>
        <row r="38">
          <cell r="A38" t="str">
            <v>DER51235</v>
          </cell>
          <cell r="B38" t="str">
            <v>Escavação,carga e transportes de material de 2a categoria DMT 4000 a 5000m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5988</v>
          </cell>
          <cell r="G38">
            <v>5.15</v>
          </cell>
        </row>
        <row r="39">
          <cell r="A39" t="str">
            <v>DER52087</v>
          </cell>
          <cell r="B39" t="str">
            <v>Esc. Carga e Transp. de solos moles 400&lt;DMT&lt;=600m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1558</v>
          </cell>
          <cell r="G39">
            <v>4.5999999999999996</v>
          </cell>
        </row>
        <row r="40">
          <cell r="A40" t="str">
            <v>DER52090</v>
          </cell>
          <cell r="B40" t="str">
            <v>Esc. Carga e Transp. de solos moles 600&lt;DMT&lt;=800m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12066</v>
          </cell>
          <cell r="G40">
            <v>4.6399999999999997</v>
          </cell>
        </row>
        <row r="41">
          <cell r="A41" t="str">
            <v>DER52095</v>
          </cell>
          <cell r="B41" t="str">
            <v>Esc. Carga e Transp. de solos moles 800&lt;DMT&lt;=1000m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9412</v>
          </cell>
          <cell r="G41">
            <v>4.7</v>
          </cell>
        </row>
        <row r="42">
          <cell r="A42" t="str">
            <v>DER52100</v>
          </cell>
          <cell r="B42" t="str">
            <v>Esc. Carga e Transp. de solos moles 1000&lt;DMT&lt;=1200m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960</v>
          </cell>
          <cell r="G42">
            <v>4.71</v>
          </cell>
        </row>
        <row r="43">
          <cell r="A43" t="str">
            <v>DER52101</v>
          </cell>
          <cell r="B43" t="str">
            <v>Esc. Carga e Transp. de solos moles 1200&lt;DMT&lt;=1400m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2575</v>
          </cell>
          <cell r="G43">
            <v>4.74</v>
          </cell>
        </row>
        <row r="44">
          <cell r="A44" t="str">
            <v>DER52102</v>
          </cell>
          <cell r="B44" t="str">
            <v>Esc. Carga e Transp. de solos moles 1400&lt;DMT&lt;=1600m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2321</v>
          </cell>
          <cell r="G44">
            <v>4.8099999999999996</v>
          </cell>
        </row>
        <row r="45">
          <cell r="A45" t="str">
            <v>01.510.00</v>
          </cell>
          <cell r="B45" t="str">
            <v>Compactação de aterros a 95% Proctor Normal</v>
          </cell>
          <cell r="C45" t="str">
            <v>DNER-ES282/97</v>
          </cell>
          <cell r="D45" t="str">
            <v xml:space="preserve"> </v>
          </cell>
          <cell r="E45" t="str">
            <v>m3</v>
          </cell>
          <cell r="F45">
            <v>45560</v>
          </cell>
          <cell r="G45">
            <v>0.79</v>
          </cell>
        </row>
        <row r="46">
          <cell r="A46" t="str">
            <v>01.511.00</v>
          </cell>
          <cell r="B46" t="str">
            <v>Compactação de aterros a 100% Proctor Normal</v>
          </cell>
          <cell r="C46" t="str">
            <v>DNER-ES282/97</v>
          </cell>
          <cell r="D46" t="str">
            <v xml:space="preserve"> </v>
          </cell>
          <cell r="E46" t="str">
            <v>m3</v>
          </cell>
          <cell r="F46">
            <v>13303</v>
          </cell>
          <cell r="G46">
            <v>1.36</v>
          </cell>
        </row>
        <row r="47">
          <cell r="F47" t="str">
            <v>SUB-TOTAL</v>
          </cell>
        </row>
        <row r="49">
          <cell r="B49" t="str">
            <v>PAVIMENTAÇÃO</v>
          </cell>
        </row>
        <row r="50">
          <cell r="A50" t="str">
            <v>02.000.00</v>
          </cell>
          <cell r="B50" t="str">
            <v>Regularização do subleito</v>
          </cell>
          <cell r="C50" t="str">
            <v xml:space="preserve"> </v>
          </cell>
          <cell r="D50" t="str">
            <v xml:space="preserve"> </v>
          </cell>
          <cell r="E50" t="str">
            <v>m2</v>
          </cell>
          <cell r="F50">
            <v>62658</v>
          </cell>
          <cell r="G50">
            <v>0.3</v>
          </cell>
        </row>
        <row r="51">
          <cell r="A51" t="str">
            <v>DER53110</v>
          </cell>
          <cell r="B51" t="str">
            <v>Camada de seixo classificado</v>
          </cell>
          <cell r="C51" t="str">
            <v xml:space="preserve"> </v>
          </cell>
          <cell r="D51" t="str">
            <v xml:space="preserve"> </v>
          </cell>
          <cell r="E51" t="str">
            <v>m3</v>
          </cell>
          <cell r="F51">
            <v>12034</v>
          </cell>
          <cell r="G51">
            <v>16.09</v>
          </cell>
        </row>
        <row r="52">
          <cell r="F52" t="str">
            <v>SUB-TOTAL</v>
          </cell>
        </row>
        <row r="54">
          <cell r="B54" t="str">
            <v>DRENAGEM</v>
          </cell>
        </row>
        <row r="55">
          <cell r="A55" t="str">
            <v>04.000.00</v>
          </cell>
          <cell r="B55" t="str">
            <v>Escavação manual em material de 1a categoria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146</v>
          </cell>
          <cell r="G55">
            <v>17.57</v>
          </cell>
        </row>
        <row r="56">
          <cell r="A56" t="str">
            <v>04.001.00</v>
          </cell>
          <cell r="B56" t="str">
            <v>Escavação mecânica em material de 1a categoria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332</v>
          </cell>
          <cell r="G56">
            <v>2.09</v>
          </cell>
        </row>
        <row r="57">
          <cell r="A57" t="str">
            <v>04.001.01</v>
          </cell>
          <cell r="B57" t="str">
            <v>Escavação mecânica,reaterro e compactação (material de 1a categoria)</v>
          </cell>
          <cell r="C57" t="str">
            <v xml:space="preserve"> </v>
          </cell>
          <cell r="D57" t="str">
            <v xml:space="preserve"> </v>
          </cell>
          <cell r="E57" t="str">
            <v>m3</v>
          </cell>
          <cell r="F57">
            <v>524</v>
          </cell>
          <cell r="G57">
            <v>3.03</v>
          </cell>
        </row>
        <row r="58">
          <cell r="A58" t="str">
            <v>04.011.00</v>
          </cell>
          <cell r="B58" t="str">
            <v>Escavação mecânica em material de 2a categoria</v>
          </cell>
          <cell r="C58" t="str">
            <v xml:space="preserve"> </v>
          </cell>
          <cell r="D58" t="str">
            <v xml:space="preserve"> </v>
          </cell>
          <cell r="E58" t="str">
            <v>m3</v>
          </cell>
          <cell r="F58">
            <v>291</v>
          </cell>
          <cell r="G58">
            <v>0.9</v>
          </cell>
        </row>
        <row r="59">
          <cell r="A59" t="str">
            <v>04.401.02</v>
          </cell>
          <cell r="B59" t="str">
            <v>Valeta de prot. de aterro c/ revest. vegetal VPA 02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7590</v>
          </cell>
          <cell r="G59">
            <v>24.32</v>
          </cell>
        </row>
        <row r="60">
          <cell r="A60" t="str">
            <v>04.900.21</v>
          </cell>
          <cell r="B60" t="str">
            <v>Sarjeta de cant. central de concreto-SCC 01</v>
          </cell>
          <cell r="C60" t="str">
            <v>DNER-ES288/97</v>
          </cell>
          <cell r="D60" t="str">
            <v xml:space="preserve"> </v>
          </cell>
          <cell r="E60" t="str">
            <v>m</v>
          </cell>
          <cell r="F60">
            <v>3531</v>
          </cell>
          <cell r="G60">
            <v>13.85</v>
          </cell>
        </row>
        <row r="61">
          <cell r="A61" t="str">
            <v>04.900.22</v>
          </cell>
          <cell r="B61" t="str">
            <v>Sarjeta de cant. central de concreto-SCC 02</v>
          </cell>
          <cell r="C61" t="str">
            <v>DNER-ES288/97</v>
          </cell>
          <cell r="D61" t="str">
            <v xml:space="preserve"> </v>
          </cell>
          <cell r="E61" t="str">
            <v>m</v>
          </cell>
          <cell r="F61">
            <v>110</v>
          </cell>
          <cell r="G61">
            <v>19.170000000000002</v>
          </cell>
        </row>
        <row r="62">
          <cell r="A62" t="str">
            <v>04.900.33</v>
          </cell>
          <cell r="B62" t="str">
            <v>Sarjeta triangular de grama-STG 03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66</v>
          </cell>
          <cell r="G62">
            <v>10.61</v>
          </cell>
        </row>
        <row r="63">
          <cell r="A63" t="str">
            <v>04.900.34</v>
          </cell>
          <cell r="B63" t="str">
            <v>Sarjeta triangular de grama-STG 04</v>
          </cell>
          <cell r="C63" t="str">
            <v xml:space="preserve"> </v>
          </cell>
          <cell r="D63" t="str">
            <v xml:space="preserve"> </v>
          </cell>
          <cell r="E63" t="str">
            <v>m</v>
          </cell>
          <cell r="F63">
            <v>2326</v>
          </cell>
          <cell r="G63">
            <v>8.4700000000000006</v>
          </cell>
        </row>
        <row r="64">
          <cell r="A64" t="str">
            <v>DER78150a</v>
          </cell>
          <cell r="B64" t="str">
            <v>Caixa coletora de sarjeta - CCS, D=60cm E H=1,5m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7</v>
          </cell>
          <cell r="G64">
            <v>500.45</v>
          </cell>
        </row>
        <row r="65">
          <cell r="A65" t="str">
            <v>04.930.01</v>
          </cell>
          <cell r="B65" t="str">
            <v>Caixa coletora de sarjeta-CCS 01</v>
          </cell>
          <cell r="C65" t="str">
            <v>DNER-ES287/97</v>
          </cell>
          <cell r="D65" t="str">
            <v xml:space="preserve"> </v>
          </cell>
          <cell r="E65" t="str">
            <v>un</v>
          </cell>
          <cell r="F65">
            <v>1</v>
          </cell>
          <cell r="G65">
            <v>568.85</v>
          </cell>
        </row>
        <row r="66">
          <cell r="A66" t="str">
            <v>P 04.100.08</v>
          </cell>
          <cell r="B66" t="str">
            <v>Execução de galerias D=0,40 c/ lastro de concreto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48</v>
          </cell>
          <cell r="G66">
            <v>58.65</v>
          </cell>
        </row>
        <row r="67">
          <cell r="A67" t="str">
            <v>P 04.100.10</v>
          </cell>
          <cell r="B67" t="str">
            <v>Execução de galerias D=0,60 c/ lastro de concreto</v>
          </cell>
          <cell r="C67" t="str">
            <v xml:space="preserve"> </v>
          </cell>
          <cell r="D67" t="str">
            <v xml:space="preserve"> </v>
          </cell>
          <cell r="E67" t="str">
            <v>m</v>
          </cell>
          <cell r="F67">
            <v>146</v>
          </cell>
          <cell r="G67">
            <v>131.66</v>
          </cell>
        </row>
        <row r="68">
          <cell r="A68" t="str">
            <v>P 04.100.40</v>
          </cell>
          <cell r="B68" t="str">
            <v>Execução de galerias D=0,80m c/ lastro de concreto</v>
          </cell>
          <cell r="C68" t="str">
            <v xml:space="preserve"> </v>
          </cell>
          <cell r="D68" t="str">
            <v xml:space="preserve"> </v>
          </cell>
          <cell r="E68" t="str">
            <v>m</v>
          </cell>
          <cell r="F68">
            <v>10</v>
          </cell>
          <cell r="G68">
            <v>197.36</v>
          </cell>
        </row>
        <row r="69">
          <cell r="A69" t="str">
            <v>DER72350b</v>
          </cell>
          <cell r="B69" t="str">
            <v>Boca para BSTC D=40cm - Normal</v>
          </cell>
          <cell r="C69" t="str">
            <v xml:space="preserve"> </v>
          </cell>
          <cell r="D69" t="str">
            <v xml:space="preserve"> </v>
          </cell>
          <cell r="E69" t="str">
            <v>un</v>
          </cell>
          <cell r="F69">
            <v>2</v>
          </cell>
          <cell r="G69">
            <v>147.57</v>
          </cell>
        </row>
        <row r="70">
          <cell r="A70" t="str">
            <v>04.101.01</v>
          </cell>
          <cell r="B70" t="str">
            <v>Boca de BSTC D=0.60m-normal</v>
          </cell>
          <cell r="C70" t="str">
            <v>DNER-ES284/97</v>
          </cell>
          <cell r="D70" t="str">
            <v xml:space="preserve"> </v>
          </cell>
          <cell r="E70" t="str">
            <v>un</v>
          </cell>
          <cell r="F70">
            <v>4</v>
          </cell>
          <cell r="G70">
            <v>299.62</v>
          </cell>
        </row>
        <row r="71">
          <cell r="F71" t="str">
            <v>SUB-TOTAL</v>
          </cell>
        </row>
        <row r="73">
          <cell r="B73" t="str">
            <v>OBRAS DE ARTE CORRENTES</v>
          </cell>
        </row>
        <row r="74">
          <cell r="A74" t="str">
            <v>04.001.01</v>
          </cell>
          <cell r="B74" t="str">
            <v>Escavação mecânica,reaterro e compactação (material de 1a categoria)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2095</v>
          </cell>
          <cell r="G74">
            <v>3.03</v>
          </cell>
        </row>
        <row r="75">
          <cell r="A75" t="str">
            <v>04.100.01</v>
          </cell>
          <cell r="B75" t="str">
            <v>Corpo de BSTC D=0.60m</v>
          </cell>
          <cell r="C75" t="str">
            <v>DNER-ES284/97</v>
          </cell>
          <cell r="D75" t="str">
            <v xml:space="preserve"> </v>
          </cell>
          <cell r="E75" t="str">
            <v xml:space="preserve">m </v>
          </cell>
          <cell r="F75">
            <v>20</v>
          </cell>
          <cell r="G75">
            <v>139.21</v>
          </cell>
        </row>
        <row r="76">
          <cell r="A76" t="str">
            <v>04.100.02</v>
          </cell>
          <cell r="B76" t="str">
            <v>Corpo de BSTC D=0.80m</v>
          </cell>
          <cell r="C76" t="str">
            <v>DNER-ES284/97</v>
          </cell>
          <cell r="D76" t="str">
            <v xml:space="preserve"> </v>
          </cell>
          <cell r="E76" t="str">
            <v xml:space="preserve">m </v>
          </cell>
          <cell r="F76">
            <v>44</v>
          </cell>
          <cell r="G76">
            <v>201.98</v>
          </cell>
        </row>
        <row r="77">
          <cell r="A77" t="str">
            <v>04.100.03</v>
          </cell>
          <cell r="B77" t="str">
            <v>Corpo de BSTC D=1.00m</v>
          </cell>
          <cell r="C77" t="str">
            <v>DNER-ES284/97</v>
          </cell>
          <cell r="D77" t="str">
            <v xml:space="preserve"> </v>
          </cell>
          <cell r="E77" t="str">
            <v xml:space="preserve">m </v>
          </cell>
          <cell r="F77">
            <v>63</v>
          </cell>
          <cell r="G77">
            <v>280.33</v>
          </cell>
        </row>
        <row r="78">
          <cell r="A78" t="str">
            <v>04.101.01</v>
          </cell>
          <cell r="B78" t="str">
            <v>Boca de BSTC D=0.60m-normal</v>
          </cell>
          <cell r="C78" t="str">
            <v>DNER-ES284/97</v>
          </cell>
          <cell r="D78" t="str">
            <v xml:space="preserve"> </v>
          </cell>
          <cell r="E78" t="str">
            <v>un</v>
          </cell>
          <cell r="F78">
            <v>2</v>
          </cell>
          <cell r="G78">
            <v>299.62</v>
          </cell>
        </row>
        <row r="79">
          <cell r="A79" t="str">
            <v>04.101.02</v>
          </cell>
          <cell r="B79" t="str">
            <v>Boca de BSTC D=0.80m-normal</v>
          </cell>
          <cell r="C79" t="str">
            <v>DNER-ES284/97</v>
          </cell>
          <cell r="D79" t="str">
            <v xml:space="preserve"> </v>
          </cell>
          <cell r="E79" t="str">
            <v>un</v>
          </cell>
          <cell r="F79">
            <v>7</v>
          </cell>
          <cell r="G79">
            <v>494.05</v>
          </cell>
        </row>
        <row r="80">
          <cell r="A80" t="str">
            <v>04.101.03</v>
          </cell>
          <cell r="B80" t="str">
            <v>Boca de BSTC D=1.00m-normal</v>
          </cell>
          <cell r="C80" t="str">
            <v>DNER-ES284/97</v>
          </cell>
          <cell r="D80" t="str">
            <v xml:space="preserve"> </v>
          </cell>
          <cell r="E80" t="str">
            <v>un</v>
          </cell>
          <cell r="F80">
            <v>8</v>
          </cell>
          <cell r="G80">
            <v>757.56</v>
          </cell>
        </row>
        <row r="81">
          <cell r="A81" t="str">
            <v>04.110.01</v>
          </cell>
          <cell r="B81" t="str">
            <v>Corpo de BDTC D=1.00m</v>
          </cell>
          <cell r="C81" t="str">
            <v>DNER-ES284/97</v>
          </cell>
          <cell r="D81" t="str">
            <v xml:space="preserve"> </v>
          </cell>
          <cell r="E81" t="str">
            <v>m</v>
          </cell>
          <cell r="F81">
            <v>40</v>
          </cell>
          <cell r="G81">
            <v>572.14</v>
          </cell>
        </row>
        <row r="82">
          <cell r="A82" t="str">
            <v>04.111.01</v>
          </cell>
          <cell r="B82" t="str">
            <v>Boca de BDTC D=1.00m-normal</v>
          </cell>
          <cell r="C82" t="str">
            <v>DNER-ES284/97</v>
          </cell>
          <cell r="D82" t="str">
            <v xml:space="preserve"> </v>
          </cell>
          <cell r="E82" t="str">
            <v>un</v>
          </cell>
          <cell r="F82">
            <v>5</v>
          </cell>
          <cell r="G82">
            <v>1056.6199999999999</v>
          </cell>
        </row>
        <row r="83">
          <cell r="A83" t="str">
            <v>04.200.01</v>
          </cell>
          <cell r="B83" t="str">
            <v>Corpo de BSCC 1.50x1.50m-H=0 a 1.00m</v>
          </cell>
          <cell r="C83" t="str">
            <v>DNER-ES286/97</v>
          </cell>
          <cell r="D83" t="str">
            <v xml:space="preserve"> </v>
          </cell>
          <cell r="E83" t="str">
            <v>m</v>
          </cell>
          <cell r="F83">
            <v>11</v>
          </cell>
          <cell r="G83">
            <v>528.09</v>
          </cell>
        </row>
        <row r="84">
          <cell r="A84" t="str">
            <v>04.200.02</v>
          </cell>
          <cell r="B84" t="str">
            <v>Corpo de BSCC 2.00x2.00m-H=0 a 1.00m</v>
          </cell>
          <cell r="C84" t="str">
            <v>DNER-ES286/97</v>
          </cell>
          <cell r="D84" t="str">
            <v xml:space="preserve"> </v>
          </cell>
          <cell r="E84" t="str">
            <v>m</v>
          </cell>
          <cell r="F84">
            <v>12</v>
          </cell>
          <cell r="G84">
            <v>737.8</v>
          </cell>
        </row>
        <row r="85">
          <cell r="A85" t="str">
            <v>04.200.06</v>
          </cell>
          <cell r="B85" t="str">
            <v>Corpo de BSCC 2.00x2.00m-H=1.00 a 2.50m</v>
          </cell>
          <cell r="C85" t="str">
            <v>DNER-ES286/97</v>
          </cell>
          <cell r="D85" t="str">
            <v xml:space="preserve"> </v>
          </cell>
          <cell r="E85" t="str">
            <v>m</v>
          </cell>
          <cell r="F85">
            <v>13</v>
          </cell>
          <cell r="G85">
            <v>661.97</v>
          </cell>
        </row>
        <row r="86">
          <cell r="A86" t="str">
            <v>04.200.07</v>
          </cell>
          <cell r="B86" t="str">
            <v>Corpo de BSCC 2.50x2.50m-H=1.00 a 2.50m</v>
          </cell>
          <cell r="C86" t="str">
            <v>DNER-ES286/97</v>
          </cell>
          <cell r="D86" t="str">
            <v xml:space="preserve"> </v>
          </cell>
          <cell r="E86" t="str">
            <v>m</v>
          </cell>
          <cell r="F86">
            <v>48</v>
          </cell>
          <cell r="G86">
            <v>975.93</v>
          </cell>
        </row>
        <row r="87">
          <cell r="A87" t="str">
            <v>04.201.01</v>
          </cell>
          <cell r="B87" t="str">
            <v>Boca de BSCC 1.50x1.50m - normal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2</v>
          </cell>
          <cell r="G87">
            <v>3149.41</v>
          </cell>
        </row>
        <row r="88">
          <cell r="A88" t="str">
            <v>04.201.02</v>
          </cell>
          <cell r="B88" t="str">
            <v>Boca de BSCC 2.00x2.00m - normal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4</v>
          </cell>
          <cell r="G88">
            <v>4874.24</v>
          </cell>
        </row>
        <row r="89">
          <cell r="A89" t="str">
            <v>04.201.03</v>
          </cell>
          <cell r="B89" t="str">
            <v>Boca de BSCC 2.50x2.50m - normal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8</v>
          </cell>
          <cell r="G89">
            <v>6579.56</v>
          </cell>
        </row>
        <row r="90">
          <cell r="A90" t="str">
            <v>04.210.01</v>
          </cell>
          <cell r="B90" t="str">
            <v>Corpo de BDCC 1.50x1.50m-H=0 a 1.00m</v>
          </cell>
          <cell r="C90" t="str">
            <v>DNER-ES286/97</v>
          </cell>
          <cell r="D90" t="str">
            <v xml:space="preserve"> </v>
          </cell>
          <cell r="E90" t="str">
            <v>m</v>
          </cell>
          <cell r="F90">
            <v>22</v>
          </cell>
          <cell r="G90">
            <v>864.14</v>
          </cell>
        </row>
        <row r="91">
          <cell r="A91" t="str">
            <v>04.211.01</v>
          </cell>
          <cell r="B91" t="str">
            <v>Boca de BDCC 1.50x1.50m - normal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3</v>
          </cell>
          <cell r="G91">
            <v>3642.66</v>
          </cell>
        </row>
        <row r="92">
          <cell r="A92" t="str">
            <v>04.999.01</v>
          </cell>
          <cell r="B92" t="str">
            <v>Remoção de bueiros existentes</v>
          </cell>
          <cell r="C92" t="str">
            <v xml:space="preserve"> </v>
          </cell>
          <cell r="D92" t="str">
            <v xml:space="preserve"> </v>
          </cell>
          <cell r="E92" t="str">
            <v>m</v>
          </cell>
          <cell r="F92">
            <v>57</v>
          </cell>
          <cell r="G92">
            <v>13.06</v>
          </cell>
        </row>
        <row r="93">
          <cell r="A93" t="str">
            <v>04.999.02</v>
          </cell>
          <cell r="B93" t="str">
            <v>Demolição de dispositivos de concreto</v>
          </cell>
          <cell r="C93" t="str">
            <v>DNER-ES296/97</v>
          </cell>
          <cell r="D93" t="str">
            <v xml:space="preserve"> </v>
          </cell>
          <cell r="E93" t="str">
            <v>m3</v>
          </cell>
          <cell r="F93">
            <v>38</v>
          </cell>
          <cell r="G93">
            <v>12.58</v>
          </cell>
        </row>
        <row r="94">
          <cell r="A94" t="str">
            <v>P 04.100.22</v>
          </cell>
          <cell r="B94" t="str">
            <v>Bueiro Met.Corrug.circular, T.Armco,  c/Epoxy-bonded, MP-100, D=1,40 m, E=2,0mm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12</v>
          </cell>
          <cell r="G94">
            <v>486.03</v>
          </cell>
        </row>
        <row r="95">
          <cell r="A95" t="str">
            <v>DER72450a</v>
          </cell>
          <cell r="B95" t="str">
            <v>Boca para BSTM D=140cm - Normal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690.23</v>
          </cell>
        </row>
        <row r="96">
          <cell r="F96" t="str">
            <v>SUB-TOTAL</v>
          </cell>
        </row>
        <row r="97">
          <cell r="B97" t="str">
            <v>OBRAS COMPLEMENTARES</v>
          </cell>
        </row>
        <row r="98">
          <cell r="A98" t="str">
            <v>05.100.00</v>
          </cell>
          <cell r="B98" t="str">
            <v>Enleivamento</v>
          </cell>
          <cell r="C98" t="str">
            <v>DNER-ES341/97</v>
          </cell>
          <cell r="D98" t="str">
            <v xml:space="preserve"> </v>
          </cell>
          <cell r="E98" t="str">
            <v>m2</v>
          </cell>
          <cell r="F98">
            <v>30953</v>
          </cell>
          <cell r="G98">
            <v>2.06</v>
          </cell>
        </row>
        <row r="99">
          <cell r="A99" t="str">
            <v>05.102.00</v>
          </cell>
          <cell r="B99" t="str">
            <v>Hidrossemeadura</v>
          </cell>
          <cell r="C99" t="str">
            <v>DNER-ES341/97</v>
          </cell>
          <cell r="D99" t="str">
            <v xml:space="preserve"> </v>
          </cell>
          <cell r="E99" t="str">
            <v>m2</v>
          </cell>
          <cell r="F99">
            <v>10630</v>
          </cell>
          <cell r="G99">
            <v>0.49</v>
          </cell>
        </row>
        <row r="100">
          <cell r="A100" t="str">
            <v>P 05.100.02</v>
          </cell>
          <cell r="B100" t="str">
            <v>Fornecimento e plantio de árvore selecionada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329</v>
          </cell>
          <cell r="G100">
            <v>6.02</v>
          </cell>
        </row>
        <row r="101">
          <cell r="A101" t="str">
            <v>R1</v>
          </cell>
          <cell r="B101" t="str">
            <v>Remanejamento de Rede de Baixa Tensão (220/380V)</v>
          </cell>
          <cell r="C101" t="str">
            <v xml:space="preserve"> </v>
          </cell>
          <cell r="D101" t="str">
            <v xml:space="preserve"> </v>
          </cell>
          <cell r="E101" t="str">
            <v>m</v>
          </cell>
          <cell r="F101">
            <v>480</v>
          </cell>
          <cell r="G101">
            <v>4.7</v>
          </cell>
        </row>
        <row r="102">
          <cell r="A102" t="str">
            <v>R2</v>
          </cell>
          <cell r="B102" t="str">
            <v>Remanejamento de Rede de Alta Tensão (138kV)</v>
          </cell>
          <cell r="C102" t="str">
            <v xml:space="preserve"> </v>
          </cell>
          <cell r="D102" t="str">
            <v xml:space="preserve"> </v>
          </cell>
          <cell r="E102" t="str">
            <v>m</v>
          </cell>
          <cell r="F102">
            <v>480</v>
          </cell>
          <cell r="G102">
            <v>6.2</v>
          </cell>
        </row>
        <row r="103">
          <cell r="A103" t="str">
            <v>R10</v>
          </cell>
          <cell r="B103" t="str">
            <v>Remanejamento de Poste de Concreto 10/150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5</v>
          </cell>
          <cell r="G103">
            <v>75</v>
          </cell>
        </row>
        <row r="104">
          <cell r="A104" t="str">
            <v>R27</v>
          </cell>
          <cell r="B104" t="str">
            <v>Remanejamento de Poste de Madeira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70</v>
          </cell>
        </row>
      </sheetData>
      <sheetData sheetId="22">
        <row r="14">
          <cell r="A14" t="str">
            <v>02.000.00</v>
          </cell>
          <cell r="B14" t="str">
            <v>Regularização do subleito</v>
          </cell>
          <cell r="C14" t="str">
            <v xml:space="preserve"> </v>
          </cell>
          <cell r="D14" t="str">
            <v xml:space="preserve"> </v>
          </cell>
          <cell r="E14" t="str">
            <v>m2</v>
          </cell>
          <cell r="F14">
            <v>1137</v>
          </cell>
          <cell r="G14">
            <v>0.3</v>
          </cell>
        </row>
        <row r="15">
          <cell r="A15" t="str">
            <v>DER53130</v>
          </cell>
          <cell r="B15" t="str">
            <v>Camada de macadame seco</v>
          </cell>
          <cell r="C15" t="str">
            <v xml:space="preserve"> </v>
          </cell>
          <cell r="D15" t="str">
            <v xml:space="preserve"> </v>
          </cell>
          <cell r="E15" t="str">
            <v>m3</v>
          </cell>
          <cell r="F15">
            <v>177</v>
          </cell>
          <cell r="G15">
            <v>21.86</v>
          </cell>
        </row>
        <row r="16">
          <cell r="A16" t="str">
            <v>02.230.00</v>
          </cell>
          <cell r="B16" t="str">
            <v>Base brita graduada</v>
          </cell>
          <cell r="C16" t="str">
            <v>DNER-ES303/97</v>
          </cell>
          <cell r="D16" t="str">
            <v xml:space="preserve"> </v>
          </cell>
          <cell r="E16" t="str">
            <v>m3</v>
          </cell>
          <cell r="F16">
            <v>149</v>
          </cell>
          <cell r="G16">
            <v>28.06</v>
          </cell>
        </row>
        <row r="17">
          <cell r="A17" t="str">
            <v>02.300.00</v>
          </cell>
          <cell r="B17" t="str">
            <v>Imprimação - Fornecimento, transporte e execução</v>
          </cell>
          <cell r="C17" t="str">
            <v>DNER-ES306/97</v>
          </cell>
          <cell r="D17" t="str">
            <v xml:space="preserve"> </v>
          </cell>
          <cell r="E17" t="str">
            <v>m2</v>
          </cell>
          <cell r="F17">
            <v>993</v>
          </cell>
          <cell r="G17">
            <v>1.1100000000000001</v>
          </cell>
        </row>
        <row r="18">
          <cell r="A18" t="str">
            <v>02.400.00</v>
          </cell>
          <cell r="B18" t="str">
            <v>Pintura de ligação - Fornec., transporte e execução</v>
          </cell>
          <cell r="C18" t="str">
            <v>DNER-ES307/97</v>
          </cell>
          <cell r="D18" t="str">
            <v xml:space="preserve"> </v>
          </cell>
          <cell r="E18" t="str">
            <v>m2</v>
          </cell>
          <cell r="F18">
            <v>1784</v>
          </cell>
          <cell r="G18">
            <v>0.41</v>
          </cell>
        </row>
        <row r="19">
          <cell r="A19" t="str">
            <v>02.540.01</v>
          </cell>
          <cell r="B19" t="str">
            <v>Concreto betuminoso usinado a quente - usina 100/140 t/h</v>
          </cell>
          <cell r="C19" t="str">
            <v>DNER-ES313/97</v>
          </cell>
          <cell r="D19" t="str">
            <v xml:space="preserve"> </v>
          </cell>
          <cell r="E19" t="str">
            <v>t</v>
          </cell>
          <cell r="F19">
            <v>198</v>
          </cell>
          <cell r="G19">
            <v>67.64</v>
          </cell>
        </row>
        <row r="20">
          <cell r="F20" t="str">
            <v>SUB-TOTAL</v>
          </cell>
        </row>
        <row r="22">
          <cell r="B22" t="str">
            <v>DRENAGEM</v>
          </cell>
        </row>
        <row r="23">
          <cell r="A23" t="str">
            <v>04.000.00</v>
          </cell>
          <cell r="B23" t="str">
            <v>Escavação manual em material de 1a categoria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10</v>
          </cell>
          <cell r="G23">
            <v>17.57</v>
          </cell>
        </row>
        <row r="24">
          <cell r="A24" t="str">
            <v>04.001.00</v>
          </cell>
          <cell r="B24" t="str">
            <v>Escavação mecânica em material de 1a categoria</v>
          </cell>
          <cell r="C24" t="str">
            <v xml:space="preserve"> </v>
          </cell>
          <cell r="D24" t="str">
            <v xml:space="preserve"> </v>
          </cell>
          <cell r="E24" t="str">
            <v>m3</v>
          </cell>
          <cell r="F24">
            <v>20</v>
          </cell>
          <cell r="G24">
            <v>2.09</v>
          </cell>
        </row>
        <row r="25">
          <cell r="A25" t="str">
            <v>04.001.01</v>
          </cell>
          <cell r="B25" t="str">
            <v>Escavação mecânica,reaterro e compactação (material de 1a categoria)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107</v>
          </cell>
          <cell r="G25">
            <v>3.03</v>
          </cell>
        </row>
        <row r="26">
          <cell r="A26" t="str">
            <v>04.401.02</v>
          </cell>
          <cell r="B26" t="str">
            <v>Valeta de prot. de aterro c/ revest. vegetal VPA 02</v>
          </cell>
          <cell r="C26" t="str">
            <v xml:space="preserve"> </v>
          </cell>
          <cell r="D26" t="str">
            <v xml:space="preserve"> </v>
          </cell>
          <cell r="E26" t="str">
            <v>m</v>
          </cell>
          <cell r="F26">
            <v>165</v>
          </cell>
          <cell r="G26">
            <v>24.32</v>
          </cell>
        </row>
        <row r="27">
          <cell r="A27" t="str">
            <v>04.900.21</v>
          </cell>
          <cell r="B27" t="str">
            <v>Sarjeta de cant. central de concreto-SCC 01</v>
          </cell>
          <cell r="C27" t="str">
            <v>DNER-ES288/97</v>
          </cell>
          <cell r="D27" t="str">
            <v xml:space="preserve"> </v>
          </cell>
          <cell r="E27" t="str">
            <v>m</v>
          </cell>
          <cell r="F27">
            <v>132</v>
          </cell>
          <cell r="G27">
            <v>13.85</v>
          </cell>
        </row>
        <row r="28">
          <cell r="A28" t="str">
            <v>04.910.05</v>
          </cell>
          <cell r="B28" t="str">
            <v>Meio-fio de concreto-MFC 05</v>
          </cell>
          <cell r="C28" t="str">
            <v>DNER-ES290/97</v>
          </cell>
          <cell r="D28" t="str">
            <v xml:space="preserve"> </v>
          </cell>
          <cell r="E28" t="str">
            <v>m</v>
          </cell>
          <cell r="F28">
            <v>35</v>
          </cell>
          <cell r="G28">
            <v>10.54</v>
          </cell>
        </row>
        <row r="29">
          <cell r="A29" t="str">
            <v>DER78150a</v>
          </cell>
          <cell r="B29" t="str">
            <v>Caixa coletora de sarjeta - CCS, D=60cm E H=1,5m</v>
          </cell>
          <cell r="C29" t="str">
            <v xml:space="preserve"> </v>
          </cell>
          <cell r="D29" t="str">
            <v xml:space="preserve"> </v>
          </cell>
          <cell r="E29" t="str">
            <v>un</v>
          </cell>
          <cell r="F29">
            <v>1</v>
          </cell>
          <cell r="G29">
            <v>500.45</v>
          </cell>
        </row>
        <row r="30">
          <cell r="A30" t="str">
            <v>P 04.100.08</v>
          </cell>
          <cell r="B30" t="str">
            <v>Execução de galerias D=0,40 c/ lastro de concreto</v>
          </cell>
          <cell r="C30" t="str">
            <v xml:space="preserve"> </v>
          </cell>
          <cell r="D30" t="str">
            <v xml:space="preserve"> </v>
          </cell>
          <cell r="E30" t="str">
            <v>m</v>
          </cell>
          <cell r="F30">
            <v>13</v>
          </cell>
          <cell r="G30">
            <v>58.65</v>
          </cell>
        </row>
        <row r="31">
          <cell r="A31" t="str">
            <v>P 04.100.10</v>
          </cell>
          <cell r="B31" t="str">
            <v>Execução de galerias D=0,60 c/ lastro de concreto</v>
          </cell>
          <cell r="C31" t="str">
            <v xml:space="preserve"> </v>
          </cell>
          <cell r="D31" t="str">
            <v xml:space="preserve"> </v>
          </cell>
          <cell r="E31" t="str">
            <v>m</v>
          </cell>
          <cell r="F31">
            <v>17</v>
          </cell>
          <cell r="G31">
            <v>131.66</v>
          </cell>
        </row>
        <row r="32">
          <cell r="A32" t="str">
            <v>DER72350b</v>
          </cell>
          <cell r="B32" t="str">
            <v>Boca para BSTC D=40cm - Normal</v>
          </cell>
          <cell r="C32" t="str">
            <v xml:space="preserve"> </v>
          </cell>
          <cell r="D32" t="str">
            <v xml:space="preserve"> </v>
          </cell>
          <cell r="E32" t="str">
            <v>un</v>
          </cell>
          <cell r="F32">
            <v>1</v>
          </cell>
          <cell r="G32">
            <v>147.57</v>
          </cell>
        </row>
        <row r="33">
          <cell r="A33" t="str">
            <v>04.101.01</v>
          </cell>
          <cell r="B33" t="str">
            <v>Boca de BSTC D=0.60m-normal</v>
          </cell>
          <cell r="C33" t="str">
            <v>DNER-ES284/97</v>
          </cell>
          <cell r="D33" t="str">
            <v xml:space="preserve"> </v>
          </cell>
          <cell r="E33" t="str">
            <v>un</v>
          </cell>
          <cell r="F33">
            <v>1</v>
          </cell>
          <cell r="G33">
            <v>299.62</v>
          </cell>
        </row>
      </sheetData>
      <sheetData sheetId="23">
        <row r="16">
          <cell r="A16" t="str">
            <v>03.010.01</v>
          </cell>
          <cell r="B16" t="str">
            <v>Escavação em cavas de fundação com esgotamento</v>
          </cell>
          <cell r="C16" t="str">
            <v xml:space="preserve"> </v>
          </cell>
          <cell r="D16" t="str">
            <v xml:space="preserve"> </v>
          </cell>
          <cell r="E16" t="str">
            <v>m3</v>
          </cell>
          <cell r="F16">
            <v>62</v>
          </cell>
          <cell r="G16">
            <v>22.39</v>
          </cell>
        </row>
        <row r="17">
          <cell r="A17" t="str">
            <v>03.371.01</v>
          </cell>
          <cell r="B17" t="str">
            <v>Formas de placa compensada resinada</v>
          </cell>
          <cell r="C17" t="str">
            <v xml:space="preserve"> </v>
          </cell>
          <cell r="D17" t="str">
            <v xml:space="preserve"> </v>
          </cell>
          <cell r="E17" t="str">
            <v>m2</v>
          </cell>
          <cell r="F17">
            <v>57</v>
          </cell>
          <cell r="G17">
            <v>21.86</v>
          </cell>
        </row>
        <row r="18">
          <cell r="A18" t="str">
            <v>03.371.02</v>
          </cell>
          <cell r="B18" t="str">
            <v>Formas de placa compensada plastificada</v>
          </cell>
          <cell r="C18" t="str">
            <v xml:space="preserve"> </v>
          </cell>
          <cell r="D18" t="str">
            <v xml:space="preserve"> </v>
          </cell>
          <cell r="E18" t="str">
            <v>m2</v>
          </cell>
          <cell r="F18">
            <v>194</v>
          </cell>
          <cell r="G18">
            <v>30.76</v>
          </cell>
        </row>
        <row r="19">
          <cell r="A19" t="str">
            <v>03.353.00</v>
          </cell>
          <cell r="B19" t="str">
            <v>Forn., preparo e colocação nas formas, de aço CA-50</v>
          </cell>
          <cell r="C19" t="str">
            <v xml:space="preserve"> </v>
          </cell>
          <cell r="D19" t="str">
            <v xml:space="preserve"> </v>
          </cell>
          <cell r="E19" t="str">
            <v>kg</v>
          </cell>
          <cell r="F19">
            <v>2950</v>
          </cell>
          <cell r="G19">
            <v>2.59</v>
          </cell>
        </row>
        <row r="20">
          <cell r="A20" t="str">
            <v>03.326.00</v>
          </cell>
          <cell r="B20" t="str">
            <v xml:space="preserve">Concreto fck= 20 MPa-contr. raz. uso ger. 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39</v>
          </cell>
          <cell r="G20">
            <v>149.19999999999999</v>
          </cell>
        </row>
        <row r="21">
          <cell r="A21" t="str">
            <v>OAE5a</v>
          </cell>
          <cell r="B21" t="str">
            <v>Estaca metálica - tipo CS 250 X 52 - Fornecimento e cravação</v>
          </cell>
          <cell r="C21" t="str">
            <v xml:space="preserve"> </v>
          </cell>
          <cell r="D21" t="str">
            <v xml:space="preserve"> </v>
          </cell>
          <cell r="E21" t="str">
            <v>m</v>
          </cell>
          <cell r="F21">
            <v>64</v>
          </cell>
          <cell r="G21">
            <v>97.23</v>
          </cell>
        </row>
        <row r="22">
          <cell r="A22" t="str">
            <v>OAE5b</v>
          </cell>
          <cell r="B22" t="str">
            <v>Estaca metálica - tipo CS 300 x 77 - Fornecimento e cravação</v>
          </cell>
          <cell r="C22" t="str">
            <v xml:space="preserve"> </v>
          </cell>
          <cell r="D22" t="str">
            <v xml:space="preserve"> </v>
          </cell>
          <cell r="E22" t="str">
            <v>m</v>
          </cell>
          <cell r="F22">
            <v>192</v>
          </cell>
          <cell r="G22">
            <v>122.7</v>
          </cell>
        </row>
        <row r="23">
          <cell r="A23" t="str">
            <v>OAE5c</v>
          </cell>
          <cell r="B23" t="str">
            <v>Estaca metálica - tipo CS 300 x 116 - Fornecimento e cravação</v>
          </cell>
          <cell r="C23" t="str">
            <v xml:space="preserve"> </v>
          </cell>
          <cell r="D23" t="str">
            <v xml:space="preserve"> </v>
          </cell>
          <cell r="E23" t="str">
            <v>m</v>
          </cell>
          <cell r="F23">
            <v>64</v>
          </cell>
          <cell r="G23">
            <v>162.41999999999999</v>
          </cell>
        </row>
        <row r="24">
          <cell r="B24" t="str">
            <v>Superestrutura</v>
          </cell>
        </row>
        <row r="25">
          <cell r="A25" t="str">
            <v>03.371.02</v>
          </cell>
          <cell r="B25" t="str">
            <v>Formas de placa compensada plastificada</v>
          </cell>
          <cell r="C25" t="str">
            <v xml:space="preserve"> </v>
          </cell>
          <cell r="D25" t="str">
            <v xml:space="preserve"> </v>
          </cell>
          <cell r="E25" t="str">
            <v>m2</v>
          </cell>
          <cell r="F25">
            <v>2100</v>
          </cell>
          <cell r="G25">
            <v>30.76</v>
          </cell>
        </row>
        <row r="26">
          <cell r="A26" t="str">
            <v>OAE6</v>
          </cell>
          <cell r="B26" t="str">
            <v>Escoramento metálico comum (cimbramento)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1630</v>
          </cell>
          <cell r="G26">
            <v>27.58</v>
          </cell>
        </row>
        <row r="27">
          <cell r="A27" t="str">
            <v>03.353.00</v>
          </cell>
          <cell r="B27" t="str">
            <v>Forn., preparo e colocação nas formas, de aço CA-50</v>
          </cell>
          <cell r="C27" t="str">
            <v xml:space="preserve"> </v>
          </cell>
          <cell r="D27" t="str">
            <v xml:space="preserve"> </v>
          </cell>
          <cell r="E27" t="str">
            <v>kg</v>
          </cell>
          <cell r="F27">
            <v>19390</v>
          </cell>
          <cell r="G27">
            <v>2.59</v>
          </cell>
        </row>
        <row r="28">
          <cell r="A28" t="str">
            <v>03.354.00</v>
          </cell>
          <cell r="B28" t="str">
            <v>Forn., preparo e colocação nas formas, de aço CA-60</v>
          </cell>
          <cell r="C28" t="str">
            <v xml:space="preserve"> </v>
          </cell>
          <cell r="D28" t="str">
            <v xml:space="preserve"> </v>
          </cell>
          <cell r="E28" t="str">
            <v>kg</v>
          </cell>
          <cell r="F28">
            <v>2200</v>
          </cell>
          <cell r="G28">
            <v>2.85</v>
          </cell>
        </row>
        <row r="29">
          <cell r="A29" t="str">
            <v>03.359.01</v>
          </cell>
          <cell r="B29" t="str">
            <v>Forn., preparo e colocação nas formas, de aço CA-25</v>
          </cell>
          <cell r="C29" t="str">
            <v xml:space="preserve"> </v>
          </cell>
          <cell r="D29" t="str">
            <v xml:space="preserve"> </v>
          </cell>
          <cell r="E29" t="str">
            <v>kg</v>
          </cell>
          <cell r="F29">
            <v>115</v>
          </cell>
          <cell r="G29">
            <v>2.4300000000000002</v>
          </cell>
        </row>
        <row r="30">
          <cell r="A30" t="str">
            <v>03.330.00</v>
          </cell>
          <cell r="B30" t="str">
            <v>Concreto fck= 35 MPa-contr. raz. uso ger.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173</v>
          </cell>
          <cell r="G30">
            <v>166.78</v>
          </cell>
        </row>
        <row r="31">
          <cell r="A31" t="str">
            <v>03.326.00</v>
          </cell>
          <cell r="B31" t="str">
            <v xml:space="preserve">Concreto fck= 20 MPa-contr. raz. uso ger. 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32</v>
          </cell>
          <cell r="G31">
            <v>149.19999999999999</v>
          </cell>
        </row>
        <row r="32">
          <cell r="B32" t="str">
            <v>Diversos</v>
          </cell>
        </row>
        <row r="33">
          <cell r="A33" t="str">
            <v>03.510.00</v>
          </cell>
          <cell r="B33" t="str">
            <v>Aparelho de apoio em neoprene</v>
          </cell>
          <cell r="C33" t="str">
            <v xml:space="preserve"> </v>
          </cell>
          <cell r="D33" t="str">
            <v xml:space="preserve"> </v>
          </cell>
          <cell r="E33" t="str">
            <v>kg</v>
          </cell>
          <cell r="F33">
            <v>47</v>
          </cell>
          <cell r="G33">
            <v>86.94</v>
          </cell>
        </row>
        <row r="34">
          <cell r="A34" t="str">
            <v>P 03.991.01b</v>
          </cell>
          <cell r="B34" t="str">
            <v>Dreno de FF D= 50 mm x 500mm</v>
          </cell>
          <cell r="C34" t="str">
            <v xml:space="preserve"> </v>
          </cell>
          <cell r="D34" t="str">
            <v xml:space="preserve"> </v>
          </cell>
          <cell r="E34" t="str">
            <v>un</v>
          </cell>
          <cell r="F34">
            <v>36</v>
          </cell>
          <cell r="G34">
            <v>6.63</v>
          </cell>
        </row>
        <row r="35">
          <cell r="F35" t="str">
            <v>SUB-TOTAL OAE</v>
          </cell>
        </row>
        <row r="36">
          <cell r="B36" t="str">
            <v>OBRAS COMPLEMENTARES</v>
          </cell>
        </row>
        <row r="37">
          <cell r="B37" t="str">
            <v>Iluminação das passarelas</v>
          </cell>
        </row>
        <row r="38">
          <cell r="A38" t="str">
            <v>PI 02a</v>
          </cell>
          <cell r="B38" t="str">
            <v>Poste de aço galvanizado a fogo, c/ 5,0m de alt. p/instal.na lat. das passarelas</v>
          </cell>
          <cell r="C38" t="str">
            <v xml:space="preserve"> </v>
          </cell>
          <cell r="D38" t="str">
            <v xml:space="preserve"> </v>
          </cell>
          <cell r="E38" t="str">
            <v>un</v>
          </cell>
          <cell r="F38">
            <v>4</v>
          </cell>
          <cell r="G38">
            <v>300</v>
          </cell>
        </row>
        <row r="39">
          <cell r="A39" t="str">
            <v>PI 03</v>
          </cell>
          <cell r="B39" t="str">
            <v xml:space="preserve">Luminária p/ iluminação pública ref.HRC-612 da Philips ou similar </v>
          </cell>
          <cell r="C39" t="str">
            <v xml:space="preserve"> </v>
          </cell>
          <cell r="D39" t="str">
            <v xml:space="preserve"> </v>
          </cell>
          <cell r="E39" t="str">
            <v>un</v>
          </cell>
          <cell r="F39">
            <v>4</v>
          </cell>
          <cell r="G39">
            <v>400</v>
          </cell>
        </row>
        <row r="40">
          <cell r="A40" t="str">
            <v>PI 08</v>
          </cell>
          <cell r="B40" t="str">
            <v>Suporte p/ luminária tipo ZGP401 da Philips ou similar</v>
          </cell>
          <cell r="C40" t="str">
            <v xml:space="preserve"> </v>
          </cell>
          <cell r="D40" t="str">
            <v xml:space="preserve"> </v>
          </cell>
          <cell r="E40" t="str">
            <v>un</v>
          </cell>
          <cell r="F40">
            <v>4</v>
          </cell>
          <cell r="G40">
            <v>81.650000000000006</v>
          </cell>
        </row>
        <row r="41">
          <cell r="A41" t="str">
            <v>PI 10</v>
          </cell>
          <cell r="B41" t="str">
            <v>Lâmpada a vapor de mercúrio 250W, alta pressão, base E40</v>
          </cell>
          <cell r="C41" t="str">
            <v xml:space="preserve"> </v>
          </cell>
          <cell r="D41" t="str">
            <v xml:space="preserve"> </v>
          </cell>
          <cell r="E41" t="str">
            <v>un</v>
          </cell>
          <cell r="F41">
            <v>4</v>
          </cell>
          <cell r="G41">
            <v>28.75</v>
          </cell>
        </row>
        <row r="42">
          <cell r="A42" t="str">
            <v>PI 71</v>
          </cell>
          <cell r="B42" t="str">
            <v>Cabo isolado p/ 1000V, de alumínio, singelo, cor preto, bitola 25 mm² (XLPE) est.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100</v>
          </cell>
          <cell r="G42">
            <v>4.62</v>
          </cell>
        </row>
        <row r="43">
          <cell r="A43" t="str">
            <v>PI 67</v>
          </cell>
          <cell r="B43" t="str">
            <v>Cabo isolado p/ 1000 V, 2,5 mm2 de alumínio</v>
          </cell>
          <cell r="C43" t="str">
            <v xml:space="preserve"> </v>
          </cell>
          <cell r="D43" t="str">
            <v xml:space="preserve"> </v>
          </cell>
          <cell r="E43" t="str">
            <v>m</v>
          </cell>
          <cell r="F43">
            <v>40</v>
          </cell>
          <cell r="G43">
            <v>0.6</v>
          </cell>
        </row>
        <row r="44">
          <cell r="A44" t="str">
            <v>PI 72</v>
          </cell>
          <cell r="B44" t="str">
            <v>Eletroduto de aço 1.1/4" (vara de 3m), na passarela, conforme projeto</v>
          </cell>
          <cell r="C44">
            <v>0</v>
          </cell>
          <cell r="D44">
            <v>0</v>
          </cell>
          <cell r="E44" t="str">
            <v>m</v>
          </cell>
          <cell r="F44">
            <v>50</v>
          </cell>
          <cell r="G44">
            <v>18</v>
          </cell>
        </row>
        <row r="45">
          <cell r="A45" t="str">
            <v>PI 30</v>
          </cell>
          <cell r="B45" t="str">
            <v>Haste para aterramento aço-cobre D 13x2400mm</v>
          </cell>
          <cell r="C45" t="str">
            <v xml:space="preserve"> </v>
          </cell>
          <cell r="D45" t="str">
            <v xml:space="preserve"> </v>
          </cell>
          <cell r="E45" t="str">
            <v>un</v>
          </cell>
          <cell r="F45">
            <v>1</v>
          </cell>
          <cell r="G45">
            <v>6.04</v>
          </cell>
        </row>
        <row r="46">
          <cell r="A46" t="str">
            <v>PI 31</v>
          </cell>
          <cell r="B46" t="str">
            <v>Cabo de cobre nú meio duro, 7 fios 2AWG</v>
          </cell>
          <cell r="C46" t="str">
            <v xml:space="preserve"> </v>
          </cell>
          <cell r="D46" t="str">
            <v xml:space="preserve"> </v>
          </cell>
          <cell r="E46" t="str">
            <v>kg</v>
          </cell>
          <cell r="F46">
            <v>4</v>
          </cell>
          <cell r="G46">
            <v>7.02</v>
          </cell>
        </row>
        <row r="47">
          <cell r="A47" t="str">
            <v>PI 39</v>
          </cell>
          <cell r="B47" t="str">
            <v>Fixação de haste de terra e conexão ao neutro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4</v>
          </cell>
          <cell r="G47">
            <v>35</v>
          </cell>
        </row>
        <row r="48">
          <cell r="A48" t="str">
            <v>PI 37</v>
          </cell>
          <cell r="B48" t="str">
            <v>Lançamento de cabos em dutos de aço, classe 1000V, circuito trifásico mais neutro, e monofásico</v>
          </cell>
          <cell r="C48" t="str">
            <v xml:space="preserve"> </v>
          </cell>
          <cell r="D48" t="str">
            <v xml:space="preserve"> </v>
          </cell>
          <cell r="E48" t="str">
            <v>m</v>
          </cell>
          <cell r="F48">
            <v>100</v>
          </cell>
          <cell r="G48">
            <v>4</v>
          </cell>
        </row>
        <row r="49">
          <cell r="A49" t="str">
            <v>PI 73</v>
          </cell>
          <cell r="B49" t="str">
            <v>Reator de alto fator externo c/ignitor p/ lâmpada a vapor de mercúrio,  da Entral ou similar</v>
          </cell>
          <cell r="C49">
            <v>0</v>
          </cell>
          <cell r="D49">
            <v>0</v>
          </cell>
          <cell r="E49" t="str">
            <v>un</v>
          </cell>
          <cell r="F49">
            <v>4</v>
          </cell>
          <cell r="G49">
            <v>37</v>
          </cell>
        </row>
        <row r="50">
          <cell r="A50" t="str">
            <v>PI 74</v>
          </cell>
          <cell r="B50" t="str">
            <v>Chave de iluminação pública</v>
          </cell>
          <cell r="C50">
            <v>0</v>
          </cell>
          <cell r="D50">
            <v>0</v>
          </cell>
          <cell r="E50" t="str">
            <v>un</v>
          </cell>
          <cell r="F50">
            <v>1</v>
          </cell>
          <cell r="G50">
            <v>95</v>
          </cell>
        </row>
        <row r="51">
          <cell r="A51" t="str">
            <v>PI 75</v>
          </cell>
          <cell r="B51" t="str">
            <v>Montagem eletromecânica de luminária 5m de altura, c/fixação dos equipam.e conexões elét.</v>
          </cell>
          <cell r="C51">
            <v>0</v>
          </cell>
          <cell r="D51">
            <v>0</v>
          </cell>
          <cell r="E51" t="str">
            <v>un</v>
          </cell>
          <cell r="F51">
            <v>4</v>
          </cell>
          <cell r="G51">
            <v>67.08</v>
          </cell>
        </row>
        <row r="52">
          <cell r="A52" t="str">
            <v>PI 22</v>
          </cell>
          <cell r="B52" t="str">
            <v>Base completa com fusível Diazed, 6A, retardado, incluíndo tampa, anel de proteção e ajuste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4</v>
          </cell>
          <cell r="G52">
            <v>8.6300000000000008</v>
          </cell>
        </row>
        <row r="53">
          <cell r="A53" t="str">
            <v>PI 26</v>
          </cell>
          <cell r="B53" t="str">
            <v>Relé fotoelétrico c/ suporte para fixação galv. com furo 18mm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1</v>
          </cell>
          <cell r="G53">
            <v>11.5</v>
          </cell>
        </row>
        <row r="54">
          <cell r="A54" t="str">
            <v>PI 24</v>
          </cell>
          <cell r="B54" t="str">
            <v>Fita elétrica auto fusão a base de borracha EPR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2</v>
          </cell>
          <cell r="G54">
            <v>6.39</v>
          </cell>
        </row>
        <row r="55">
          <cell r="A55" t="str">
            <v>PI 25</v>
          </cell>
          <cell r="B55" t="str">
            <v>Fita adesiva plástica isolante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2</v>
          </cell>
          <cell r="G55">
            <v>3.84</v>
          </cell>
        </row>
        <row r="56">
          <cell r="A56" t="str">
            <v>PI 38</v>
          </cell>
          <cell r="B56" t="str">
            <v>Confecção de emendas retas ou derivação em cabos classe 1000V, c/ conector à compressão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12</v>
          </cell>
          <cell r="G56">
            <v>4.5</v>
          </cell>
        </row>
        <row r="57">
          <cell r="F57" t="str">
            <v>SUB-TOTAL - OBRAS COMPLEMENTARES</v>
          </cell>
        </row>
        <row r="58">
          <cell r="F58" t="str">
            <v>SUB-TOTAL - Passarela do Km 14+000/Km 401+000</v>
          </cell>
        </row>
        <row r="60">
          <cell r="B60" t="str">
            <v>Passarela do Km 15+527/Km 402+527</v>
          </cell>
        </row>
        <row r="61">
          <cell r="B61" t="str">
            <v>OBRAS DE ARTE ESPECIAIS</v>
          </cell>
        </row>
        <row r="62">
          <cell r="B62" t="str">
            <v>Infra e Mesoestrutura</v>
          </cell>
        </row>
        <row r="63">
          <cell r="A63" t="str">
            <v>03.010.01</v>
          </cell>
          <cell r="B63" t="str">
            <v>Escavação em cavas de fundação com esgotamento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40</v>
          </cell>
          <cell r="G63">
            <v>22.39</v>
          </cell>
        </row>
        <row r="64">
          <cell r="A64" t="str">
            <v>03.371.01</v>
          </cell>
          <cell r="B64" t="str">
            <v>Formas de placa compensada resinada</v>
          </cell>
          <cell r="C64" t="str">
            <v xml:space="preserve"> </v>
          </cell>
          <cell r="D64" t="str">
            <v xml:space="preserve"> </v>
          </cell>
          <cell r="E64" t="str">
            <v>m2</v>
          </cell>
          <cell r="F64">
            <v>36</v>
          </cell>
          <cell r="G64">
            <v>21.86</v>
          </cell>
        </row>
        <row r="65">
          <cell r="A65" t="str">
            <v>03.371.02</v>
          </cell>
          <cell r="B65" t="str">
            <v>Formas de placa compensada plastificada</v>
          </cell>
          <cell r="C65" t="str">
            <v xml:space="preserve"> </v>
          </cell>
          <cell r="D65" t="str">
            <v xml:space="preserve"> </v>
          </cell>
          <cell r="E65" t="str">
            <v>m2</v>
          </cell>
          <cell r="F65">
            <v>94</v>
          </cell>
          <cell r="G65">
            <v>30.76</v>
          </cell>
        </row>
        <row r="66">
          <cell r="A66" t="str">
            <v>03.353.00</v>
          </cell>
          <cell r="B66" t="str">
            <v>Forn., preparo e colocação nas formas, de aço CA-50</v>
          </cell>
          <cell r="C66" t="str">
            <v xml:space="preserve"> </v>
          </cell>
          <cell r="D66" t="str">
            <v xml:space="preserve"> </v>
          </cell>
          <cell r="E66" t="str">
            <v>kg</v>
          </cell>
          <cell r="F66">
            <v>1694</v>
          </cell>
          <cell r="G66">
            <v>2.59</v>
          </cell>
        </row>
        <row r="67">
          <cell r="A67" t="str">
            <v>03.326.00</v>
          </cell>
          <cell r="B67" t="str">
            <v xml:space="preserve">Concreto fck= 20 MPa-contr. raz. uso ger. 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20</v>
          </cell>
          <cell r="G67">
            <v>149.19999999999999</v>
          </cell>
        </row>
        <row r="68">
          <cell r="A68" t="str">
            <v>OAE5a</v>
          </cell>
          <cell r="B68" t="str">
            <v>Estaca metálica - tipo CS 250 X 52 - Fornecimento e cravação</v>
          </cell>
          <cell r="C68" t="str">
            <v xml:space="preserve"> </v>
          </cell>
          <cell r="D68" t="str">
            <v xml:space="preserve"> </v>
          </cell>
          <cell r="E68" t="str">
            <v>m</v>
          </cell>
          <cell r="F68">
            <v>60</v>
          </cell>
          <cell r="G68">
            <v>97.23</v>
          </cell>
        </row>
        <row r="69">
          <cell r="A69" t="str">
            <v>OAE5</v>
          </cell>
          <cell r="B69" t="str">
            <v>Estaca metálica - tipo CS 300 x 130 - Fornecimento e cravação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120</v>
          </cell>
          <cell r="G69">
            <v>176.68</v>
          </cell>
        </row>
        <row r="70">
          <cell r="B70" t="str">
            <v>Superestrutura</v>
          </cell>
        </row>
        <row r="71">
          <cell r="A71" t="str">
            <v>03.371.02</v>
          </cell>
          <cell r="B71" t="str">
            <v>Formas de placa compensada plastificada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1674</v>
          </cell>
          <cell r="G71">
            <v>30.76</v>
          </cell>
        </row>
        <row r="72">
          <cell r="A72" t="str">
            <v>OAE6</v>
          </cell>
          <cell r="B72" t="str">
            <v>Escoramento metálico comum (cimbramento)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1160</v>
          </cell>
          <cell r="G72">
            <v>27.58</v>
          </cell>
        </row>
        <row r="73">
          <cell r="A73" t="str">
            <v>03.353.00</v>
          </cell>
          <cell r="B73" t="str">
            <v>Forn., preparo e colocação nas formas, de aço CA-50</v>
          </cell>
          <cell r="C73" t="str">
            <v xml:space="preserve"> </v>
          </cell>
          <cell r="D73" t="str">
            <v xml:space="preserve"> </v>
          </cell>
          <cell r="E73" t="str">
            <v>kg</v>
          </cell>
          <cell r="F73">
            <v>18873</v>
          </cell>
          <cell r="G73">
            <v>2.59</v>
          </cell>
        </row>
        <row r="74">
          <cell r="A74" t="str">
            <v>03.354.00</v>
          </cell>
          <cell r="B74" t="str">
            <v>Forn., preparo e colocação nas formas, de aço CA-60</v>
          </cell>
          <cell r="C74" t="str">
            <v xml:space="preserve"> </v>
          </cell>
          <cell r="D74" t="str">
            <v xml:space="preserve"> </v>
          </cell>
          <cell r="E74" t="str">
            <v>kg</v>
          </cell>
          <cell r="F74">
            <v>1654</v>
          </cell>
          <cell r="G74">
            <v>2.85</v>
          </cell>
        </row>
        <row r="75">
          <cell r="A75" t="str">
            <v>03.359.01</v>
          </cell>
          <cell r="B75" t="str">
            <v>Forn., preparo e colocação nas formas, de aço CA-25</v>
          </cell>
          <cell r="C75" t="str">
            <v xml:space="preserve"> </v>
          </cell>
          <cell r="D75" t="str">
            <v xml:space="preserve"> </v>
          </cell>
          <cell r="E75" t="str">
            <v>kg</v>
          </cell>
          <cell r="F75">
            <v>95</v>
          </cell>
          <cell r="G75">
            <v>2.4300000000000002</v>
          </cell>
        </row>
        <row r="76">
          <cell r="A76" t="str">
            <v>03.330.00</v>
          </cell>
          <cell r="B76" t="str">
            <v>Concreto fck= 35 MPa-contr. raz. uso ger.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138</v>
          </cell>
          <cell r="G76">
            <v>166.78</v>
          </cell>
        </row>
        <row r="77">
          <cell r="A77" t="str">
            <v>03.326.00</v>
          </cell>
          <cell r="B77" t="str">
            <v xml:space="preserve">Concreto fck= 20 MPa-contr. raz. uso ger. 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25</v>
          </cell>
          <cell r="G77">
            <v>149.19999999999999</v>
          </cell>
        </row>
        <row r="78">
          <cell r="B78" t="str">
            <v>Diversos</v>
          </cell>
        </row>
        <row r="79">
          <cell r="A79" t="str">
            <v>03.510.00</v>
          </cell>
          <cell r="B79" t="str">
            <v>Aparelho de apoio em neoprene</v>
          </cell>
          <cell r="C79" t="str">
            <v xml:space="preserve"> </v>
          </cell>
          <cell r="D79" t="str">
            <v xml:space="preserve"> </v>
          </cell>
          <cell r="E79" t="str">
            <v>kg</v>
          </cell>
          <cell r="F79">
            <v>30</v>
          </cell>
          <cell r="G79">
            <v>86.94</v>
          </cell>
        </row>
        <row r="80">
          <cell r="A80" t="str">
            <v>P 03.991.01b</v>
          </cell>
          <cell r="B80" t="str">
            <v>Dreno de FF D= 50 mm x 500mm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52</v>
          </cell>
          <cell r="G80">
            <v>6.63</v>
          </cell>
        </row>
      </sheetData>
      <sheetData sheetId="24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348300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3483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1741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1484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1250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3925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1512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1019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8380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4445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10739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1768</v>
          </cell>
          <cell r="G26">
            <v>2.84</v>
          </cell>
        </row>
        <row r="27">
          <cell r="A27" t="str">
            <v>01.100.19</v>
          </cell>
          <cell r="B27" t="str">
            <v>Escavação,carga e transportes de material de 1a categoria DMT= 2000 a 3000m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11011</v>
          </cell>
          <cell r="G27">
            <v>3.26</v>
          </cell>
        </row>
        <row r="28">
          <cell r="A28" t="str">
            <v>DER50255</v>
          </cell>
          <cell r="B28" t="str">
            <v>Esc.  Carga e Transp. de mat. 1a cat. c/ CB 3000&lt;DMT&lt;4000m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8863</v>
          </cell>
          <cell r="G28">
            <v>3.3</v>
          </cell>
        </row>
        <row r="29">
          <cell r="A29" t="str">
            <v>DER50265</v>
          </cell>
          <cell r="B29" t="str">
            <v>Esc.  Carga e Transp. de mat. 1a cat. c/ CB 4000&lt;DMT&lt;5000m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5413</v>
          </cell>
          <cell r="G29">
            <v>3.76</v>
          </cell>
        </row>
        <row r="30">
          <cell r="A30" t="str">
            <v>DER50260</v>
          </cell>
          <cell r="B30" t="str">
            <v>Esc.  Carga e Transp. de mat. 1a cat. c/ CB 5000&lt;DMT&lt;6000m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2698</v>
          </cell>
          <cell r="G30">
            <v>4.29</v>
          </cell>
        </row>
        <row r="31">
          <cell r="A31" t="str">
            <v>DER50270</v>
          </cell>
          <cell r="B31" t="str">
            <v>Esc.  Carga e Transp. de mat. 1a cat. c/ CB 6000&lt;DMT&lt;7000m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2091</v>
          </cell>
          <cell r="G31">
            <v>4.79</v>
          </cell>
        </row>
        <row r="32">
          <cell r="A32" t="str">
            <v>DER50280</v>
          </cell>
          <cell r="B32" t="str">
            <v>Esc.  Carga e Transp. de mat. 1a cat. c/ CB 7000&lt;DMT&lt;8000m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13314</v>
          </cell>
          <cell r="G32">
            <v>5.27</v>
          </cell>
        </row>
        <row r="33">
          <cell r="A33" t="str">
            <v>DER50300</v>
          </cell>
          <cell r="B33" t="str">
            <v>Esc.  Carga e Transp. de mat. 1a cat. c/ CB 9000&lt;DMT&lt;10000m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10102</v>
          </cell>
          <cell r="G33">
            <v>6.3</v>
          </cell>
        </row>
        <row r="34">
          <cell r="A34" t="str">
            <v>DER50305</v>
          </cell>
          <cell r="B34" t="str">
            <v>Esc.  Carga e Transp. de mat. 1a cat. c/ CB 10000&lt;DMT&lt;12000m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14258</v>
          </cell>
          <cell r="G34">
            <v>7.05</v>
          </cell>
        </row>
        <row r="35">
          <cell r="A35" t="str">
            <v>01.101.11</v>
          </cell>
          <cell r="B35" t="str">
            <v>Escavação,carga e transportes de material de 2a categoria,c/CB,  DMT 400 a 600m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1631</v>
          </cell>
          <cell r="G35">
            <v>3.15</v>
          </cell>
        </row>
        <row r="36">
          <cell r="A36" t="str">
            <v>01.101.12</v>
          </cell>
          <cell r="B36" t="str">
            <v>Escavação,carga e transportes de material de 2a categoria,c/CB,  DMT 600 a 800m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3757</v>
          </cell>
          <cell r="G36">
            <v>3.23</v>
          </cell>
        </row>
        <row r="37">
          <cell r="A37" t="str">
            <v>01.101.14</v>
          </cell>
          <cell r="B37" t="str">
            <v>Escavação,carga e transportes de material de 2a categoria,c/CB,  DMT 1000 a 1200m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1333</v>
          </cell>
          <cell r="G37">
            <v>3.49</v>
          </cell>
        </row>
        <row r="38">
          <cell r="A38" t="str">
            <v>01.101.15</v>
          </cell>
          <cell r="B38" t="str">
            <v>Escavação,carga e transportes de material de 2a categoria,c/CB,  DMT 1200 a 1400m</v>
          </cell>
          <cell r="C38" t="str">
            <v>DNER-ES280/97</v>
          </cell>
          <cell r="D38" t="str">
            <v xml:space="preserve"> </v>
          </cell>
          <cell r="E38" t="str">
            <v>m3</v>
          </cell>
          <cell r="F38">
            <v>1404</v>
          </cell>
          <cell r="G38">
            <v>3.73</v>
          </cell>
        </row>
        <row r="39">
          <cell r="A39" t="str">
            <v>01.101.16</v>
          </cell>
          <cell r="B39" t="str">
            <v>Escavação,carga e transportes de material de 2a categoria,c/CB,  DMT 1400 a 1600m</v>
          </cell>
          <cell r="C39" t="str">
            <v>DNER-ES280/97</v>
          </cell>
          <cell r="D39" t="str">
            <v xml:space="preserve"> </v>
          </cell>
          <cell r="E39" t="str">
            <v>m3</v>
          </cell>
          <cell r="F39">
            <v>2888</v>
          </cell>
          <cell r="G39">
            <v>3.87</v>
          </cell>
        </row>
        <row r="40">
          <cell r="A40" t="str">
            <v>01.101.19</v>
          </cell>
          <cell r="B40" t="str">
            <v>Escavação,carga e transportes de material de 2a categoria,c/CB,  DMT 2000 a 3000m</v>
          </cell>
          <cell r="C40" t="str">
            <v>DNER-ES280/97</v>
          </cell>
          <cell r="D40" t="str">
            <v xml:space="preserve"> </v>
          </cell>
          <cell r="E40" t="str">
            <v>m3</v>
          </cell>
          <cell r="F40">
            <v>6541</v>
          </cell>
          <cell r="G40">
            <v>4.51</v>
          </cell>
        </row>
        <row r="41">
          <cell r="A41" t="str">
            <v>DER51225</v>
          </cell>
          <cell r="B41" t="str">
            <v>Escavação,carga e transportes de material de 2a categoria DMT 3000 a 4000m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2216</v>
          </cell>
          <cell r="G41">
            <v>4.5599999999999996</v>
          </cell>
        </row>
        <row r="42">
          <cell r="A42" t="str">
            <v>DER51235</v>
          </cell>
          <cell r="B42" t="str">
            <v>Escavação,carga e transportes de material de 2a categoria DMT 4000 a 5000m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1163</v>
          </cell>
          <cell r="G42">
            <v>5.15</v>
          </cell>
        </row>
        <row r="43">
          <cell r="A43" t="str">
            <v>DER51270</v>
          </cell>
          <cell r="B43" t="str">
            <v>Escavação,carga e transportes de material de 2a categoria DMT 7000 a 8000m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1969</v>
          </cell>
          <cell r="G43">
            <v>6.93</v>
          </cell>
        </row>
        <row r="44">
          <cell r="A44" t="str">
            <v>DER51330</v>
          </cell>
          <cell r="B44" t="str">
            <v>Escavação,carga e transportes de material de 2a categoria DMT 16000 a 18000m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5909</v>
          </cell>
          <cell r="G44">
            <v>12.53</v>
          </cell>
        </row>
        <row r="45">
          <cell r="A45" t="str">
            <v>DER51340</v>
          </cell>
          <cell r="B45" t="str">
            <v>Escavação,carga e transportes de material de 2a categoria DMT 18000 a 20000m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6828</v>
          </cell>
          <cell r="G45">
            <v>13.65</v>
          </cell>
        </row>
        <row r="46">
          <cell r="A46" t="str">
            <v>DER52070</v>
          </cell>
          <cell r="B46" t="str">
            <v>Esc. Carga e Transp. de solos moles 100&lt;DMT&lt;=200m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592</v>
          </cell>
          <cell r="G46">
            <v>3.95</v>
          </cell>
        </row>
        <row r="47">
          <cell r="A47" t="str">
            <v>DER52082</v>
          </cell>
          <cell r="B47" t="str">
            <v>Esc. Carga e Transp. de solos moles 200&lt;DMT&lt;=400m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1203</v>
          </cell>
          <cell r="G47">
            <v>4.03</v>
          </cell>
        </row>
        <row r="48">
          <cell r="A48" t="str">
            <v>DER52087</v>
          </cell>
          <cell r="B48" t="str">
            <v>Esc. Carga e Transp. de solos moles 400&lt;DMT&lt;=600m</v>
          </cell>
          <cell r="C48" t="str">
            <v xml:space="preserve"> </v>
          </cell>
          <cell r="D48" t="str">
            <v xml:space="preserve"> </v>
          </cell>
          <cell r="E48" t="str">
            <v>m3</v>
          </cell>
          <cell r="F48">
            <v>8307</v>
          </cell>
          <cell r="G48">
            <v>4.5999999999999996</v>
          </cell>
        </row>
        <row r="49">
          <cell r="A49" t="str">
            <v>DER52090</v>
          </cell>
          <cell r="B49" t="str">
            <v>Esc. Carga e Transp. de solos moles 600&lt;DMT&lt;=800m</v>
          </cell>
          <cell r="C49" t="str">
            <v xml:space="preserve"> </v>
          </cell>
          <cell r="D49" t="str">
            <v xml:space="preserve"> </v>
          </cell>
          <cell r="E49" t="str">
            <v>m3</v>
          </cell>
          <cell r="F49">
            <v>1430</v>
          </cell>
          <cell r="G49">
            <v>4.6399999999999997</v>
          </cell>
        </row>
        <row r="50">
          <cell r="A50" t="str">
            <v>DER52095</v>
          </cell>
          <cell r="B50" t="str">
            <v>Esc. Carga e Transp. de solos moles 800&lt;DMT&lt;=1000m</v>
          </cell>
          <cell r="C50" t="str">
            <v xml:space="preserve"> </v>
          </cell>
          <cell r="D50" t="str">
            <v xml:space="preserve"> </v>
          </cell>
          <cell r="E50" t="str">
            <v>m3</v>
          </cell>
          <cell r="F50">
            <v>2650</v>
          </cell>
          <cell r="G50">
            <v>4.7</v>
          </cell>
        </row>
        <row r="51">
          <cell r="A51" t="str">
            <v>DER52100</v>
          </cell>
          <cell r="B51" t="str">
            <v>Esc. Carga e Transp. de solos moles 1000&lt;DMT&lt;=1200m</v>
          </cell>
          <cell r="C51" t="str">
            <v xml:space="preserve"> </v>
          </cell>
          <cell r="D51" t="str">
            <v xml:space="preserve"> </v>
          </cell>
          <cell r="E51" t="str">
            <v>m3</v>
          </cell>
          <cell r="F51">
            <v>3238</v>
          </cell>
          <cell r="G51">
            <v>4.71</v>
          </cell>
        </row>
        <row r="52">
          <cell r="A52" t="str">
            <v>DER52101</v>
          </cell>
          <cell r="B52" t="str">
            <v>Esc. Carga e Transp. de solos moles 1200&lt;DMT&lt;=1400m</v>
          </cell>
          <cell r="C52" t="str">
            <v xml:space="preserve"> </v>
          </cell>
          <cell r="D52" t="str">
            <v xml:space="preserve"> </v>
          </cell>
          <cell r="E52" t="str">
            <v>m3</v>
          </cell>
          <cell r="F52">
            <v>762</v>
          </cell>
          <cell r="G52">
            <v>4.74</v>
          </cell>
        </row>
        <row r="53">
          <cell r="A53" t="str">
            <v>DER52102</v>
          </cell>
          <cell r="B53" t="str">
            <v>Esc. Carga e Transp. de solos moles 1400&lt;DMT&lt;=1600m</v>
          </cell>
          <cell r="C53" t="str">
            <v xml:space="preserve"> </v>
          </cell>
          <cell r="D53" t="str">
            <v xml:space="preserve"> </v>
          </cell>
          <cell r="E53" t="str">
            <v>m3</v>
          </cell>
          <cell r="F53">
            <v>1375</v>
          </cell>
          <cell r="G53">
            <v>4.8099999999999996</v>
          </cell>
        </row>
        <row r="54">
          <cell r="A54" t="str">
            <v>DER52103</v>
          </cell>
          <cell r="B54" t="str">
            <v>Esc. Carga e Transp. de solos moles 1600&lt;DMT&lt;=1800m</v>
          </cell>
          <cell r="C54" t="str">
            <v xml:space="preserve"> </v>
          </cell>
          <cell r="D54" t="str">
            <v xml:space="preserve"> </v>
          </cell>
          <cell r="E54" t="str">
            <v>m3</v>
          </cell>
          <cell r="F54">
            <v>1388</v>
          </cell>
          <cell r="G54">
            <v>4.8600000000000003</v>
          </cell>
        </row>
        <row r="55">
          <cell r="A55" t="str">
            <v>DER52105</v>
          </cell>
          <cell r="B55" t="str">
            <v>Esc. Carga e Transp. de solos moles 2000&lt;DMT&lt;=3000m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15176</v>
          </cell>
          <cell r="G55">
            <v>5.77</v>
          </cell>
        </row>
        <row r="56">
          <cell r="A56" t="str">
            <v>01.510.00</v>
          </cell>
          <cell r="B56" t="str">
            <v>Compactação de aterros a 95% Proctor Normal</v>
          </cell>
          <cell r="C56" t="str">
            <v>DNER-ES282/97</v>
          </cell>
          <cell r="D56" t="str">
            <v xml:space="preserve"> </v>
          </cell>
          <cell r="E56" t="str">
            <v>m3</v>
          </cell>
          <cell r="F56">
            <v>62802</v>
          </cell>
          <cell r="G56">
            <v>0.79</v>
          </cell>
        </row>
        <row r="57">
          <cell r="A57" t="str">
            <v>01.511.00</v>
          </cell>
          <cell r="B57" t="str">
            <v>Compactação de aterros a 100% Proctor Normal</v>
          </cell>
          <cell r="C57" t="str">
            <v>DNER-ES282/97</v>
          </cell>
          <cell r="D57" t="str">
            <v xml:space="preserve"> </v>
          </cell>
          <cell r="E57" t="str">
            <v>m3</v>
          </cell>
          <cell r="F57">
            <v>42418</v>
          </cell>
          <cell r="G57">
            <v>1.36</v>
          </cell>
        </row>
        <row r="58">
          <cell r="F58" t="str">
            <v>SUB-TOTAL</v>
          </cell>
        </row>
        <row r="60">
          <cell r="B60" t="str">
            <v>PAVIMENTAÇÃO</v>
          </cell>
        </row>
        <row r="61">
          <cell r="A61" t="str">
            <v>02.000.00</v>
          </cell>
          <cell r="B61" t="str">
            <v>Regularização do subleito</v>
          </cell>
          <cell r="C61" t="str">
            <v xml:space="preserve"> </v>
          </cell>
          <cell r="D61" t="str">
            <v xml:space="preserve"> </v>
          </cell>
          <cell r="E61" t="str">
            <v>m2</v>
          </cell>
          <cell r="F61">
            <v>95629</v>
          </cell>
          <cell r="G61">
            <v>0.3</v>
          </cell>
        </row>
        <row r="62">
          <cell r="A62" t="str">
            <v>DER53110</v>
          </cell>
          <cell r="B62" t="str">
            <v>Camada de seixo classificado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18370</v>
          </cell>
          <cell r="G62">
            <v>16.09</v>
          </cell>
        </row>
        <row r="63">
          <cell r="F63" t="str">
            <v>SUB-TOTAL</v>
          </cell>
        </row>
        <row r="65">
          <cell r="B65" t="str">
            <v>DRENAGEM</v>
          </cell>
        </row>
        <row r="66">
          <cell r="A66" t="str">
            <v>04.000.00</v>
          </cell>
          <cell r="B66" t="str">
            <v>Escavação manual em material de 1a categoria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161</v>
          </cell>
          <cell r="G66">
            <v>17.57</v>
          </cell>
        </row>
        <row r="67">
          <cell r="A67" t="str">
            <v>04.001.00</v>
          </cell>
          <cell r="B67" t="str">
            <v>Escavação mecânica em material de 1a categoria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824</v>
          </cell>
          <cell r="G67">
            <v>2.09</v>
          </cell>
        </row>
        <row r="68">
          <cell r="A68" t="str">
            <v>04.001.01</v>
          </cell>
          <cell r="B68" t="str">
            <v>Escavação mecânica,reaterro e compactação (material de 1a categoria)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658.80000000000007</v>
          </cell>
          <cell r="G68">
            <v>3.03</v>
          </cell>
        </row>
        <row r="69">
          <cell r="A69" t="str">
            <v>04.400.02</v>
          </cell>
          <cell r="B69" t="str">
            <v>Valeta de prot. de cortes c/ revest. vegetal VPC 02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3333</v>
          </cell>
          <cell r="G69">
            <v>23.24</v>
          </cell>
        </row>
        <row r="70">
          <cell r="A70" t="str">
            <v>04.401.01</v>
          </cell>
          <cell r="B70" t="str">
            <v>Valeta de prot. de aterro c/ revest. vegetal VPA 01</v>
          </cell>
          <cell r="C70" t="str">
            <v xml:space="preserve"> </v>
          </cell>
          <cell r="D70" t="str">
            <v xml:space="preserve"> </v>
          </cell>
          <cell r="E70" t="str">
            <v>m</v>
          </cell>
          <cell r="F70">
            <v>2294</v>
          </cell>
          <cell r="G70">
            <v>31.98</v>
          </cell>
        </row>
        <row r="71">
          <cell r="A71" t="str">
            <v>04.401.02</v>
          </cell>
          <cell r="B71" t="str">
            <v>Valeta de prot. de aterro c/ revest. vegetal VPA 02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5351</v>
          </cell>
          <cell r="G71">
            <v>24.32</v>
          </cell>
        </row>
        <row r="72">
          <cell r="A72" t="str">
            <v>04.900.21</v>
          </cell>
          <cell r="B72" t="str">
            <v>Sarjeta de cant. central de concreto-SCC 01</v>
          </cell>
          <cell r="C72" t="str">
            <v>DNER-ES288/97</v>
          </cell>
          <cell r="D72" t="str">
            <v xml:space="preserve"> </v>
          </cell>
          <cell r="E72" t="str">
            <v>m</v>
          </cell>
          <cell r="F72">
            <v>5269</v>
          </cell>
          <cell r="G72">
            <v>13.85</v>
          </cell>
        </row>
        <row r="73">
          <cell r="A73" t="str">
            <v>04.900.22</v>
          </cell>
          <cell r="B73" t="str">
            <v>Sarjeta de cant. central de concreto-SCC 02</v>
          </cell>
          <cell r="C73" t="str">
            <v>DNER-ES288/97</v>
          </cell>
          <cell r="D73" t="str">
            <v xml:space="preserve"> </v>
          </cell>
          <cell r="E73" t="str">
            <v>m</v>
          </cell>
          <cell r="F73">
            <v>484</v>
          </cell>
          <cell r="G73">
            <v>19.170000000000002</v>
          </cell>
        </row>
        <row r="74">
          <cell r="A74" t="str">
            <v>04.900.32</v>
          </cell>
          <cell r="B74" t="str">
            <v>Sarjeta triangular de grama-STG 02</v>
          </cell>
          <cell r="C74" t="str">
            <v xml:space="preserve"> </v>
          </cell>
          <cell r="D74" t="str">
            <v xml:space="preserve"> </v>
          </cell>
          <cell r="E74" t="str">
            <v>m</v>
          </cell>
          <cell r="F74">
            <v>319</v>
          </cell>
          <cell r="G74">
            <v>12.14</v>
          </cell>
        </row>
        <row r="75">
          <cell r="A75" t="str">
            <v>04.900.33</v>
          </cell>
          <cell r="B75" t="str">
            <v>Sarjeta triangular de grama-STG 03</v>
          </cell>
          <cell r="C75" t="str">
            <v xml:space="preserve"> </v>
          </cell>
          <cell r="D75" t="str">
            <v xml:space="preserve"> </v>
          </cell>
          <cell r="E75" t="str">
            <v>m</v>
          </cell>
          <cell r="F75">
            <v>341</v>
          </cell>
          <cell r="G75">
            <v>10.61</v>
          </cell>
        </row>
        <row r="76">
          <cell r="A76" t="str">
            <v>04.900.34</v>
          </cell>
          <cell r="B76" t="str">
            <v>Sarjeta triangular de grama-STG 04</v>
          </cell>
          <cell r="C76" t="str">
            <v xml:space="preserve"> </v>
          </cell>
          <cell r="D76" t="str">
            <v xml:space="preserve"> </v>
          </cell>
          <cell r="E76" t="str">
            <v>m</v>
          </cell>
          <cell r="F76">
            <v>3872</v>
          </cell>
          <cell r="G76">
            <v>8.4700000000000006</v>
          </cell>
        </row>
        <row r="77">
          <cell r="A77" t="str">
            <v>DER78150b</v>
          </cell>
          <cell r="B77" t="str">
            <v>Caixa coletora de sarjeta - CCS, D=40cm E H=1,00m</v>
          </cell>
          <cell r="C77" t="str">
            <v xml:space="preserve"> </v>
          </cell>
          <cell r="D77" t="str">
            <v xml:space="preserve"> </v>
          </cell>
          <cell r="E77" t="str">
            <v>un</v>
          </cell>
          <cell r="F77">
            <v>5</v>
          </cell>
          <cell r="G77">
            <v>382.07</v>
          </cell>
        </row>
        <row r="78">
          <cell r="A78" t="str">
            <v>DER78150a</v>
          </cell>
          <cell r="B78" t="str">
            <v>Caixa coletora de sarjeta - CCS, D=60cm E H=1,5m</v>
          </cell>
          <cell r="C78" t="str">
            <v xml:space="preserve"> </v>
          </cell>
          <cell r="D78" t="str">
            <v xml:space="preserve"> </v>
          </cell>
          <cell r="E78" t="str">
            <v>un</v>
          </cell>
          <cell r="F78">
            <v>6</v>
          </cell>
          <cell r="G78">
            <v>500.45</v>
          </cell>
        </row>
        <row r="79">
          <cell r="A79" t="str">
            <v>DER78250</v>
          </cell>
          <cell r="B79" t="str">
            <v>Caixa coletora de sarjeta - CCS, D=80cm E H=1,50m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2</v>
          </cell>
          <cell r="G79">
            <v>436.66</v>
          </cell>
        </row>
        <row r="80">
          <cell r="A80" t="str">
            <v>DER78300</v>
          </cell>
          <cell r="B80" t="str">
            <v>Caixa coletora de sarjeta - CCS, D=100cm E H=1,50m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2</v>
          </cell>
          <cell r="G80">
            <v>449.54</v>
          </cell>
        </row>
        <row r="81">
          <cell r="A81" t="str">
            <v>04.930.01</v>
          </cell>
          <cell r="B81" t="str">
            <v>Caixa coletora de sarjeta-CCS 01</v>
          </cell>
          <cell r="C81" t="str">
            <v>DNER-ES287/97</v>
          </cell>
          <cell r="D81" t="str">
            <v xml:space="preserve"> </v>
          </cell>
          <cell r="E81" t="str">
            <v>un</v>
          </cell>
          <cell r="F81">
            <v>3</v>
          </cell>
          <cell r="G81">
            <v>568.85</v>
          </cell>
        </row>
        <row r="82">
          <cell r="A82" t="str">
            <v>04.930.02</v>
          </cell>
          <cell r="B82" t="str">
            <v>Caixa coletora de sarjeta-CCS 02</v>
          </cell>
          <cell r="C82" t="str">
            <v>DNER-ES287/97</v>
          </cell>
          <cell r="D82" t="str">
            <v xml:space="preserve"> </v>
          </cell>
          <cell r="E82" t="str">
            <v>un</v>
          </cell>
          <cell r="F82">
            <v>3</v>
          </cell>
          <cell r="G82">
            <v>555.63</v>
          </cell>
        </row>
        <row r="83">
          <cell r="A83" t="str">
            <v>04.930.03</v>
          </cell>
          <cell r="B83" t="str">
            <v>Caixa coletora de sarjeta-CCS 03</v>
          </cell>
          <cell r="C83" t="str">
            <v>DNER-ES287/97</v>
          </cell>
          <cell r="D83" t="str">
            <v xml:space="preserve"> </v>
          </cell>
          <cell r="E83" t="str">
            <v>un</v>
          </cell>
          <cell r="F83">
            <v>1</v>
          </cell>
          <cell r="G83">
            <v>542.39</v>
          </cell>
        </row>
        <row r="84">
          <cell r="A84" t="str">
            <v>DER77100</v>
          </cell>
          <cell r="B84" t="str">
            <v>Caixa coletora de talvegue - CCT, D=80cm E H=1,50m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4</v>
          </cell>
          <cell r="G84">
            <v>419.95</v>
          </cell>
        </row>
        <row r="85">
          <cell r="A85" t="str">
            <v>DER77150</v>
          </cell>
          <cell r="B85" t="str">
            <v>Caixa coletora de talvegue - CCT, D=100cm E H=1,50m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1</v>
          </cell>
          <cell r="G85">
            <v>410.6</v>
          </cell>
        </row>
        <row r="86">
          <cell r="A86" t="str">
            <v>DER77150d</v>
          </cell>
          <cell r="B86" t="str">
            <v>Caixa coletora de talvegue, para BDTC, D=1,20m E H=1,50m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</v>
          </cell>
          <cell r="G86">
            <v>581.30999999999995</v>
          </cell>
        </row>
        <row r="87">
          <cell r="A87" t="str">
            <v>P 04.100.07</v>
          </cell>
          <cell r="B87" t="str">
            <v>Execução de galerias D=0,40 c/ lastro de brita</v>
          </cell>
          <cell r="C87" t="str">
            <v xml:space="preserve"> </v>
          </cell>
          <cell r="D87" t="str">
            <v xml:space="preserve"> </v>
          </cell>
          <cell r="E87" t="str">
            <v>m</v>
          </cell>
          <cell r="F87">
            <v>81</v>
          </cell>
          <cell r="G87">
            <v>41.68</v>
          </cell>
        </row>
        <row r="88">
          <cell r="A88" t="str">
            <v>P 04.100.09</v>
          </cell>
          <cell r="B88" t="str">
            <v>Execução de galerias D=0,60 c/ lastro de brita</v>
          </cell>
          <cell r="C88" t="str">
            <v xml:space="preserve"> </v>
          </cell>
          <cell r="D88" t="str">
            <v xml:space="preserve"> </v>
          </cell>
          <cell r="E88" t="str">
            <v>m</v>
          </cell>
          <cell r="F88">
            <v>139</v>
          </cell>
          <cell r="G88">
            <v>100.67</v>
          </cell>
        </row>
        <row r="89">
          <cell r="A89" t="str">
            <v>P 04.100.08</v>
          </cell>
          <cell r="B89" t="str">
            <v>Execução de galerias D=0,40 c/ lastro de concreto</v>
          </cell>
          <cell r="C89" t="str">
            <v xml:space="preserve"> </v>
          </cell>
          <cell r="D89" t="str">
            <v xml:space="preserve"> </v>
          </cell>
          <cell r="E89" t="str">
            <v>m</v>
          </cell>
          <cell r="F89">
            <v>35</v>
          </cell>
          <cell r="G89">
            <v>58.65</v>
          </cell>
        </row>
        <row r="90">
          <cell r="A90" t="str">
            <v>DER72350b</v>
          </cell>
          <cell r="B90" t="str">
            <v>Boca para BSTC D=40cm - Normal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</v>
          </cell>
          <cell r="G90">
            <v>147.57</v>
          </cell>
        </row>
        <row r="91">
          <cell r="A91" t="str">
            <v>04.101.01</v>
          </cell>
          <cell r="B91" t="str">
            <v>Boca de BSTC D=0.60m-normal</v>
          </cell>
          <cell r="C91" t="str">
            <v>DNER-ES284/97</v>
          </cell>
          <cell r="D91" t="str">
            <v xml:space="preserve"> </v>
          </cell>
          <cell r="E91" t="str">
            <v>un</v>
          </cell>
          <cell r="F91">
            <v>7</v>
          </cell>
          <cell r="G91">
            <v>299.62</v>
          </cell>
        </row>
        <row r="92">
          <cell r="A92" t="str">
            <v>04.940.02</v>
          </cell>
          <cell r="B92" t="str">
            <v>Descida d’água tipo rápido- canal retangular-DAR 02</v>
          </cell>
          <cell r="C92" t="str">
            <v>DNER-ES291/97</v>
          </cell>
          <cell r="D92" t="str">
            <v xml:space="preserve"> </v>
          </cell>
          <cell r="E92" t="str">
            <v>m</v>
          </cell>
          <cell r="F92">
            <v>5</v>
          </cell>
          <cell r="G92">
            <v>57.28</v>
          </cell>
        </row>
        <row r="93">
          <cell r="F93" t="str">
            <v>SUB-TOTAL</v>
          </cell>
        </row>
        <row r="94">
          <cell r="B94" t="str">
            <v>OBRAS DE ARTE CORRENTES</v>
          </cell>
        </row>
        <row r="95">
          <cell r="A95" t="str">
            <v>04.000.01</v>
          </cell>
          <cell r="B95" t="str">
            <v>Escavação manual,reaterro e compactação (material de 1a categoria)</v>
          </cell>
          <cell r="C95" t="str">
            <v xml:space="preserve"> </v>
          </cell>
          <cell r="D95" t="str">
            <v xml:space="preserve"> </v>
          </cell>
          <cell r="E95" t="str">
            <v>m3</v>
          </cell>
          <cell r="F95">
            <v>2635.2000000000003</v>
          </cell>
          <cell r="G95">
            <v>22.33</v>
          </cell>
        </row>
        <row r="96">
          <cell r="A96" t="str">
            <v>04.100.02</v>
          </cell>
          <cell r="B96" t="str">
            <v>Corpo de BSTC D=0.80m</v>
          </cell>
          <cell r="C96" t="str">
            <v>DNER-ES284/97</v>
          </cell>
          <cell r="D96" t="str">
            <v xml:space="preserve"> </v>
          </cell>
          <cell r="E96" t="str">
            <v xml:space="preserve">m </v>
          </cell>
          <cell r="F96">
            <v>158</v>
          </cell>
          <cell r="G96">
            <v>201.98</v>
          </cell>
        </row>
        <row r="97">
          <cell r="A97" t="str">
            <v>04.100.03</v>
          </cell>
          <cell r="B97" t="str">
            <v>Corpo de BSTC D=1.00m</v>
          </cell>
          <cell r="C97" t="str">
            <v>DNER-ES284/97</v>
          </cell>
          <cell r="D97" t="str">
            <v xml:space="preserve"> </v>
          </cell>
          <cell r="E97" t="str">
            <v xml:space="preserve">m </v>
          </cell>
          <cell r="F97">
            <v>99</v>
          </cell>
          <cell r="G97">
            <v>280.33</v>
          </cell>
        </row>
        <row r="98">
          <cell r="A98" t="str">
            <v>04.101.02</v>
          </cell>
          <cell r="B98" t="str">
            <v>Boca de BSTC D=0.80m-normal</v>
          </cell>
          <cell r="C98" t="str">
            <v>DNER-ES284/97</v>
          </cell>
          <cell r="D98" t="str">
            <v xml:space="preserve"> </v>
          </cell>
          <cell r="E98" t="str">
            <v>un</v>
          </cell>
          <cell r="F98">
            <v>16</v>
          </cell>
          <cell r="G98">
            <v>494.05</v>
          </cell>
        </row>
        <row r="99">
          <cell r="A99" t="str">
            <v>04.101.03</v>
          </cell>
          <cell r="B99" t="str">
            <v>Boca de BSTC D=1.00m-normal</v>
          </cell>
          <cell r="C99" t="str">
            <v>DNER-ES284/97</v>
          </cell>
          <cell r="D99" t="str">
            <v xml:space="preserve"> </v>
          </cell>
          <cell r="E99" t="str">
            <v>un</v>
          </cell>
          <cell r="F99">
            <v>6</v>
          </cell>
          <cell r="G99">
            <v>757.56</v>
          </cell>
        </row>
        <row r="100">
          <cell r="A100" t="str">
            <v>P04.110.00</v>
          </cell>
          <cell r="B100" t="str">
            <v>Corpo de BDTC D=0.80m c/ laje de concreto</v>
          </cell>
          <cell r="C100" t="str">
            <v xml:space="preserve"> </v>
          </cell>
          <cell r="D100" t="str">
            <v xml:space="preserve"> </v>
          </cell>
          <cell r="E100" t="str">
            <v>m</v>
          </cell>
          <cell r="F100">
            <v>33</v>
          </cell>
          <cell r="G100">
            <v>335.3</v>
          </cell>
        </row>
        <row r="101">
          <cell r="A101" t="str">
            <v>04.110.01</v>
          </cell>
          <cell r="B101" t="str">
            <v>Corpo de BDTC D=1.00m</v>
          </cell>
          <cell r="C101" t="str">
            <v>DNER-ES284/97</v>
          </cell>
          <cell r="D101" t="str">
            <v xml:space="preserve"> </v>
          </cell>
          <cell r="E101" t="str">
            <v>m</v>
          </cell>
          <cell r="F101">
            <v>69</v>
          </cell>
          <cell r="G101">
            <v>572.14</v>
          </cell>
        </row>
        <row r="102">
          <cell r="A102" t="str">
            <v>04.110.02</v>
          </cell>
          <cell r="B102" t="str">
            <v>Corpo de BDTC D=1.20m</v>
          </cell>
          <cell r="C102" t="str">
            <v>DNER-ES284/97</v>
          </cell>
          <cell r="D102" t="str">
            <v xml:space="preserve"> </v>
          </cell>
          <cell r="E102" t="str">
            <v>m</v>
          </cell>
          <cell r="F102">
            <v>21</v>
          </cell>
          <cell r="G102">
            <v>745.38</v>
          </cell>
        </row>
        <row r="103">
          <cell r="A103" t="str">
            <v>P04.111.01</v>
          </cell>
          <cell r="B103" t="str">
            <v>Boca de BDTC D=0.80m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2</v>
          </cell>
          <cell r="G103">
            <v>560.76</v>
          </cell>
        </row>
        <row r="104">
          <cell r="A104" t="str">
            <v>04.111.01</v>
          </cell>
          <cell r="B104" t="str">
            <v>Boca de BDTC D=1.00m-normal</v>
          </cell>
          <cell r="C104" t="str">
            <v>DNER-ES284/97</v>
          </cell>
          <cell r="D104" t="str">
            <v xml:space="preserve"> </v>
          </cell>
          <cell r="E104" t="str">
            <v>un</v>
          </cell>
          <cell r="F104">
            <v>11</v>
          </cell>
          <cell r="G104">
            <v>1056.6199999999999</v>
          </cell>
        </row>
        <row r="105">
          <cell r="A105" t="str">
            <v>04.111.02</v>
          </cell>
          <cell r="B105" t="str">
            <v>Boca de BDTC D=1.20m-normal</v>
          </cell>
          <cell r="C105" t="str">
            <v>DNER-ES284/97</v>
          </cell>
          <cell r="D105" t="str">
            <v xml:space="preserve"> </v>
          </cell>
          <cell r="E105" t="str">
            <v>un</v>
          </cell>
          <cell r="F105">
            <v>2</v>
          </cell>
          <cell r="G105">
            <v>1521.54</v>
          </cell>
        </row>
        <row r="106">
          <cell r="A106" t="str">
            <v>04.120.02</v>
          </cell>
          <cell r="B106" t="str">
            <v>Corpo de BTTC D=1.20m</v>
          </cell>
          <cell r="C106" t="str">
            <v>DNER-ES284/97</v>
          </cell>
          <cell r="D106" t="str">
            <v xml:space="preserve"> </v>
          </cell>
          <cell r="E106" t="str">
            <v>m</v>
          </cell>
          <cell r="F106">
            <v>20</v>
          </cell>
          <cell r="G106">
            <v>1110.23</v>
          </cell>
        </row>
        <row r="107">
          <cell r="A107" t="str">
            <v>04.121.02</v>
          </cell>
          <cell r="B107" t="str">
            <v>Boca de BTTC D=1.20m-normal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3</v>
          </cell>
          <cell r="G107">
            <v>1955.59</v>
          </cell>
        </row>
        <row r="108">
          <cell r="A108" t="str">
            <v>04.200.02</v>
          </cell>
          <cell r="B108" t="str">
            <v>Corpo de BSCC 2.00x2.00m-H=0 a 1.00m</v>
          </cell>
          <cell r="C108" t="str">
            <v>DNER-ES286/97</v>
          </cell>
          <cell r="D108" t="str">
            <v xml:space="preserve"> </v>
          </cell>
          <cell r="E108" t="str">
            <v>m</v>
          </cell>
          <cell r="F108">
            <v>21</v>
          </cell>
          <cell r="G108">
            <v>737.8</v>
          </cell>
        </row>
        <row r="109">
          <cell r="A109" t="str">
            <v>04.200.05</v>
          </cell>
          <cell r="B109" t="str">
            <v>Corpo de BSCC 1.50x1.50m-H=1.00 a 2.50m</v>
          </cell>
          <cell r="C109" t="str">
            <v>DNER-ES286/97</v>
          </cell>
          <cell r="D109" t="str">
            <v xml:space="preserve"> </v>
          </cell>
          <cell r="E109" t="str">
            <v>m</v>
          </cell>
          <cell r="F109">
            <v>23</v>
          </cell>
          <cell r="G109">
            <v>468.54</v>
          </cell>
        </row>
        <row r="110">
          <cell r="A110" t="str">
            <v>04.201.01</v>
          </cell>
          <cell r="B110" t="str">
            <v>Boca de BSCC 1.50x1.50m - normal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4</v>
          </cell>
          <cell r="G110">
            <v>3149.41</v>
          </cell>
        </row>
        <row r="111">
          <cell r="A111" t="str">
            <v>04.201.02</v>
          </cell>
          <cell r="B111" t="str">
            <v>Boca de BSCC 2.00x2.00m - normal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3</v>
          </cell>
          <cell r="G111">
            <v>4874.24</v>
          </cell>
        </row>
        <row r="112">
          <cell r="A112" t="str">
            <v>04.999.01</v>
          </cell>
          <cell r="B112" t="str">
            <v>Remoção de bueiros existentes</v>
          </cell>
          <cell r="C112" t="str">
            <v xml:space="preserve"> </v>
          </cell>
          <cell r="D112" t="str">
            <v xml:space="preserve"> </v>
          </cell>
          <cell r="E112" t="str">
            <v>m</v>
          </cell>
          <cell r="F112">
            <v>147</v>
          </cell>
          <cell r="G112">
            <v>13.06</v>
          </cell>
        </row>
        <row r="113">
          <cell r="A113" t="str">
            <v>04.999.02</v>
          </cell>
          <cell r="B113" t="str">
            <v>Demolição de dispositivos de concreto</v>
          </cell>
          <cell r="C113" t="str">
            <v>DNER-ES296/97</v>
          </cell>
          <cell r="D113" t="str">
            <v xml:space="preserve"> </v>
          </cell>
          <cell r="E113" t="str">
            <v>m3</v>
          </cell>
          <cell r="F113">
            <v>88</v>
          </cell>
          <cell r="G113">
            <v>12.58</v>
          </cell>
        </row>
        <row r="114">
          <cell r="A114" t="str">
            <v>P 04.610.01</v>
          </cell>
          <cell r="B114" t="str">
            <v>Demolição e remoção de pontilhão de madeira</v>
          </cell>
          <cell r="C114" t="str">
            <v xml:space="preserve"> </v>
          </cell>
          <cell r="D114" t="str">
            <v xml:space="preserve"> </v>
          </cell>
          <cell r="E114" t="str">
            <v>m2</v>
          </cell>
          <cell r="F114">
            <v>12</v>
          </cell>
          <cell r="G114">
            <v>40.74</v>
          </cell>
        </row>
        <row r="115">
          <cell r="F115" t="str">
            <v>SUB-TOTAL</v>
          </cell>
        </row>
        <row r="116">
          <cell r="B116" t="str">
            <v>OBRAS COMPLEMENTARES</v>
          </cell>
        </row>
        <row r="117">
          <cell r="A117" t="str">
            <v>05.100.00</v>
          </cell>
          <cell r="B117" t="str">
            <v>Enleivamento</v>
          </cell>
          <cell r="C117" t="str">
            <v>DNER-ES341/97</v>
          </cell>
          <cell r="D117" t="str">
            <v xml:space="preserve"> </v>
          </cell>
          <cell r="E117" t="str">
            <v>m2</v>
          </cell>
          <cell r="F117">
            <v>45657</v>
          </cell>
          <cell r="G117">
            <v>2.06</v>
          </cell>
        </row>
        <row r="118">
          <cell r="A118" t="str">
            <v>05.102.00</v>
          </cell>
          <cell r="B118" t="str">
            <v>Hidrossemeadura</v>
          </cell>
          <cell r="C118" t="str">
            <v>DNER-ES341/97</v>
          </cell>
          <cell r="D118" t="str">
            <v xml:space="preserve"> </v>
          </cell>
          <cell r="E118" t="str">
            <v>m2</v>
          </cell>
          <cell r="F118">
            <v>25854</v>
          </cell>
          <cell r="G118">
            <v>0.49</v>
          </cell>
        </row>
        <row r="119">
          <cell r="A119" t="str">
            <v>P 05.100.02</v>
          </cell>
          <cell r="B119" t="str">
            <v>Fornecimento e plantio de árvore selecionada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355</v>
          </cell>
          <cell r="G119">
            <v>6.02</v>
          </cell>
        </row>
        <row r="120">
          <cell r="A120" t="str">
            <v>R2</v>
          </cell>
          <cell r="B120" t="str">
            <v>Remanejamento de Rede de Alta Tensão (138kV)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180</v>
          </cell>
          <cell r="G120">
            <v>6.2</v>
          </cell>
        </row>
        <row r="121">
          <cell r="A121" t="str">
            <v>R14</v>
          </cell>
          <cell r="B121" t="str">
            <v>Remanejamento de Poste de Concreto 11/300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4</v>
          </cell>
          <cell r="G121">
            <v>75</v>
          </cell>
        </row>
        <row r="122">
          <cell r="A122" t="str">
            <v>R31</v>
          </cell>
          <cell r="B122" t="str">
            <v>Remoção de poste metálico c/iluminação - 1pétala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3</v>
          </cell>
          <cell r="G122">
            <v>75</v>
          </cell>
        </row>
        <row r="123">
          <cell r="A123" t="str">
            <v>R32</v>
          </cell>
          <cell r="B123" t="str">
            <v>Remoção de poste metálico c/iluminação - 2pétalas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3</v>
          </cell>
          <cell r="G123">
            <v>75</v>
          </cell>
        </row>
      </sheetData>
      <sheetData sheetId="25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78000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780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390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1281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2898</v>
          </cell>
          <cell r="G19">
            <v>1.98</v>
          </cell>
        </row>
        <row r="20">
          <cell r="A20" t="str">
            <v>01.100.12</v>
          </cell>
          <cell r="B20" t="str">
            <v>Escavação,carga e transportes de material de 1a categoria DMT= 600 a 800m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10522</v>
          </cell>
          <cell r="G20">
            <v>2.19</v>
          </cell>
        </row>
        <row r="21">
          <cell r="A21" t="str">
            <v>01.100.14</v>
          </cell>
          <cell r="B21" t="str">
            <v>Escavação,carga e transportes de material de 1a categoria DMT= 1000 a 1200m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1455</v>
          </cell>
          <cell r="G21">
            <v>2.4</v>
          </cell>
        </row>
        <row r="22">
          <cell r="A22" t="str">
            <v>01.100.19</v>
          </cell>
          <cell r="B22" t="str">
            <v>Escavação,carga e transportes de material de 1a categoria DMT= 2000 a 3000m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7388</v>
          </cell>
          <cell r="G22">
            <v>3.26</v>
          </cell>
        </row>
        <row r="23">
          <cell r="A23" t="str">
            <v>01.101.14</v>
          </cell>
          <cell r="B23" t="str">
            <v>Escavação,carga e transportes de material de 2a categoria,c/CB,  DMT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970</v>
          </cell>
          <cell r="G23">
            <v>3.49</v>
          </cell>
        </row>
        <row r="24">
          <cell r="A24" t="str">
            <v>01.101.19</v>
          </cell>
          <cell r="B24" t="str">
            <v>Escavação,carga e transportes de material de 2a categoria,c/CB,  DMT 2000 a 3000m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4925</v>
          </cell>
          <cell r="G24">
            <v>4.51</v>
          </cell>
        </row>
        <row r="25">
          <cell r="A25" t="str">
            <v>01.510.00</v>
          </cell>
          <cell r="B25" t="str">
            <v>Compactação de aterros a 95%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11953</v>
          </cell>
          <cell r="G25">
            <v>0.79</v>
          </cell>
        </row>
        <row r="26">
          <cell r="A26" t="str">
            <v>01.511.00</v>
          </cell>
          <cell r="B26" t="str">
            <v>Compactação de aterros a 100% Proctor Normal</v>
          </cell>
          <cell r="C26" t="str">
            <v>DNER-ES282/97</v>
          </cell>
          <cell r="D26" t="str">
            <v xml:space="preserve"> </v>
          </cell>
          <cell r="E26" t="str">
            <v>m3</v>
          </cell>
          <cell r="F26">
            <v>12582</v>
          </cell>
          <cell r="G26">
            <v>1.36</v>
          </cell>
        </row>
        <row r="27">
          <cell r="F27" t="str">
            <v>SUB-TOTAL</v>
          </cell>
        </row>
        <row r="29">
          <cell r="B29" t="str">
            <v>PAVIMENTAÇÃO</v>
          </cell>
        </row>
        <row r="30">
          <cell r="A30" t="str">
            <v>02.000.00</v>
          </cell>
          <cell r="B30" t="str">
            <v>Regularização do subleito</v>
          </cell>
          <cell r="C30" t="str">
            <v xml:space="preserve"> </v>
          </cell>
          <cell r="D30" t="str">
            <v xml:space="preserve"> </v>
          </cell>
          <cell r="E30" t="str">
            <v>m2</v>
          </cell>
          <cell r="F30">
            <v>33079</v>
          </cell>
          <cell r="G30">
            <v>0.3</v>
          </cell>
        </row>
        <row r="31">
          <cell r="A31" t="str">
            <v>DER53130</v>
          </cell>
          <cell r="B31" t="str">
            <v>Camada de macadame seco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7328</v>
          </cell>
          <cell r="G31">
            <v>21.86</v>
          </cell>
        </row>
        <row r="32">
          <cell r="A32" t="str">
            <v>02.230.00</v>
          </cell>
          <cell r="B32" t="str">
            <v>Base brita graduada</v>
          </cell>
          <cell r="C32" t="str">
            <v>DNER-ES303/97</v>
          </cell>
          <cell r="D32" t="str">
            <v xml:space="preserve"> </v>
          </cell>
          <cell r="E32" t="str">
            <v>m3</v>
          </cell>
          <cell r="F32">
            <v>4583</v>
          </cell>
          <cell r="G32">
            <v>28.06</v>
          </cell>
        </row>
        <row r="33">
          <cell r="A33" t="str">
            <v>02.300.00</v>
          </cell>
          <cell r="B33" t="str">
            <v>Imprimação - Fornecimento, transporte e execução</v>
          </cell>
          <cell r="C33" t="str">
            <v>DNER-ES306/97</v>
          </cell>
          <cell r="D33" t="str">
            <v xml:space="preserve"> </v>
          </cell>
          <cell r="E33" t="str">
            <v>m2</v>
          </cell>
          <cell r="F33">
            <v>30503</v>
          </cell>
          <cell r="G33">
            <v>1.1100000000000001</v>
          </cell>
        </row>
        <row r="34">
          <cell r="A34" t="str">
            <v>02.400.00</v>
          </cell>
          <cell r="B34" t="str">
            <v>Pintura de ligação - Fornec., transporte e execução</v>
          </cell>
          <cell r="C34" t="str">
            <v>DNER-ES307/97</v>
          </cell>
          <cell r="D34" t="str">
            <v xml:space="preserve"> </v>
          </cell>
          <cell r="E34" t="str">
            <v>m2</v>
          </cell>
          <cell r="F34">
            <v>55033</v>
          </cell>
          <cell r="G34">
            <v>0.41</v>
          </cell>
        </row>
        <row r="35">
          <cell r="A35" t="str">
            <v>02.540.01</v>
          </cell>
          <cell r="B35" t="str">
            <v>Concreto betuminoso usinado a quente - usina 100/140 t/h</v>
          </cell>
          <cell r="C35" t="str">
            <v>DNER-ES313/97</v>
          </cell>
          <cell r="D35" t="str">
            <v xml:space="preserve"> </v>
          </cell>
          <cell r="E35" t="str">
            <v>t</v>
          </cell>
          <cell r="F35">
            <v>6110</v>
          </cell>
          <cell r="G35">
            <v>67.64</v>
          </cell>
        </row>
        <row r="36">
          <cell r="F36" t="str">
            <v>SUB-TOTAL</v>
          </cell>
        </row>
        <row r="37">
          <cell r="B37" t="str">
            <v>DRENAGEM</v>
          </cell>
        </row>
        <row r="38">
          <cell r="A38" t="str">
            <v>04.000.00</v>
          </cell>
          <cell r="B38" t="str">
            <v>Escavação manual em material de 1a categoria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238</v>
          </cell>
          <cell r="G38">
            <v>17.57</v>
          </cell>
        </row>
        <row r="39">
          <cell r="A39" t="str">
            <v>04.001.00</v>
          </cell>
          <cell r="B39" t="str">
            <v>Escavação mecânica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1515</v>
          </cell>
          <cell r="G39">
            <v>2.09</v>
          </cell>
        </row>
        <row r="40">
          <cell r="A40" t="str">
            <v>04.001.01</v>
          </cell>
          <cell r="B40" t="str">
            <v>Escavação mecânica,reaterro e compactação (material de 1a categoria)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953.6</v>
          </cell>
          <cell r="G40">
            <v>3.03</v>
          </cell>
        </row>
        <row r="41">
          <cell r="A41" t="str">
            <v>04.400.02</v>
          </cell>
          <cell r="B41" t="str">
            <v>Valeta de prot. de cortes c/ revest. vegetal VPC 02</v>
          </cell>
          <cell r="C41" t="str">
            <v xml:space="preserve"> </v>
          </cell>
          <cell r="D41" t="str">
            <v xml:space="preserve"> </v>
          </cell>
          <cell r="E41" t="str">
            <v>m</v>
          </cell>
          <cell r="F41">
            <v>154</v>
          </cell>
          <cell r="G41">
            <v>23.24</v>
          </cell>
        </row>
        <row r="42">
          <cell r="A42" t="str">
            <v>04.401.02</v>
          </cell>
          <cell r="B42" t="str">
            <v>Valeta de prot. de aterro c/ revest. vegetal VPA 02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776</v>
          </cell>
          <cell r="G42">
            <v>24.32</v>
          </cell>
        </row>
        <row r="43">
          <cell r="A43" t="str">
            <v>04.500.06</v>
          </cell>
          <cell r="B43" t="str">
            <v>Dreno longit. profundo p/cortes em solo- DPS 06</v>
          </cell>
          <cell r="C43" t="str">
            <v>DNER-ES292/97</v>
          </cell>
          <cell r="D43" t="str">
            <v xml:space="preserve"> </v>
          </cell>
          <cell r="E43" t="str">
            <v>m</v>
          </cell>
          <cell r="F43">
            <v>1837</v>
          </cell>
          <cell r="G43">
            <v>34.94</v>
          </cell>
        </row>
        <row r="44">
          <cell r="A44" t="str">
            <v>04.502.02</v>
          </cell>
          <cell r="B44" t="str">
            <v>Boca de saída p/ dreno longit. profundo- BSD 02</v>
          </cell>
          <cell r="C44" t="str">
            <v xml:space="preserve"> </v>
          </cell>
          <cell r="D44" t="str">
            <v xml:space="preserve"> </v>
          </cell>
          <cell r="E44" t="str">
            <v>un</v>
          </cell>
          <cell r="F44">
            <v>6</v>
          </cell>
          <cell r="G44">
            <v>49.08</v>
          </cell>
        </row>
        <row r="45">
          <cell r="A45" t="str">
            <v>04.510.03</v>
          </cell>
          <cell r="B45" t="str">
            <v>Dreno sub- superficial- DSS 03</v>
          </cell>
          <cell r="C45" t="str">
            <v>DNER-ES294/97</v>
          </cell>
          <cell r="D45" t="str">
            <v xml:space="preserve"> </v>
          </cell>
          <cell r="E45" t="str">
            <v>m</v>
          </cell>
          <cell r="F45">
            <v>1133</v>
          </cell>
          <cell r="G45">
            <v>3.71</v>
          </cell>
        </row>
        <row r="46">
          <cell r="A46" t="str">
            <v>04.511.01</v>
          </cell>
          <cell r="B46" t="str">
            <v>Boca de saída p/ dreno sub-superficial-BSD 03</v>
          </cell>
          <cell r="C46" t="str">
            <v xml:space="preserve"> </v>
          </cell>
          <cell r="D46" t="str">
            <v xml:space="preserve"> </v>
          </cell>
          <cell r="E46" t="str">
            <v>un</v>
          </cell>
          <cell r="F46">
            <v>3</v>
          </cell>
          <cell r="G46">
            <v>20.86</v>
          </cell>
        </row>
        <row r="47">
          <cell r="A47" t="str">
            <v>04.900.21</v>
          </cell>
          <cell r="B47" t="str">
            <v>Sarjeta de cant. central de concreto-SCC 01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66</v>
          </cell>
          <cell r="G47">
            <v>13.85</v>
          </cell>
        </row>
        <row r="48">
          <cell r="A48" t="str">
            <v>04.900.04</v>
          </cell>
          <cell r="B48" t="str">
            <v>Sarjeta triangular de concreto-STC 04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473</v>
          </cell>
          <cell r="G48">
            <v>12.93</v>
          </cell>
        </row>
        <row r="49">
          <cell r="A49" t="str">
            <v>DER78150b</v>
          </cell>
          <cell r="B49" t="str">
            <v>Caixa coletora de sarjeta - CCS, D=40cm E H=1,00m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2</v>
          </cell>
          <cell r="G49">
            <v>382.07</v>
          </cell>
        </row>
        <row r="50">
          <cell r="A50" t="str">
            <v>DER78150c</v>
          </cell>
          <cell r="B50" t="str">
            <v>Caixa coletora de sarjeta - CCS, D=40cm E H=1,50m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3</v>
          </cell>
          <cell r="G50">
            <v>503.68</v>
          </cell>
        </row>
        <row r="51">
          <cell r="A51" t="str">
            <v>DER78150a</v>
          </cell>
          <cell r="B51" t="str">
            <v>Caixa coletora de sarjeta - CCS, D=60cm E H=1,5m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1</v>
          </cell>
          <cell r="G51">
            <v>500.45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1</v>
          </cell>
          <cell r="G52">
            <v>568.85</v>
          </cell>
        </row>
        <row r="53">
          <cell r="A53" t="str">
            <v>04.960.01</v>
          </cell>
          <cell r="B53" t="str">
            <v>Boca de lobo simples c/ grelha de concreto-BLS 01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4</v>
          </cell>
          <cell r="G53">
            <v>203.51</v>
          </cell>
        </row>
        <row r="54">
          <cell r="A54" t="str">
            <v>04.960.02</v>
          </cell>
          <cell r="B54" t="str">
            <v>Boca de lobo simples c/ grelha de concreto-BLS 02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9</v>
          </cell>
          <cell r="G54">
            <v>257.83999999999997</v>
          </cell>
        </row>
        <row r="55">
          <cell r="A55" t="str">
            <v>04.960.03</v>
          </cell>
          <cell r="B55" t="str">
            <v>Boca de lobo simples c/ grelha de concreto-BLS 03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5</v>
          </cell>
          <cell r="G55">
            <v>312.23</v>
          </cell>
        </row>
        <row r="56">
          <cell r="A56" t="str">
            <v>P.04.100.15</v>
          </cell>
          <cell r="B56" t="str">
            <v>Caixa de ligação e passagem BSTC,  D=1,00m, H=1,50m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2</v>
          </cell>
          <cell r="G56">
            <v>741.5</v>
          </cell>
        </row>
        <row r="57">
          <cell r="A57" t="str">
            <v>04.962.02</v>
          </cell>
          <cell r="B57" t="str">
            <v>Caixa de ligação e passagem- CLP 02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1</v>
          </cell>
          <cell r="G57">
            <v>359.92</v>
          </cell>
        </row>
        <row r="58">
          <cell r="A58" t="str">
            <v>04.999.02</v>
          </cell>
          <cell r="B58" t="str">
            <v>Demolição de dispositivos de concreto</v>
          </cell>
          <cell r="C58" t="str">
            <v>DNER-ES296/97</v>
          </cell>
          <cell r="D58" t="str">
            <v xml:space="preserve"> </v>
          </cell>
          <cell r="E58" t="str">
            <v>m3</v>
          </cell>
          <cell r="F58">
            <v>15</v>
          </cell>
          <cell r="G58">
            <v>12.58</v>
          </cell>
        </row>
        <row r="59">
          <cell r="A59" t="str">
            <v>P 04.100.07</v>
          </cell>
          <cell r="B59" t="str">
            <v>Execução de galerias D=0,40 c/ lastro de brita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773</v>
          </cell>
          <cell r="G59">
            <v>41.68</v>
          </cell>
        </row>
        <row r="60">
          <cell r="A60" t="str">
            <v>P 04.100.09</v>
          </cell>
          <cell r="B60" t="str">
            <v>Execução de galerias D=0,60 c/ lastro de brita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426</v>
          </cell>
          <cell r="G60">
            <v>100.67</v>
          </cell>
        </row>
        <row r="61">
          <cell r="A61" t="str">
            <v>P 04.100.08</v>
          </cell>
          <cell r="B61" t="str">
            <v>Execução de galerias D=0,40 c/ lastro de concreto</v>
          </cell>
          <cell r="C61" t="str">
            <v xml:space="preserve"> </v>
          </cell>
          <cell r="D61" t="str">
            <v xml:space="preserve"> </v>
          </cell>
          <cell r="E61" t="str">
            <v>m</v>
          </cell>
          <cell r="F61">
            <v>110</v>
          </cell>
          <cell r="G61">
            <v>58.65</v>
          </cell>
        </row>
        <row r="62">
          <cell r="A62" t="str">
            <v>P 04.100.10</v>
          </cell>
          <cell r="B62" t="str">
            <v>Execução de galerias D=0,60 c/ lastro de concreto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82</v>
          </cell>
          <cell r="G62">
            <v>131.66</v>
          </cell>
        </row>
        <row r="63">
          <cell r="A63" t="str">
            <v>DER72350b</v>
          </cell>
          <cell r="B63" t="str">
            <v>Boca para BSTC D=40cm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2</v>
          </cell>
          <cell r="G63">
            <v>147.57</v>
          </cell>
        </row>
        <row r="64">
          <cell r="A64" t="str">
            <v>04.101.01</v>
          </cell>
          <cell r="B64" t="str">
            <v>Boca de BSTC D=0.60m-normal</v>
          </cell>
          <cell r="C64" t="str">
            <v>DNER-ES284/97</v>
          </cell>
          <cell r="D64" t="str">
            <v xml:space="preserve"> </v>
          </cell>
          <cell r="E64" t="str">
            <v>un</v>
          </cell>
          <cell r="F64">
            <v>6</v>
          </cell>
          <cell r="G64">
            <v>299.62</v>
          </cell>
        </row>
        <row r="65">
          <cell r="A65" t="str">
            <v>04.910.05</v>
          </cell>
          <cell r="B65" t="str">
            <v>Meio-fio de concreto-MFC 05</v>
          </cell>
          <cell r="C65" t="str">
            <v>DNER-ES290/97</v>
          </cell>
          <cell r="D65" t="str">
            <v xml:space="preserve"> </v>
          </cell>
          <cell r="E65" t="str">
            <v>m</v>
          </cell>
          <cell r="F65">
            <v>8514</v>
          </cell>
          <cell r="G65">
            <v>10.54</v>
          </cell>
        </row>
        <row r="66">
          <cell r="F66" t="str">
            <v>SUB-TOTAL</v>
          </cell>
        </row>
        <row r="68">
          <cell r="B68" t="str">
            <v>OBRAS DE ARTE CORRENTES</v>
          </cell>
        </row>
        <row r="69">
          <cell r="A69" t="str">
            <v>04.100.02</v>
          </cell>
          <cell r="B69" t="str">
            <v>Corpo de BSTC D=0.80m</v>
          </cell>
          <cell r="C69" t="str">
            <v>DNER-ES284/97</v>
          </cell>
          <cell r="D69" t="str">
            <v xml:space="preserve"> </v>
          </cell>
          <cell r="E69" t="str">
            <v xml:space="preserve">m </v>
          </cell>
          <cell r="F69">
            <v>44</v>
          </cell>
          <cell r="G69">
            <v>201.98</v>
          </cell>
        </row>
        <row r="70">
          <cell r="A70" t="str">
            <v>04.100.03</v>
          </cell>
          <cell r="B70" t="str">
            <v>Corpo de BSTC D=1.00m</v>
          </cell>
          <cell r="C70" t="str">
            <v>DNER-ES284/97</v>
          </cell>
          <cell r="D70" t="str">
            <v xml:space="preserve"> </v>
          </cell>
          <cell r="E70" t="str">
            <v xml:space="preserve">m </v>
          </cell>
          <cell r="F70">
            <v>40</v>
          </cell>
          <cell r="G70">
            <v>280.33</v>
          </cell>
        </row>
        <row r="71">
          <cell r="A71" t="str">
            <v>04.101.02</v>
          </cell>
          <cell r="B71" t="str">
            <v>Boca de BSTC D=0.80m-normal</v>
          </cell>
          <cell r="C71" t="str">
            <v>DNER-ES284/97</v>
          </cell>
          <cell r="D71" t="str">
            <v xml:space="preserve"> </v>
          </cell>
          <cell r="E71" t="str">
            <v>un</v>
          </cell>
          <cell r="F71">
            <v>3</v>
          </cell>
          <cell r="G71">
            <v>494.05</v>
          </cell>
        </row>
        <row r="72">
          <cell r="A72" t="str">
            <v>04.101.03</v>
          </cell>
          <cell r="B72" t="str">
            <v>Boca de BSTC D=1.00m-normal</v>
          </cell>
          <cell r="C72" t="str">
            <v>DNER-ES284/97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757.56</v>
          </cell>
        </row>
        <row r="73">
          <cell r="A73" t="str">
            <v>04.110.01</v>
          </cell>
          <cell r="B73" t="str">
            <v>Corpo de BDTC D=1.00m</v>
          </cell>
          <cell r="C73" t="str">
            <v>DNER-ES284/97</v>
          </cell>
          <cell r="D73" t="str">
            <v xml:space="preserve"> </v>
          </cell>
          <cell r="E73" t="str">
            <v>m</v>
          </cell>
          <cell r="F73">
            <v>27</v>
          </cell>
          <cell r="G73">
            <v>572.14</v>
          </cell>
        </row>
        <row r="74">
          <cell r="A74" t="str">
            <v>04.111.01</v>
          </cell>
          <cell r="B74" t="str">
            <v>Boca de BDTC D=1.00m-normal</v>
          </cell>
          <cell r="C74" t="str">
            <v>DNER-ES284/97</v>
          </cell>
          <cell r="D74" t="str">
            <v xml:space="preserve"> </v>
          </cell>
          <cell r="E74" t="str">
            <v>un</v>
          </cell>
          <cell r="F74">
            <v>4</v>
          </cell>
          <cell r="G74">
            <v>1056.6199999999999</v>
          </cell>
        </row>
        <row r="75">
          <cell r="F75" t="str">
            <v>SUB-TOTAL</v>
          </cell>
        </row>
        <row r="76">
          <cell r="B76" t="str">
            <v>OBRAS COMPLEMENTARES</v>
          </cell>
        </row>
        <row r="77">
          <cell r="A77" t="str">
            <v>05.100.00</v>
          </cell>
          <cell r="B77" t="str">
            <v>Enleivamento</v>
          </cell>
          <cell r="C77" t="str">
            <v>DNER-ES341/97</v>
          </cell>
          <cell r="D77" t="str">
            <v xml:space="preserve"> </v>
          </cell>
          <cell r="E77" t="str">
            <v>m2</v>
          </cell>
          <cell r="F77">
            <v>14884</v>
          </cell>
          <cell r="G77">
            <v>2.06</v>
          </cell>
        </row>
        <row r="78">
          <cell r="A78" t="str">
            <v>P 05.100.02</v>
          </cell>
          <cell r="B78" t="str">
            <v>Fornecimento e plantio de árvore selecionada</v>
          </cell>
          <cell r="C78" t="str">
            <v xml:space="preserve"> </v>
          </cell>
          <cell r="D78" t="str">
            <v xml:space="preserve"> </v>
          </cell>
          <cell r="E78" t="str">
            <v>un</v>
          </cell>
          <cell r="F78">
            <v>275</v>
          </cell>
          <cell r="G78">
            <v>6.02</v>
          </cell>
        </row>
        <row r="79">
          <cell r="A79" t="str">
            <v>DER81950</v>
          </cell>
          <cell r="B79" t="str">
            <v>Calçada em lastro de brita c/revestimento em concreto</v>
          </cell>
          <cell r="C79" t="str">
            <v xml:space="preserve"> </v>
          </cell>
          <cell r="D79" t="str">
            <v xml:space="preserve"> </v>
          </cell>
          <cell r="E79" t="str">
            <v>m2</v>
          </cell>
          <cell r="F79">
            <v>5840</v>
          </cell>
          <cell r="G79">
            <v>8.94</v>
          </cell>
        </row>
        <row r="80">
          <cell r="A80" t="str">
            <v>PI 04</v>
          </cell>
          <cell r="B80" t="str">
            <v xml:space="preserve">Luminária p/ iluminação pública ref.SRC-612 da Philips ou similar 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87</v>
          </cell>
          <cell r="G80">
            <v>425.5</v>
          </cell>
        </row>
        <row r="81">
          <cell r="A81" t="str">
            <v>PI 10</v>
          </cell>
          <cell r="B81" t="str">
            <v>Lâmpada a vapor de mercúrio 250W, alta pressão, base E40</v>
          </cell>
          <cell r="C81" t="str">
            <v xml:space="preserve"> </v>
          </cell>
          <cell r="D81" t="str">
            <v xml:space="preserve"> </v>
          </cell>
          <cell r="E81" t="str">
            <v>un</v>
          </cell>
          <cell r="F81">
            <v>69</v>
          </cell>
          <cell r="G81">
            <v>28.75</v>
          </cell>
        </row>
        <row r="82">
          <cell r="A82" t="str">
            <v>PI 18</v>
          </cell>
          <cell r="B82" t="str">
            <v>Braço curvo p/ iluminação pública padrão CELESC</v>
          </cell>
          <cell r="C82" t="str">
            <v xml:space="preserve"> </v>
          </cell>
          <cell r="D82" t="str">
            <v xml:space="preserve"> </v>
          </cell>
          <cell r="E82" t="str">
            <v>un</v>
          </cell>
          <cell r="F82">
            <v>87</v>
          </cell>
          <cell r="G82">
            <v>6.33</v>
          </cell>
        </row>
        <row r="83">
          <cell r="A83" t="str">
            <v>PI 20</v>
          </cell>
          <cell r="B83" t="str">
            <v>Poste de concreto duplo T 10m, 150 daN</v>
          </cell>
          <cell r="C83" t="str">
            <v xml:space="preserve"> </v>
          </cell>
          <cell r="D83" t="str">
            <v xml:space="preserve"> </v>
          </cell>
          <cell r="E83" t="str">
            <v>un</v>
          </cell>
          <cell r="F83">
            <v>30</v>
          </cell>
          <cell r="G83">
            <v>200</v>
          </cell>
        </row>
        <row r="84">
          <cell r="A84" t="str">
            <v>PI 24</v>
          </cell>
          <cell r="B84" t="str">
            <v>Fita elétrica auto fusão a base de borracha EPR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5</v>
          </cell>
          <cell r="G84">
            <v>6.39</v>
          </cell>
        </row>
        <row r="85">
          <cell r="A85" t="str">
            <v>PI 25</v>
          </cell>
          <cell r="B85" t="str">
            <v>Fita adesiva plástica isolante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8</v>
          </cell>
          <cell r="G85">
            <v>3.84</v>
          </cell>
        </row>
        <row r="86">
          <cell r="A86" t="str">
            <v>PI 30</v>
          </cell>
          <cell r="B86" t="str">
            <v>Haste para aterramento aço-cobre D 13x2400mm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30</v>
          </cell>
          <cell r="G86">
            <v>6.04</v>
          </cell>
        </row>
        <row r="87">
          <cell r="A87" t="str">
            <v>PI 31</v>
          </cell>
          <cell r="B87" t="str">
            <v>Cabo de cobre nú meio duro, 7 fios 2AWG</v>
          </cell>
          <cell r="C87" t="str">
            <v xml:space="preserve"> </v>
          </cell>
          <cell r="D87" t="str">
            <v xml:space="preserve"> </v>
          </cell>
          <cell r="E87" t="str">
            <v>kg</v>
          </cell>
          <cell r="F87">
            <v>18</v>
          </cell>
          <cell r="G87">
            <v>7.02</v>
          </cell>
        </row>
        <row r="88">
          <cell r="A88" t="str">
            <v>PI 36</v>
          </cell>
          <cell r="B88" t="str">
            <v>Construção de embasamento p/ poste tipo engastado, concreto duplo T, 10m de altura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30</v>
          </cell>
          <cell r="G88">
            <v>285</v>
          </cell>
        </row>
        <row r="89">
          <cell r="A89" t="str">
            <v>PI 39</v>
          </cell>
          <cell r="B89" t="str">
            <v>Fixação de haste de terra e conexão ao neutro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30</v>
          </cell>
          <cell r="G89">
            <v>35</v>
          </cell>
        </row>
        <row r="90">
          <cell r="A90" t="str">
            <v>PI 45</v>
          </cell>
          <cell r="B90" t="str">
            <v>Montagem eletromecânica de luminária padrão CELESC em poste de 11m de altura, duplo T,c/ fixação dos equip.e conexões elétricos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87</v>
          </cell>
          <cell r="G90">
            <v>35</v>
          </cell>
        </row>
        <row r="91">
          <cell r="A91" t="str">
            <v>PI 48</v>
          </cell>
          <cell r="B91" t="str">
            <v>Armação secundária p/ 2 estribo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60</v>
          </cell>
          <cell r="G91">
            <v>7.5</v>
          </cell>
        </row>
        <row r="92">
          <cell r="A92" t="str">
            <v>PI 49</v>
          </cell>
          <cell r="B92" t="str">
            <v>Armação secundária p/ 1 estribo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30</v>
          </cell>
          <cell r="G92">
            <v>3.5</v>
          </cell>
        </row>
        <row r="93">
          <cell r="A93" t="str">
            <v>PI 61</v>
          </cell>
          <cell r="B93" t="str">
            <v>Isolador de roldana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150</v>
          </cell>
          <cell r="G93">
            <v>4.5</v>
          </cell>
        </row>
        <row r="94">
          <cell r="A94" t="str">
            <v>PI 65</v>
          </cell>
          <cell r="B94" t="str">
            <v>Cabo de alumínio 1/0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2880</v>
          </cell>
          <cell r="G94">
            <v>1.7</v>
          </cell>
        </row>
        <row r="95">
          <cell r="A95" t="str">
            <v>PI 69</v>
          </cell>
          <cell r="B95" t="str">
            <v>Instalação de poste concreto duplo T, 10m de altura, engastado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200</v>
          </cell>
        </row>
        <row r="96">
          <cell r="A96" t="str">
            <v>R16</v>
          </cell>
          <cell r="B96" t="str">
            <v>Remanejamento de Poste de Concreto 10/150 c/ 1 pétala (400W) instalado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12</v>
          </cell>
          <cell r="G96">
            <v>150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xecuçServiços"/>
      <sheetName val="PARADA DE ÔNIBUS"/>
      <sheetName val="ACESSO TIPO II"/>
      <sheetName val="Faixas adic."/>
      <sheetName val="RESUMO reordenamento"/>
      <sheetName val="MODELO PARA ORÇAMENTO"/>
      <sheetName val="DER janeiro98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>
        <row r="1">
          <cell r="A1" t="str">
            <v>CÓDIGO</v>
          </cell>
          <cell r="B1" t="str">
            <v>SERVIÇO</v>
          </cell>
          <cell r="C1" t="str">
            <v>UNIDADE</v>
          </cell>
          <cell r="D1" t="str">
            <v>sisNORTE</v>
          </cell>
        </row>
        <row r="2">
          <cell r="D2" t="str">
            <v>(R$)1/98</v>
          </cell>
        </row>
        <row r="3">
          <cell r="A3">
            <v>45000</v>
          </cell>
          <cell r="B3" t="str">
            <v>Extração e carga de areia</v>
          </cell>
          <cell r="C3" t="str">
            <v>m³</v>
          </cell>
          <cell r="D3">
            <v>3.24</v>
          </cell>
        </row>
        <row r="4">
          <cell r="A4">
            <v>45005</v>
          </cell>
          <cell r="B4" t="str">
            <v>Extração e carga de seixo com DRAG-LINE</v>
          </cell>
          <cell r="C4" t="str">
            <v>m³</v>
          </cell>
          <cell r="D4">
            <v>2.2599999999999998</v>
          </cell>
        </row>
        <row r="5">
          <cell r="A5">
            <v>45010</v>
          </cell>
          <cell r="B5" t="str">
            <v>Extração e carga de seixo com trator</v>
          </cell>
          <cell r="C5" t="str">
            <v>m³</v>
          </cell>
          <cell r="D5">
            <v>1.82</v>
          </cell>
        </row>
        <row r="6">
          <cell r="A6">
            <v>45015</v>
          </cell>
          <cell r="B6" t="str">
            <v>Extração de rocha para britagem</v>
          </cell>
          <cell r="C6" t="str">
            <v>m³</v>
          </cell>
          <cell r="D6">
            <v>3.97</v>
          </cell>
        </row>
        <row r="7">
          <cell r="A7">
            <v>45020</v>
          </cell>
          <cell r="B7" t="str">
            <v>Fogacho para rocha extraída</v>
          </cell>
          <cell r="C7" t="str">
            <v>m³</v>
          </cell>
          <cell r="D7">
            <v>8.14</v>
          </cell>
        </row>
        <row r="8">
          <cell r="A8">
            <v>45025</v>
          </cell>
          <cell r="B8" t="str">
            <v>Extração de rocha e fogacho</v>
          </cell>
          <cell r="C8" t="str">
            <v>m³</v>
          </cell>
          <cell r="D8">
            <v>5.19</v>
          </cell>
        </row>
        <row r="9">
          <cell r="A9">
            <v>45030</v>
          </cell>
          <cell r="B9" t="str">
            <v>Carga e transporte da rocha da pedreira para o britador</v>
          </cell>
          <cell r="C9" t="str">
            <v>m³</v>
          </cell>
          <cell r="D9">
            <v>4.82</v>
          </cell>
        </row>
        <row r="10">
          <cell r="A10">
            <v>45035</v>
          </cell>
          <cell r="B10" t="str">
            <v>Carregamento de seixo</v>
          </cell>
          <cell r="C10" t="str">
            <v>m³</v>
          </cell>
          <cell r="D10">
            <v>0.45</v>
          </cell>
        </row>
        <row r="11">
          <cell r="A11">
            <v>45040</v>
          </cell>
          <cell r="B11" t="str">
            <v>Britagem de seixo</v>
          </cell>
          <cell r="C11" t="str">
            <v>m³</v>
          </cell>
          <cell r="D11">
            <v>6.88</v>
          </cell>
        </row>
        <row r="12">
          <cell r="A12">
            <v>45045</v>
          </cell>
          <cell r="B12" t="str">
            <v>Extração , carga e transporte de rocha até o britador</v>
          </cell>
          <cell r="C12" t="str">
            <v>m³</v>
          </cell>
          <cell r="D12">
            <v>10.02</v>
          </cell>
        </row>
        <row r="13">
          <cell r="A13">
            <v>45050</v>
          </cell>
          <cell r="B13" t="str">
            <v>Britagem primária - produção de pedra pulmão D &lt;=10 cm</v>
          </cell>
          <cell r="C13" t="str">
            <v>m³</v>
          </cell>
          <cell r="D13">
            <v>9.91</v>
          </cell>
        </row>
        <row r="14">
          <cell r="A14">
            <v>45055</v>
          </cell>
          <cell r="B14" t="str">
            <v>Bica corrida (produção de brita)</v>
          </cell>
          <cell r="C14" t="str">
            <v>m³</v>
          </cell>
          <cell r="D14">
            <v>10.87</v>
          </cell>
        </row>
        <row r="15">
          <cell r="A15">
            <v>45060</v>
          </cell>
          <cell r="B15" t="str">
            <v>Britagem de rocha - produção de brita</v>
          </cell>
          <cell r="C15" t="str">
            <v>m³</v>
          </cell>
          <cell r="D15">
            <v>12.44</v>
          </cell>
        </row>
        <row r="16">
          <cell r="A16">
            <v>45070</v>
          </cell>
          <cell r="B16" t="str">
            <v>Escavação e carga de materiais de 1a. categoria</v>
          </cell>
          <cell r="C16" t="str">
            <v>m³</v>
          </cell>
          <cell r="D16">
            <v>1.54</v>
          </cell>
        </row>
        <row r="17">
          <cell r="A17">
            <v>45075</v>
          </cell>
          <cell r="B17" t="str">
            <v>Escavação e carga de materiais de 2a. categoria</v>
          </cell>
          <cell r="C17" t="str">
            <v>m³</v>
          </cell>
          <cell r="D17">
            <v>2.4</v>
          </cell>
        </row>
        <row r="18">
          <cell r="A18">
            <v>45080</v>
          </cell>
          <cell r="B18" t="str">
            <v>Produção de seixo peneirado</v>
          </cell>
          <cell r="C18" t="str">
            <v>m³</v>
          </cell>
          <cell r="D18">
            <v>3.39</v>
          </cell>
        </row>
        <row r="19">
          <cell r="A19">
            <v>45085</v>
          </cell>
          <cell r="B19" t="str">
            <v>Produção de seixo parcialmente britado e peneirado</v>
          </cell>
          <cell r="C19" t="str">
            <v>m³</v>
          </cell>
          <cell r="D19">
            <v>4.41</v>
          </cell>
        </row>
        <row r="20">
          <cell r="A20">
            <v>45090</v>
          </cell>
          <cell r="B20" t="str">
            <v>Seixo retido na peneira 2"</v>
          </cell>
          <cell r="C20" t="str">
            <v>m³</v>
          </cell>
          <cell r="D20">
            <v>3.4</v>
          </cell>
        </row>
        <row r="21">
          <cell r="A21">
            <v>45095</v>
          </cell>
          <cell r="B21" t="str">
            <v>Carregamento de brita para drenagem e O.A.C.</v>
          </cell>
          <cell r="C21" t="str">
            <v>m³</v>
          </cell>
          <cell r="D21">
            <v>0.56000000000000005</v>
          </cell>
        </row>
        <row r="22">
          <cell r="A22">
            <v>45100</v>
          </cell>
          <cell r="B22" t="str">
            <v>Material jazida 1a categoria</v>
          </cell>
          <cell r="C22" t="str">
            <v>m³</v>
          </cell>
          <cell r="D22">
            <v>1.54</v>
          </cell>
        </row>
        <row r="23">
          <cell r="A23">
            <v>45105</v>
          </cell>
          <cell r="B23" t="str">
            <v>Escavação e carga de material de 2a categoria</v>
          </cell>
          <cell r="C23" t="str">
            <v>m³</v>
          </cell>
          <cell r="D23">
            <v>2.38</v>
          </cell>
        </row>
        <row r="24">
          <cell r="A24">
            <v>45110</v>
          </cell>
          <cell r="B24" t="str">
            <v>Extração do material de 3a categoria para terraplenagem</v>
          </cell>
          <cell r="C24" t="str">
            <v>m³</v>
          </cell>
          <cell r="D24">
            <v>6.3</v>
          </cell>
        </row>
        <row r="25">
          <cell r="A25">
            <v>45115</v>
          </cell>
          <cell r="B25" t="str">
            <v>Carga do material de 3a categoria</v>
          </cell>
          <cell r="C25" t="str">
            <v>m³</v>
          </cell>
          <cell r="D25">
            <v>2.1800000000000002</v>
          </cell>
        </row>
        <row r="26">
          <cell r="A26">
            <v>45120</v>
          </cell>
          <cell r="B26" t="str">
            <v>Espalhamento do material de 3a categoria</v>
          </cell>
          <cell r="C26" t="str">
            <v>m³</v>
          </cell>
          <cell r="D26">
            <v>0.3</v>
          </cell>
        </row>
        <row r="27">
          <cell r="A27">
            <v>45125</v>
          </cell>
          <cell r="B27" t="str">
            <v>Escavação carga e espalhamento de material de 3a. categoria</v>
          </cell>
          <cell r="C27" t="str">
            <v>m³</v>
          </cell>
          <cell r="D27">
            <v>8.7799999999999994</v>
          </cell>
        </row>
        <row r="28">
          <cell r="A28">
            <v>45210</v>
          </cell>
          <cell r="B28" t="str">
            <v>Concreto magro</v>
          </cell>
          <cell r="C28" t="str">
            <v>m³</v>
          </cell>
          <cell r="D28">
            <v>87.09</v>
          </cell>
        </row>
        <row r="29">
          <cell r="A29">
            <v>45215</v>
          </cell>
          <cell r="B29" t="str">
            <v>Concreto magro com brita comercial</v>
          </cell>
          <cell r="C29" t="str">
            <v>m³</v>
          </cell>
          <cell r="D29">
            <v>103.07</v>
          </cell>
        </row>
        <row r="30">
          <cell r="A30">
            <v>45220</v>
          </cell>
          <cell r="B30" t="str">
            <v>Concreto fck 9 MPa</v>
          </cell>
          <cell r="C30" t="str">
            <v>m³</v>
          </cell>
          <cell r="D30">
            <v>102.67</v>
          </cell>
        </row>
        <row r="31">
          <cell r="A31">
            <v>45225</v>
          </cell>
          <cell r="B31" t="str">
            <v>Concreto fck 9 MPa com brita comercial</v>
          </cell>
          <cell r="C31" t="str">
            <v>m³</v>
          </cell>
          <cell r="D31">
            <v>116.3</v>
          </cell>
        </row>
        <row r="32">
          <cell r="A32">
            <v>45230</v>
          </cell>
          <cell r="B32" t="str">
            <v xml:space="preserve">Concreto fck 11 MPa </v>
          </cell>
          <cell r="C32" t="str">
            <v>m³</v>
          </cell>
          <cell r="D32">
            <v>108.67</v>
          </cell>
        </row>
        <row r="33">
          <cell r="A33">
            <v>45235</v>
          </cell>
          <cell r="B33" t="str">
            <v>Concreto fck 11 MPa com brita comercial</v>
          </cell>
          <cell r="C33" t="str">
            <v>m³</v>
          </cell>
          <cell r="D33">
            <v>122.71</v>
          </cell>
        </row>
        <row r="34">
          <cell r="A34">
            <v>45240</v>
          </cell>
          <cell r="B34" t="str">
            <v xml:space="preserve">Concreto fck 15 MPa </v>
          </cell>
          <cell r="C34" t="str">
            <v>m³</v>
          </cell>
          <cell r="D34">
            <v>115.68</v>
          </cell>
        </row>
        <row r="35">
          <cell r="A35">
            <v>45245</v>
          </cell>
          <cell r="B35" t="str">
            <v>Concreto fck 15 MPa com brita comercial</v>
          </cell>
          <cell r="C35" t="str">
            <v>m³</v>
          </cell>
          <cell r="D35">
            <v>127.79</v>
          </cell>
        </row>
        <row r="36">
          <cell r="A36">
            <v>45250</v>
          </cell>
          <cell r="B36" t="str">
            <v>Concreto Poroso</v>
          </cell>
          <cell r="C36" t="str">
            <v>m³</v>
          </cell>
          <cell r="D36">
            <v>116.3</v>
          </cell>
        </row>
        <row r="37">
          <cell r="A37">
            <v>45255</v>
          </cell>
          <cell r="B37" t="str">
            <v>Concreto poroso com brita comercial</v>
          </cell>
          <cell r="C37" t="str">
            <v>m³</v>
          </cell>
          <cell r="D37">
            <v>133.1</v>
          </cell>
        </row>
        <row r="38">
          <cell r="A38">
            <v>45260</v>
          </cell>
          <cell r="B38" t="str">
            <v>Concreto ciclopico fck 11 MPa</v>
          </cell>
          <cell r="C38" t="str">
            <v>m³</v>
          </cell>
          <cell r="D38">
            <v>93.84</v>
          </cell>
        </row>
        <row r="39">
          <cell r="A39">
            <v>45265</v>
          </cell>
          <cell r="B39" t="str">
            <v>Concreto ciclopico fck 11 MPa com brita comercial</v>
          </cell>
          <cell r="C39" t="str">
            <v>m³</v>
          </cell>
          <cell r="D39">
            <v>103.67</v>
          </cell>
        </row>
        <row r="40">
          <cell r="A40">
            <v>45270</v>
          </cell>
          <cell r="B40" t="str">
            <v>Concreto ciclopico fck 15 MPa</v>
          </cell>
          <cell r="C40" t="str">
            <v>m³</v>
          </cell>
          <cell r="D40">
            <v>98.75</v>
          </cell>
        </row>
        <row r="41">
          <cell r="A41">
            <v>45275</v>
          </cell>
          <cell r="B41" t="str">
            <v>Concreto ciclopico fck 15 MPa com brita comercial</v>
          </cell>
          <cell r="C41" t="str">
            <v>m³</v>
          </cell>
          <cell r="D41">
            <v>107.23</v>
          </cell>
        </row>
        <row r="42">
          <cell r="A42">
            <v>45280</v>
          </cell>
          <cell r="B42" t="str">
            <v>Argamassa de cimento e areia 1:4</v>
          </cell>
          <cell r="C42" t="str">
            <v>m³</v>
          </cell>
          <cell r="D42">
            <v>103.72</v>
          </cell>
        </row>
        <row r="43">
          <cell r="A43">
            <v>45285</v>
          </cell>
          <cell r="B43" t="str">
            <v>Argamassa de cimento e areia 1:3</v>
          </cell>
          <cell r="C43" t="str">
            <v>m³</v>
          </cell>
          <cell r="D43">
            <v>120.94</v>
          </cell>
        </row>
        <row r="44">
          <cell r="A44">
            <v>45290</v>
          </cell>
          <cell r="B44" t="str">
            <v>Formas comuns de madeira com reaproveitamento de duas vezes</v>
          </cell>
          <cell r="C44" t="str">
            <v>m²</v>
          </cell>
          <cell r="D44">
            <v>22.28</v>
          </cell>
        </row>
        <row r="45">
          <cell r="A45">
            <v>45295</v>
          </cell>
          <cell r="B45" t="str">
            <v>Escoramento para bueiros celulares</v>
          </cell>
          <cell r="C45" t="str">
            <v>m³</v>
          </cell>
          <cell r="D45">
            <v>9.67</v>
          </cell>
        </row>
        <row r="46">
          <cell r="A46">
            <v>45300</v>
          </cell>
          <cell r="B46" t="str">
            <v>Armadura aço CA-25 fornecimento dobragem e colocação</v>
          </cell>
          <cell r="C46" t="str">
            <v>kg</v>
          </cell>
          <cell r="D46">
            <v>2.0299999999999998</v>
          </cell>
        </row>
        <row r="47">
          <cell r="A47">
            <v>45305</v>
          </cell>
          <cell r="B47" t="str">
            <v>Armadura aço CA-50 fornecimento dobragem e colocação</v>
          </cell>
          <cell r="C47" t="str">
            <v>kg</v>
          </cell>
          <cell r="D47">
            <v>2.11</v>
          </cell>
        </row>
        <row r="48">
          <cell r="A48">
            <v>45310</v>
          </cell>
          <cell r="B48" t="str">
            <v>Armadura aço CA-60 fornecimento dobragem e colocação</v>
          </cell>
          <cell r="C48" t="str">
            <v>kg</v>
          </cell>
          <cell r="D48">
            <v>2.38</v>
          </cell>
        </row>
        <row r="49">
          <cell r="A49">
            <v>45315</v>
          </cell>
          <cell r="B49" t="str">
            <v>Lastro de brita</v>
          </cell>
          <cell r="C49" t="str">
            <v>m³</v>
          </cell>
          <cell r="D49">
            <v>25.13</v>
          </cell>
        </row>
        <row r="50">
          <cell r="A50">
            <v>45320</v>
          </cell>
          <cell r="B50" t="str">
            <v>Lastro de brita com brita comercial</v>
          </cell>
          <cell r="C50" t="str">
            <v>m³</v>
          </cell>
          <cell r="D50">
            <v>46.72</v>
          </cell>
        </row>
        <row r="51">
          <cell r="A51">
            <v>45335</v>
          </cell>
          <cell r="B51" t="str">
            <v>Enrocamento de pedra jogada com pedra do primário</v>
          </cell>
          <cell r="C51" t="str">
            <v>m³</v>
          </cell>
          <cell r="D51">
            <v>12.12</v>
          </cell>
        </row>
        <row r="52">
          <cell r="A52">
            <v>45340</v>
          </cell>
          <cell r="B52" t="str">
            <v>Enrocamento pedra arrumada</v>
          </cell>
          <cell r="C52" t="str">
            <v>m³</v>
          </cell>
          <cell r="D52">
            <v>22.83</v>
          </cell>
        </row>
        <row r="53">
          <cell r="A53">
            <v>45345</v>
          </cell>
          <cell r="B53" t="str">
            <v>Alvenaria de pedra-de-mão argamassada</v>
          </cell>
          <cell r="C53" t="str">
            <v>m³</v>
          </cell>
          <cell r="D53">
            <v>62.17</v>
          </cell>
        </row>
        <row r="54">
          <cell r="A54">
            <v>45350</v>
          </cell>
          <cell r="B54" t="str">
            <v>Alvenaria de tijolos maciços p/ parede de 20cm</v>
          </cell>
          <cell r="C54" t="str">
            <v>m²</v>
          </cell>
          <cell r="D54">
            <v>47.7</v>
          </cell>
        </row>
        <row r="55">
          <cell r="A55">
            <v>46000</v>
          </cell>
          <cell r="B55" t="str">
            <v>Torre de madeira para cravação de tubulação (OAE)</v>
          </cell>
          <cell r="C55" t="str">
            <v>m</v>
          </cell>
          <cell r="D55">
            <v>450.9</v>
          </cell>
        </row>
        <row r="56">
          <cell r="A56">
            <v>46010</v>
          </cell>
          <cell r="B56" t="str">
            <v>Argamassa de cimento e areia 1:4 preparo e materiais (OAE)</v>
          </cell>
          <cell r="C56" t="str">
            <v>m³</v>
          </cell>
          <cell r="D56">
            <v>104.93</v>
          </cell>
        </row>
        <row r="57">
          <cell r="A57">
            <v>46020</v>
          </cell>
          <cell r="B57" t="str">
            <v>Formas de madeira (OAE)</v>
          </cell>
          <cell r="C57" t="str">
            <v>m²</v>
          </cell>
          <cell r="D57">
            <v>29.37</v>
          </cell>
        </row>
        <row r="58">
          <cell r="A58">
            <v>46030</v>
          </cell>
          <cell r="B58" t="str">
            <v>Armadura aço CA-50 fornec. dobr. e colocação (OAE)</v>
          </cell>
          <cell r="C58" t="str">
            <v>kg</v>
          </cell>
          <cell r="D58">
            <v>2.2000000000000002</v>
          </cell>
        </row>
        <row r="59">
          <cell r="A59">
            <v>46040</v>
          </cell>
          <cell r="B59" t="str">
            <v>Concreto fck 15 MPa - preparo lançamento e cura (OAE)</v>
          </cell>
          <cell r="C59" t="str">
            <v>m³</v>
          </cell>
          <cell r="D59">
            <v>129.38</v>
          </cell>
        </row>
        <row r="60">
          <cell r="A60">
            <v>46050</v>
          </cell>
          <cell r="B60" t="str">
            <v>Concreto fck 18 MPa - preparo lançamento e cura (OAE)</v>
          </cell>
          <cell r="C60" t="str">
            <v>m³</v>
          </cell>
          <cell r="D60">
            <v>134.74</v>
          </cell>
        </row>
        <row r="61">
          <cell r="A61">
            <v>46070</v>
          </cell>
          <cell r="B61" t="str">
            <v>Demolição de estrutura em concreto simples (OAE)</v>
          </cell>
          <cell r="C61" t="str">
            <v>m³</v>
          </cell>
          <cell r="D61">
            <v>13.96</v>
          </cell>
        </row>
        <row r="62">
          <cell r="A62">
            <v>46080</v>
          </cell>
          <cell r="B62" t="str">
            <v>Demolição de estrutura em concreto armado (OAE)</v>
          </cell>
          <cell r="C62" t="str">
            <v>m³</v>
          </cell>
          <cell r="D62">
            <v>27.9</v>
          </cell>
        </row>
        <row r="63">
          <cell r="A63">
            <v>46090</v>
          </cell>
          <cell r="B63" t="str">
            <v>Aterro para vedação de ensecadeiras (OAE)</v>
          </cell>
          <cell r="C63" t="str">
            <v>m³</v>
          </cell>
          <cell r="D63">
            <v>7.52</v>
          </cell>
        </row>
        <row r="64">
          <cell r="A64">
            <v>46100</v>
          </cell>
          <cell r="B64" t="str">
            <v>Ensecadeiras duplas (OAE)</v>
          </cell>
          <cell r="C64" t="str">
            <v>m²</v>
          </cell>
          <cell r="D64">
            <v>157.55000000000001</v>
          </cell>
        </row>
        <row r="65">
          <cell r="A65">
            <v>50000</v>
          </cell>
          <cell r="B65" t="str">
            <v>Desmatamento e limpeza do terreno - condição1</v>
          </cell>
          <cell r="C65" t="str">
            <v>m²</v>
          </cell>
          <cell r="D65">
            <v>0.15</v>
          </cell>
        </row>
        <row r="66">
          <cell r="A66">
            <v>50001</v>
          </cell>
          <cell r="B66" t="str">
            <v>Desmatamento e limpeza do terreno - condição2</v>
          </cell>
          <cell r="C66" t="str">
            <v>m²</v>
          </cell>
          <cell r="D66">
            <v>0.47</v>
          </cell>
        </row>
        <row r="67">
          <cell r="A67">
            <v>50002</v>
          </cell>
          <cell r="B67" t="str">
            <v>Desmatamento e limpeza do terreno - condição3</v>
          </cell>
          <cell r="C67" t="str">
            <v>m²</v>
          </cell>
          <cell r="D67">
            <v>1.41</v>
          </cell>
        </row>
        <row r="68">
          <cell r="A68">
            <v>50003</v>
          </cell>
          <cell r="B68" t="str">
            <v>Desmatamento e limpeza do terreno - condição4</v>
          </cell>
          <cell r="C68" t="str">
            <v>m²</v>
          </cell>
          <cell r="D68">
            <v>2.0499999999999998</v>
          </cell>
        </row>
        <row r="69">
          <cell r="A69">
            <v>50010</v>
          </cell>
          <cell r="B69" t="str">
            <v>Esc. carga e transp. de mat. clas. 1a cat DMT&lt;= 50 m</v>
          </cell>
          <cell r="C69" t="str">
            <v>m³</v>
          </cell>
          <cell r="D69">
            <v>0.83</v>
          </cell>
        </row>
        <row r="70">
          <cell r="A70">
            <v>50020</v>
          </cell>
          <cell r="B70" t="str">
            <v>Esc. carga e transp. de mat. clas 1a cat 50&lt;DMT&lt;=100 m</v>
          </cell>
          <cell r="C70" t="str">
            <v>m³</v>
          </cell>
          <cell r="D70">
            <v>1.43</v>
          </cell>
        </row>
        <row r="71">
          <cell r="A71">
            <v>50030</v>
          </cell>
          <cell r="B71" t="str">
            <v>Esc. carga e transp. de mat. clas 1a cat 100&lt;DMT&lt;=150 m</v>
          </cell>
          <cell r="C71" t="str">
            <v>m³</v>
          </cell>
          <cell r="D71">
            <v>1.5</v>
          </cell>
        </row>
        <row r="72">
          <cell r="A72">
            <v>50040</v>
          </cell>
          <cell r="B72" t="str">
            <v>Esc. carga e transp. de mat. clas 1a cat 150&lt;DMT&lt;=200 m</v>
          </cell>
          <cell r="C72" t="str">
            <v>m³</v>
          </cell>
          <cell r="D72">
            <v>1.52</v>
          </cell>
        </row>
        <row r="73">
          <cell r="A73">
            <v>50050</v>
          </cell>
          <cell r="B73" t="str">
            <v>Esc. carga e transp. de mat. clas 1a cat 200&lt;DMT&lt;=250 m</v>
          </cell>
          <cell r="C73" t="str">
            <v>m³</v>
          </cell>
          <cell r="D73">
            <v>1.69</v>
          </cell>
        </row>
        <row r="74">
          <cell r="A74">
            <v>50060</v>
          </cell>
          <cell r="B74" t="str">
            <v>Esc. carga e transp. de mat. clas 1a cat 250&lt;DMT&lt;=300 m</v>
          </cell>
          <cell r="C74" t="str">
            <v>m³</v>
          </cell>
          <cell r="D74">
            <v>1.8</v>
          </cell>
        </row>
        <row r="75">
          <cell r="A75">
            <v>50070</v>
          </cell>
          <cell r="B75" t="str">
            <v>Esc. carga e transp. de mat. clas 1a cat 300&lt;DMT&lt;=350 m</v>
          </cell>
          <cell r="C75" t="str">
            <v>m³</v>
          </cell>
          <cell r="D75">
            <v>1.94</v>
          </cell>
        </row>
        <row r="76">
          <cell r="A76">
            <v>50080</v>
          </cell>
          <cell r="B76" t="str">
            <v>Esc. carga e transp. de mat. clas 1a cat 350&lt;DMT&lt;=400 m</v>
          </cell>
          <cell r="C76" t="str">
            <v>m³</v>
          </cell>
          <cell r="D76">
            <v>2</v>
          </cell>
        </row>
        <row r="77">
          <cell r="A77">
            <v>50090</v>
          </cell>
          <cell r="B77" t="str">
            <v>Esc. carga e transp. de mat. clas 1a cat 400&lt;DMT&lt;=500 m</v>
          </cell>
          <cell r="C77" t="str">
            <v>m³</v>
          </cell>
          <cell r="D77">
            <v>2.09</v>
          </cell>
        </row>
        <row r="78">
          <cell r="A78">
            <v>50100</v>
          </cell>
          <cell r="B78" t="str">
            <v>Esc. carga e transp. de mat. clas 1a cat 500&lt;DMT&lt;=600 m</v>
          </cell>
          <cell r="C78" t="str">
            <v>m³</v>
          </cell>
          <cell r="D78">
            <v>2.2200000000000002</v>
          </cell>
        </row>
        <row r="79">
          <cell r="A79">
            <v>50110</v>
          </cell>
          <cell r="B79" t="str">
            <v>Esc. carga e transp. de mat. clas 1a cat 600&lt;DMT&lt;=700 m</v>
          </cell>
          <cell r="C79" t="str">
            <v>m³</v>
          </cell>
          <cell r="D79">
            <v>2.4</v>
          </cell>
        </row>
        <row r="80">
          <cell r="A80">
            <v>50120</v>
          </cell>
          <cell r="B80" t="str">
            <v>Esc. carga e transp. de mat. clas 1a cat 700&lt;DMT&lt;=800 m</v>
          </cell>
          <cell r="C80" t="str">
            <v>m³</v>
          </cell>
          <cell r="D80">
            <v>2.56</v>
          </cell>
        </row>
        <row r="81">
          <cell r="A81">
            <v>50130</v>
          </cell>
          <cell r="B81" t="str">
            <v>Esc. carga e transp. de mat. clas 1a cat 800&lt;DMT&lt;=900 m</v>
          </cell>
          <cell r="C81" t="str">
            <v>m³</v>
          </cell>
          <cell r="D81">
            <v>2.66</v>
          </cell>
        </row>
        <row r="82">
          <cell r="A82">
            <v>50140</v>
          </cell>
          <cell r="B82" t="str">
            <v>Esc. carga e transp. de mat. clas 1a cat 900&lt;DMT&lt;=1000 m</v>
          </cell>
          <cell r="C82" t="str">
            <v>m³</v>
          </cell>
          <cell r="D82">
            <v>2.8</v>
          </cell>
        </row>
        <row r="83">
          <cell r="A83">
            <v>50150</v>
          </cell>
          <cell r="B83" t="str">
            <v>Esc. carga e transp. de mat. clas 1a cat 1000&lt;DMT&lt;=1200 m</v>
          </cell>
          <cell r="C83" t="str">
            <v>m³</v>
          </cell>
          <cell r="D83">
            <v>3.68</v>
          </cell>
        </row>
        <row r="84">
          <cell r="A84">
            <v>50160</v>
          </cell>
          <cell r="B84" t="str">
            <v>Esc. carga e transp. de mat. clas 1a cat 1200&lt;DMT&lt;=1400 m</v>
          </cell>
          <cell r="C84" t="str">
            <v>m³</v>
          </cell>
          <cell r="D84">
            <v>3.94</v>
          </cell>
        </row>
        <row r="85">
          <cell r="A85">
            <v>50170</v>
          </cell>
          <cell r="B85" t="str">
            <v>Esc. carga e transp. de mat. clas 1a cat 1400&lt;DMT&lt;=1600 m</v>
          </cell>
          <cell r="C85" t="str">
            <v>m³</v>
          </cell>
          <cell r="D85">
            <v>4.13</v>
          </cell>
        </row>
        <row r="86">
          <cell r="A86">
            <v>50180</v>
          </cell>
          <cell r="B86" t="str">
            <v>Esc. carga e transp. de mat. clas 1a cat 1600&lt;DMT&lt;=1800 m</v>
          </cell>
          <cell r="C86" t="str">
            <v>m³</v>
          </cell>
          <cell r="D86">
            <v>4.3</v>
          </cell>
        </row>
        <row r="87">
          <cell r="A87">
            <v>50190</v>
          </cell>
          <cell r="B87" t="str">
            <v>Esc. carga e transp. de mat. clas 1a cat 1800&lt;DMT&lt;2000 m</v>
          </cell>
          <cell r="C87" t="str">
            <v>m³</v>
          </cell>
          <cell r="D87">
            <v>4.37</v>
          </cell>
        </row>
        <row r="88">
          <cell r="A88">
            <v>50200</v>
          </cell>
          <cell r="B88" t="str">
            <v>Esc. carga e transp. de mat. clas 1a cat 2000&lt;DMT&lt;2500 m</v>
          </cell>
          <cell r="C88" t="str">
            <v>m³</v>
          </cell>
          <cell r="D88">
            <v>4.55</v>
          </cell>
        </row>
        <row r="89">
          <cell r="A89">
            <v>50210</v>
          </cell>
          <cell r="B89" t="str">
            <v>Esc. carga e transp. de mat. clas 1a cat 2500&lt;DMT&lt;3000 m</v>
          </cell>
          <cell r="C89" t="str">
            <v>m³</v>
          </cell>
          <cell r="D89">
            <v>4.91</v>
          </cell>
        </row>
        <row r="90">
          <cell r="A90">
            <v>50220</v>
          </cell>
          <cell r="B90" t="str">
            <v>Esc. carga e transp. de mat. clas 1a cat 3000&lt;DMT&lt;3500 m</v>
          </cell>
          <cell r="C90" t="str">
            <v>m³</v>
          </cell>
          <cell r="D90">
            <v>5.3</v>
          </cell>
        </row>
        <row r="91">
          <cell r="A91">
            <v>50230</v>
          </cell>
          <cell r="B91" t="str">
            <v>Esc. carga e transp. de mat. clas 1a cat 3500&lt;DMT&lt;4000 m</v>
          </cell>
          <cell r="C91" t="str">
            <v>m³</v>
          </cell>
          <cell r="D91">
            <v>5.51</v>
          </cell>
        </row>
        <row r="92">
          <cell r="A92">
            <v>50240</v>
          </cell>
          <cell r="B92" t="str">
            <v>Esc. carga e transp. de mat. clas 1a cat 4000&lt;DMT&lt;4500 m</v>
          </cell>
          <cell r="C92" t="str">
            <v>m³</v>
          </cell>
          <cell r="D92">
            <v>5.8</v>
          </cell>
        </row>
        <row r="93">
          <cell r="A93">
            <v>50250</v>
          </cell>
          <cell r="B93" t="str">
            <v>Esc. carga e transp. de mat. clas 1a cat 4500&lt;DMT&lt;5000 m</v>
          </cell>
          <cell r="C93" t="str">
            <v>m³</v>
          </cell>
          <cell r="D93">
            <v>6.1</v>
          </cell>
        </row>
        <row r="94">
          <cell r="A94">
            <v>50260</v>
          </cell>
          <cell r="B94" t="str">
            <v>Esc. carga e transp. de mat. clas 1a cat 5000&lt;DMT&lt;6000 m</v>
          </cell>
          <cell r="C94" t="str">
            <v>m³</v>
          </cell>
          <cell r="D94">
            <v>6.81</v>
          </cell>
        </row>
        <row r="95">
          <cell r="A95">
            <v>50270</v>
          </cell>
          <cell r="B95" t="str">
            <v>Esc. carga e transp. de mat. clas 1a cat 6000&lt;DMT&lt;7000 m</v>
          </cell>
          <cell r="C95" t="str">
            <v>m³</v>
          </cell>
          <cell r="D95">
            <v>7.32</v>
          </cell>
        </row>
        <row r="96">
          <cell r="A96">
            <v>50280</v>
          </cell>
          <cell r="B96" t="str">
            <v>Esc. carga e transp. de mat. clas 1a cat 7000&lt;DMT&lt;8000 m</v>
          </cell>
          <cell r="C96" t="str">
            <v>m³</v>
          </cell>
          <cell r="D96">
            <v>7.99</v>
          </cell>
        </row>
        <row r="97">
          <cell r="A97">
            <v>50290</v>
          </cell>
          <cell r="B97" t="str">
            <v>Esc. carga e transp. de mat. clas 1a cat 8000&lt;DMT&lt;9000 m</v>
          </cell>
          <cell r="C97" t="str">
            <v>m³</v>
          </cell>
          <cell r="D97">
            <v>8.65</v>
          </cell>
        </row>
        <row r="98">
          <cell r="A98">
            <v>50300</v>
          </cell>
          <cell r="B98" t="str">
            <v>Esc. carga e transp. de mat. clas 1a cat 9000&lt;DMT&lt;1000 m</v>
          </cell>
          <cell r="C98" t="str">
            <v>m³</v>
          </cell>
          <cell r="D98">
            <v>9.1199999999999992</v>
          </cell>
        </row>
        <row r="99">
          <cell r="A99">
            <v>51000</v>
          </cell>
          <cell r="B99" t="str">
            <v>Esc. carga e transp. de mat. clas. 2a cat DMT&lt;= 50 m</v>
          </cell>
          <cell r="C99" t="str">
            <v>m³</v>
          </cell>
          <cell r="D99">
            <v>1.36</v>
          </cell>
        </row>
        <row r="100">
          <cell r="A100">
            <v>51010</v>
          </cell>
          <cell r="B100" t="str">
            <v>Esc. carga e transp. de mat. clas 2a cat 50&lt;DMT&lt;=100 m</v>
          </cell>
          <cell r="C100" t="str">
            <v>m³</v>
          </cell>
          <cell r="D100">
            <v>2.23</v>
          </cell>
        </row>
        <row r="101">
          <cell r="A101">
            <v>51020</v>
          </cell>
          <cell r="B101" t="str">
            <v>Esc. carga e transp. de mat. clas 2a cat 100&lt;DMT&lt;=150 m</v>
          </cell>
          <cell r="C101" t="str">
            <v>m³</v>
          </cell>
          <cell r="D101">
            <v>2.31</v>
          </cell>
        </row>
        <row r="102">
          <cell r="A102">
            <v>51030</v>
          </cell>
          <cell r="B102" t="str">
            <v>Esc. carga e transp. de mat. clas 2a cat 150&lt;DMT&lt;=200 m</v>
          </cell>
          <cell r="C102" t="str">
            <v>m³</v>
          </cell>
          <cell r="D102">
            <v>2.44</v>
          </cell>
        </row>
        <row r="103">
          <cell r="A103">
            <v>51040</v>
          </cell>
          <cell r="B103" t="str">
            <v>Esc. carga e transp. de mat. clas 2a cat 200&lt;DMT&lt;=250 m</v>
          </cell>
          <cell r="C103" t="str">
            <v>m³</v>
          </cell>
          <cell r="D103">
            <v>2.62</v>
          </cell>
        </row>
        <row r="104">
          <cell r="A104">
            <v>51050</v>
          </cell>
          <cell r="B104" t="str">
            <v>Esc. carga e transp. de mat. clas 2a cat 250&lt;DMT&lt;=300 m</v>
          </cell>
          <cell r="C104" t="str">
            <v>m³</v>
          </cell>
          <cell r="D104">
            <v>2.69</v>
          </cell>
        </row>
        <row r="105">
          <cell r="A105">
            <v>51060</v>
          </cell>
          <cell r="B105" t="str">
            <v>Esc. carga e transp. de mat. clas 2a cat 300&lt;DMT&lt;=350 m</v>
          </cell>
          <cell r="C105" t="str">
            <v>m³</v>
          </cell>
          <cell r="D105">
            <v>2.84</v>
          </cell>
        </row>
        <row r="106">
          <cell r="A106">
            <v>51070</v>
          </cell>
          <cell r="B106" t="str">
            <v>Esc. carga e transp. de mat. clas 2a cat 350&lt;DMT&lt;=400 m</v>
          </cell>
          <cell r="C106" t="str">
            <v>m³</v>
          </cell>
          <cell r="D106">
            <v>2.91</v>
          </cell>
        </row>
        <row r="107">
          <cell r="A107">
            <v>51080</v>
          </cell>
          <cell r="B107" t="str">
            <v>Esc. carga e transp. de mat. clas 2a cat 400&lt;DMT&lt;=500 m</v>
          </cell>
          <cell r="C107" t="str">
            <v>m³</v>
          </cell>
          <cell r="D107">
            <v>3.03</v>
          </cell>
        </row>
        <row r="108">
          <cell r="A108">
            <v>51090</v>
          </cell>
          <cell r="B108" t="str">
            <v>Esc. carga e transp. de mat. clas 2a cat 500&lt;DMT&lt;=600 m</v>
          </cell>
          <cell r="C108" t="str">
            <v>m³</v>
          </cell>
          <cell r="D108">
            <v>3.21</v>
          </cell>
        </row>
        <row r="109">
          <cell r="A109">
            <v>51100</v>
          </cell>
          <cell r="B109" t="str">
            <v>Esc. carga e transp. de mat. clas 2a cat 600&lt;DMT&lt;=700 m</v>
          </cell>
          <cell r="C109" t="str">
            <v>m³</v>
          </cell>
          <cell r="D109">
            <v>3.44</v>
          </cell>
        </row>
        <row r="110">
          <cell r="A110">
            <v>51110</v>
          </cell>
          <cell r="B110" t="str">
            <v>Esc. carga e transp. de mat. clas 2a cat 700&lt;DMT&lt;=800 m</v>
          </cell>
          <cell r="C110" t="str">
            <v>m³</v>
          </cell>
          <cell r="D110">
            <v>3.57</v>
          </cell>
        </row>
        <row r="111">
          <cell r="A111">
            <v>51120</v>
          </cell>
          <cell r="B111" t="str">
            <v>Esc. carga e transp. de mat. clas 2a cat 800&lt;DMT&lt;=900 m</v>
          </cell>
          <cell r="C111" t="str">
            <v>m³</v>
          </cell>
          <cell r="D111">
            <v>3.73</v>
          </cell>
        </row>
        <row r="112">
          <cell r="A112">
            <v>51130</v>
          </cell>
          <cell r="B112" t="str">
            <v>Esc. carga e transp. de mat. clas 2a cat 900&lt;DMT&lt;=1000 m</v>
          </cell>
          <cell r="C112" t="str">
            <v>m³</v>
          </cell>
          <cell r="D112">
            <v>3.94</v>
          </cell>
        </row>
        <row r="113">
          <cell r="A113">
            <v>51140</v>
          </cell>
          <cell r="B113" t="str">
            <v>Esc. carga e transp. de mat. clas 2a cat 1000&lt;DMT&lt;=1200 m</v>
          </cell>
          <cell r="C113" t="str">
            <v>m³</v>
          </cell>
          <cell r="D113">
            <v>4.82</v>
          </cell>
        </row>
        <row r="114">
          <cell r="A114">
            <v>51150</v>
          </cell>
          <cell r="B114" t="str">
            <v>Esc. carga e transp. de mat. clas 2a cat 1200&lt;DMT&lt;=1400 m</v>
          </cell>
          <cell r="C114" t="str">
            <v>m³</v>
          </cell>
          <cell r="D114">
            <v>5.0599999999999996</v>
          </cell>
        </row>
        <row r="115">
          <cell r="A115">
            <v>51160</v>
          </cell>
          <cell r="B115" t="str">
            <v>Esc. carga e transp. de mat. clas 2a cat 1400&lt;DMT&lt;=1600 m</v>
          </cell>
          <cell r="C115" t="str">
            <v>m³</v>
          </cell>
          <cell r="D115">
            <v>5.26</v>
          </cell>
        </row>
        <row r="116">
          <cell r="A116">
            <v>51170</v>
          </cell>
          <cell r="B116" t="str">
            <v>Esc. carga e transp. de mat. clas 2a cat 1600&lt;DMT&lt;=1800 m</v>
          </cell>
          <cell r="C116" t="str">
            <v>m³</v>
          </cell>
          <cell r="D116">
            <v>5.33</v>
          </cell>
        </row>
        <row r="117">
          <cell r="A117">
            <v>51180</v>
          </cell>
          <cell r="B117" t="str">
            <v>Esc. carga e transp. de mat. clas 2a cat 1800&lt;DMT&lt;2000 m</v>
          </cell>
          <cell r="C117" t="str">
            <v>m³</v>
          </cell>
          <cell r="D117">
            <v>5.43</v>
          </cell>
        </row>
        <row r="118">
          <cell r="A118">
            <v>51190</v>
          </cell>
          <cell r="B118" t="str">
            <v>Esc. carga e transp. de mat. clas 2a cat 2000&lt;DMT&lt;2500 m</v>
          </cell>
          <cell r="C118" t="str">
            <v>m³</v>
          </cell>
          <cell r="D118">
            <v>5.62</v>
          </cell>
        </row>
        <row r="119">
          <cell r="A119">
            <v>51200</v>
          </cell>
          <cell r="B119" t="str">
            <v>Esc. carga e transp. de mat. clas 2a cat 2500&lt;DMT&lt;3000 m</v>
          </cell>
          <cell r="C119" t="str">
            <v>m³</v>
          </cell>
          <cell r="D119">
            <v>6.09</v>
          </cell>
        </row>
        <row r="120">
          <cell r="A120">
            <v>51210</v>
          </cell>
          <cell r="B120" t="str">
            <v>Esc. carga e transp. de mat. clas 2a cat 3000&lt;DMT&lt;3500 m</v>
          </cell>
          <cell r="C120" t="str">
            <v>m³</v>
          </cell>
          <cell r="D120">
            <v>6.45</v>
          </cell>
        </row>
        <row r="121">
          <cell r="A121">
            <v>51220</v>
          </cell>
          <cell r="B121" t="str">
            <v>Esc. carga e transp. de mat. clas 2a cat 3500&lt;DMT&lt;4000 m</v>
          </cell>
          <cell r="C121" t="str">
            <v>m³</v>
          </cell>
          <cell r="D121">
            <v>6.65</v>
          </cell>
        </row>
        <row r="122">
          <cell r="A122">
            <v>51230</v>
          </cell>
          <cell r="B122" t="str">
            <v>Esc. carga e transp. de mat. clas 2a cat 4000&lt;DMT&lt;4500 m</v>
          </cell>
          <cell r="C122" t="str">
            <v>m³</v>
          </cell>
          <cell r="D122">
            <v>6.97</v>
          </cell>
        </row>
        <row r="123">
          <cell r="A123">
            <v>51240</v>
          </cell>
          <cell r="B123" t="str">
            <v>Esc. carga e transp. de mat. clas 2a cat 4500&lt;DMT&lt;5000 m</v>
          </cell>
          <cell r="C123" t="str">
            <v>m³</v>
          </cell>
          <cell r="D123">
            <v>7.44</v>
          </cell>
        </row>
        <row r="124">
          <cell r="A124">
            <v>51250</v>
          </cell>
          <cell r="B124" t="str">
            <v>Esc. carga e transp. de mat. clas 2a cat 5000&lt;DMT&lt;6000 m</v>
          </cell>
          <cell r="C124" t="str">
            <v>m³</v>
          </cell>
          <cell r="D124">
            <v>8.06</v>
          </cell>
        </row>
        <row r="125">
          <cell r="A125">
            <v>51260</v>
          </cell>
          <cell r="B125" t="str">
            <v>Esc. carga e transp. de mat. clas 2a cat 6000&lt;DMT&lt;7000 m</v>
          </cell>
          <cell r="C125" t="str">
            <v>m³</v>
          </cell>
          <cell r="D125">
            <v>8.69</v>
          </cell>
        </row>
        <row r="126">
          <cell r="A126">
            <v>51270</v>
          </cell>
          <cell r="B126" t="str">
            <v>Esc. carga e transp. de mat. clas 2a cat 7000&lt;DMT&lt;8000 m</v>
          </cell>
          <cell r="C126" t="str">
            <v>m³</v>
          </cell>
          <cell r="D126">
            <v>9.4</v>
          </cell>
        </row>
        <row r="127">
          <cell r="A127">
            <v>51280</v>
          </cell>
          <cell r="B127" t="str">
            <v>Esc. carga e transp. de mat. clas 2a cat 8000&lt;DMT&lt;9000 m</v>
          </cell>
          <cell r="C127" t="str">
            <v>m³</v>
          </cell>
          <cell r="D127">
            <v>10.029999999999999</v>
          </cell>
        </row>
        <row r="128">
          <cell r="A128">
            <v>51290</v>
          </cell>
          <cell r="B128" t="str">
            <v>Esc. carga e transp. de mat. clas 2a cat 9000&lt;DMT&lt;1000 m</v>
          </cell>
          <cell r="C128" t="str">
            <v>m³</v>
          </cell>
          <cell r="D128">
            <v>10.61</v>
          </cell>
        </row>
        <row r="129">
          <cell r="A129">
            <v>51500</v>
          </cell>
          <cell r="B129" t="str">
            <v>Esc. carga e transp. e espalh. mat. 3a cat 000&lt;DMT&lt;=050 m</v>
          </cell>
          <cell r="C129" t="str">
            <v>m³</v>
          </cell>
          <cell r="D129">
            <v>8.7799999999999994</v>
          </cell>
        </row>
        <row r="130">
          <cell r="A130">
            <v>51510</v>
          </cell>
          <cell r="B130" t="str">
            <v>Esc. carga e transp. e espalh. mat. 3a cat 050&lt;DMT&lt;=100 m</v>
          </cell>
          <cell r="C130" t="str">
            <v>m³</v>
          </cell>
          <cell r="D130">
            <v>10.54</v>
          </cell>
        </row>
        <row r="131">
          <cell r="A131">
            <v>51520</v>
          </cell>
          <cell r="B131" t="str">
            <v>Esc. carga e transp. e espalh. mat. 3a cat 100&lt;DMT&lt;=150 m</v>
          </cell>
          <cell r="C131" t="str">
            <v>m³</v>
          </cell>
          <cell r="D131">
            <v>10.65</v>
          </cell>
        </row>
        <row r="132">
          <cell r="A132">
            <v>51530</v>
          </cell>
          <cell r="B132" t="str">
            <v>Esc. carga e transp. e espalh. mat. 3a cat 150&lt;DMT&lt;=200 m</v>
          </cell>
          <cell r="C132" t="str">
            <v>m³</v>
          </cell>
          <cell r="D132">
            <v>10.79</v>
          </cell>
        </row>
        <row r="133">
          <cell r="A133">
            <v>51540</v>
          </cell>
          <cell r="B133" t="str">
            <v>Esc. carga e transp. e espalh. mat. 3a cat 200&lt;DMT&lt;=250 m</v>
          </cell>
          <cell r="C133" t="str">
            <v>m³</v>
          </cell>
          <cell r="D133">
            <v>11.06</v>
          </cell>
        </row>
        <row r="134">
          <cell r="A134">
            <v>51550</v>
          </cell>
          <cell r="B134" t="str">
            <v>Esc. carga e transp. e espalh. mat. 3a cat 250&lt;DMT&lt;=300 m</v>
          </cell>
          <cell r="C134" t="str">
            <v>m³</v>
          </cell>
          <cell r="D134">
            <v>11.16</v>
          </cell>
        </row>
        <row r="135">
          <cell r="A135">
            <v>51560</v>
          </cell>
          <cell r="B135" t="str">
            <v>Esc. carga e transp. e espalh. mat. 3a cat 300&lt;DMT&lt;=350 m</v>
          </cell>
          <cell r="C135" t="str">
            <v>m³</v>
          </cell>
          <cell r="D135">
            <v>11.24</v>
          </cell>
        </row>
        <row r="136">
          <cell r="A136">
            <v>51570</v>
          </cell>
          <cell r="B136" t="str">
            <v>Esc. carga e transp. e espalh. mat. 3a cat 350&lt;DMT&lt;=400 m</v>
          </cell>
          <cell r="C136" t="str">
            <v>m³</v>
          </cell>
          <cell r="D136">
            <v>11.49</v>
          </cell>
        </row>
        <row r="137">
          <cell r="A137">
            <v>51580</v>
          </cell>
          <cell r="B137" t="str">
            <v>Esc. carga e transp. e espalh. mat. 3a cat 400&lt;DMT&lt;=500 m</v>
          </cell>
          <cell r="C137" t="str">
            <v>m³</v>
          </cell>
          <cell r="D137">
            <v>11.61</v>
          </cell>
        </row>
        <row r="138">
          <cell r="A138">
            <v>51590</v>
          </cell>
          <cell r="B138" t="str">
            <v>Esc. carga e transp. e espalh. mat. 3a cat 500&lt;DMT&lt;=600 m</v>
          </cell>
          <cell r="C138" t="str">
            <v>m³</v>
          </cell>
          <cell r="D138">
            <v>11.78</v>
          </cell>
        </row>
        <row r="139">
          <cell r="A139">
            <v>51600</v>
          </cell>
          <cell r="B139" t="str">
            <v>Esc. carga e transp. e espalh. mat. 3a cat 600&lt;DMT&lt;=700 m</v>
          </cell>
          <cell r="C139" t="str">
            <v>m³</v>
          </cell>
          <cell r="D139">
            <v>12.1</v>
          </cell>
        </row>
        <row r="140">
          <cell r="A140">
            <v>51610</v>
          </cell>
          <cell r="B140" t="str">
            <v>Esc. carga e transp. e espalh. mat. 3a cat 700&lt;DMT&lt;=800 m</v>
          </cell>
          <cell r="C140" t="str">
            <v>m³</v>
          </cell>
          <cell r="D140">
            <v>12.15</v>
          </cell>
        </row>
        <row r="141">
          <cell r="A141">
            <v>51620</v>
          </cell>
          <cell r="B141" t="str">
            <v>Esc. carga e transp. e espalh. mat. 3a cat 800&lt;DMT&lt;=900 m</v>
          </cell>
          <cell r="C141" t="str">
            <v>m³</v>
          </cell>
          <cell r="D141">
            <v>12.23</v>
          </cell>
        </row>
        <row r="142">
          <cell r="A142">
            <v>51630</v>
          </cell>
          <cell r="B142" t="str">
            <v>Esc. carga e transp. e espalh. mat. 3a cat 900&lt;DMT&lt;=1000 m</v>
          </cell>
          <cell r="C142" t="str">
            <v>m³</v>
          </cell>
          <cell r="D142">
            <v>12.26</v>
          </cell>
        </row>
        <row r="143">
          <cell r="A143">
            <v>51640</v>
          </cell>
          <cell r="B143" t="str">
            <v>Esc. carga e transp. e espalh. mat. 3a cat 1000&lt;DMT&lt;=1200 m</v>
          </cell>
          <cell r="C143" t="str">
            <v>m³</v>
          </cell>
          <cell r="D143">
            <v>12.35</v>
          </cell>
        </row>
        <row r="144">
          <cell r="A144">
            <v>51650</v>
          </cell>
          <cell r="B144" t="str">
            <v>Esc. carga e transp. e espalh. mat. 3a cat 1200&lt;DMT&lt;=1400 m</v>
          </cell>
          <cell r="C144" t="str">
            <v>m³</v>
          </cell>
          <cell r="D144">
            <v>12.72</v>
          </cell>
        </row>
        <row r="145">
          <cell r="A145">
            <v>51660</v>
          </cell>
          <cell r="B145" t="str">
            <v>Esc. carga e transp. e espalh. mat. 3a cat 1400&lt;DMT&lt;=1600 m</v>
          </cell>
          <cell r="C145" t="str">
            <v>m³</v>
          </cell>
          <cell r="D145">
            <v>12.88</v>
          </cell>
        </row>
        <row r="146">
          <cell r="A146">
            <v>51670</v>
          </cell>
          <cell r="B146" t="str">
            <v>Esc. carga e transp. e espalh. mat. 3a cat 1600&lt;DMT&lt;=1800 m</v>
          </cell>
          <cell r="C146" t="str">
            <v>m³</v>
          </cell>
          <cell r="D146">
            <v>13.16</v>
          </cell>
        </row>
        <row r="147">
          <cell r="A147">
            <v>51690</v>
          </cell>
          <cell r="B147" t="str">
            <v>Esc. carga e transp. e espalh. mat. 3a cat 1800&lt;DMT&lt;=2000 m</v>
          </cell>
          <cell r="C147" t="str">
            <v>m³</v>
          </cell>
          <cell r="D147">
            <v>13.31</v>
          </cell>
        </row>
        <row r="148">
          <cell r="A148">
            <v>51700</v>
          </cell>
          <cell r="B148" t="str">
            <v>Esc. carga e transp. e espalh. mat. 3a cat 2000&lt;DMT&lt;=2500 m</v>
          </cell>
          <cell r="C148" t="str">
            <v>m³</v>
          </cell>
          <cell r="D148">
            <v>13.63</v>
          </cell>
        </row>
        <row r="149">
          <cell r="A149">
            <v>51710</v>
          </cell>
          <cell r="B149" t="str">
            <v>Esc. carga e transp. e espalh. mat. 3a cat 2500&lt;DMT&lt;=3000 m</v>
          </cell>
          <cell r="C149" t="str">
            <v>m³</v>
          </cell>
          <cell r="D149">
            <v>14.19</v>
          </cell>
        </row>
        <row r="150">
          <cell r="A150">
            <v>51720</v>
          </cell>
          <cell r="B150" t="str">
            <v>Esc. carga e transp. e espalh. mat. 3a cat 3000&lt;DMT&lt;=3500 m</v>
          </cell>
          <cell r="C150" t="str">
            <v>m³</v>
          </cell>
          <cell r="D150">
            <v>14.74</v>
          </cell>
        </row>
        <row r="151">
          <cell r="A151">
            <v>51730</v>
          </cell>
          <cell r="B151" t="str">
            <v>Esc. carga e transp. e espalh. mat. 3a cat 3500&lt;DMT&lt;=4000 m</v>
          </cell>
          <cell r="C151" t="str">
            <v>m³</v>
          </cell>
          <cell r="D151">
            <v>15.09</v>
          </cell>
        </row>
        <row r="152">
          <cell r="A152">
            <v>51740</v>
          </cell>
          <cell r="B152" t="str">
            <v>Esc. carga e transp. e espalh. mat. 3a cat 4000&lt;DMT&lt;=4500 m</v>
          </cell>
          <cell r="C152" t="str">
            <v>m³</v>
          </cell>
          <cell r="D152">
            <v>15.54</v>
          </cell>
        </row>
        <row r="153">
          <cell r="A153">
            <v>51750</v>
          </cell>
          <cell r="B153" t="str">
            <v>Esc. carga e transp. e espalh. mat. 3a cat 4500&lt;DMT&lt;=5000 m</v>
          </cell>
          <cell r="C153" t="str">
            <v>m³</v>
          </cell>
          <cell r="D153">
            <v>16.11</v>
          </cell>
        </row>
        <row r="154">
          <cell r="A154">
            <v>51760</v>
          </cell>
          <cell r="B154" t="str">
            <v>Esc. carga e transp. e espalh. mat. 3a cat 5000&lt;DMT&lt;=6000 m</v>
          </cell>
          <cell r="C154" t="str">
            <v>m³</v>
          </cell>
          <cell r="D154">
            <v>17.100000000000001</v>
          </cell>
        </row>
        <row r="155">
          <cell r="A155">
            <v>51850</v>
          </cell>
          <cell r="B155" t="str">
            <v>Fendilhamento de rebaixo de corte em rocha</v>
          </cell>
          <cell r="C155" t="str">
            <v>m³</v>
          </cell>
          <cell r="D155">
            <v>3.38</v>
          </cell>
        </row>
        <row r="156">
          <cell r="A156">
            <v>51900</v>
          </cell>
          <cell r="B156" t="str">
            <v>Extração carga e descarga de seixo com DRAG-LINE</v>
          </cell>
          <cell r="C156" t="str">
            <v>m³</v>
          </cell>
          <cell r="D156">
            <v>2.2599999999999998</v>
          </cell>
        </row>
        <row r="157">
          <cell r="A157">
            <v>51950</v>
          </cell>
          <cell r="B157" t="str">
            <v>Extração carga e descarga de seixo com trator</v>
          </cell>
          <cell r="C157" t="str">
            <v>m³</v>
          </cell>
          <cell r="D157">
            <v>1.82</v>
          </cell>
        </row>
        <row r="158">
          <cell r="A158">
            <v>52000</v>
          </cell>
          <cell r="B158" t="str">
            <v>Compactação de aterros a 95% do Proctor Normal</v>
          </cell>
          <cell r="C158" t="str">
            <v>m³</v>
          </cell>
          <cell r="D158">
            <v>0.94</v>
          </cell>
        </row>
        <row r="159">
          <cell r="A159">
            <v>52010</v>
          </cell>
          <cell r="B159" t="str">
            <v>Compactação de aterro a 100% do Proctor Normal</v>
          </cell>
          <cell r="C159" t="str">
            <v>m³</v>
          </cell>
          <cell r="D159">
            <v>1.1599999999999999</v>
          </cell>
        </row>
        <row r="160">
          <cell r="A160">
            <v>52015</v>
          </cell>
          <cell r="B160" t="str">
            <v>Compactação de aterro em rocha</v>
          </cell>
          <cell r="C160" t="str">
            <v>m³</v>
          </cell>
          <cell r="D160">
            <v>0.41</v>
          </cell>
        </row>
        <row r="161">
          <cell r="A161">
            <v>52020</v>
          </cell>
          <cell r="B161" t="str">
            <v>Esc. carga transp. e espalh. de mat. de jazida clas. 1a. cat.</v>
          </cell>
          <cell r="C161" t="str">
            <v>m³</v>
          </cell>
          <cell r="D161">
            <v>1.54</v>
          </cell>
        </row>
        <row r="162">
          <cell r="A162">
            <v>52030</v>
          </cell>
          <cell r="B162" t="str">
            <v>Esc. carga transp. e espalh. de mat. de jazida clas. 2a. cat.</v>
          </cell>
          <cell r="C162" t="str">
            <v>m³</v>
          </cell>
          <cell r="D162">
            <v>2.4</v>
          </cell>
        </row>
        <row r="163">
          <cell r="A163">
            <v>52040</v>
          </cell>
          <cell r="B163" t="str">
            <v>Revestimento primário - execução</v>
          </cell>
          <cell r="C163" t="str">
            <v>m³</v>
          </cell>
          <cell r="D163">
            <v>0.68</v>
          </cell>
        </row>
        <row r="164">
          <cell r="A164">
            <v>52045</v>
          </cell>
          <cell r="B164" t="str">
            <v>Remoção de solos moles sem transporte</v>
          </cell>
          <cell r="C164" t="str">
            <v>m³</v>
          </cell>
          <cell r="D164">
            <v>1.56</v>
          </cell>
        </row>
        <row r="165">
          <cell r="A165">
            <v>52050</v>
          </cell>
          <cell r="B165" t="str">
            <v>Remoção de solos moles com transporte 0&lt; DMT&lt;= 50 m</v>
          </cell>
          <cell r="C165" t="str">
            <v>m³</v>
          </cell>
          <cell r="D165">
            <v>3.49</v>
          </cell>
        </row>
        <row r="166">
          <cell r="A166">
            <v>52060</v>
          </cell>
          <cell r="B166" t="str">
            <v>Remoção de solos moles c/transporte  50&lt; DMT&lt;=100 m</v>
          </cell>
          <cell r="C166" t="str">
            <v>m³</v>
          </cell>
          <cell r="D166">
            <v>3.55</v>
          </cell>
        </row>
        <row r="167">
          <cell r="A167">
            <v>52070</v>
          </cell>
          <cell r="B167" t="str">
            <v>Remoção de solos moles c/transporte  100&lt; DMT&lt;=200 m</v>
          </cell>
          <cell r="C167" t="str">
            <v>m³</v>
          </cell>
          <cell r="D167">
            <v>3.72</v>
          </cell>
        </row>
        <row r="168">
          <cell r="A168">
            <v>52080</v>
          </cell>
          <cell r="B168" t="str">
            <v>Remoção de solos moles c/transporte  200&lt; DMT&lt;=300 m</v>
          </cell>
          <cell r="C168" t="str">
            <v>m³</v>
          </cell>
          <cell r="D168">
            <v>3.84</v>
          </cell>
        </row>
        <row r="169">
          <cell r="A169">
            <v>52084</v>
          </cell>
          <cell r="B169" t="str">
            <v>Remoção de solos moles c/transporte  300&lt; DMT&lt;=400 m</v>
          </cell>
          <cell r="C169" t="str">
            <v>m³</v>
          </cell>
          <cell r="D169">
            <v>3.93</v>
          </cell>
        </row>
        <row r="170">
          <cell r="A170">
            <v>52087</v>
          </cell>
          <cell r="B170" t="str">
            <v>Remoção de solos moles c/transporte  400&lt; DMT&lt;=600 m</v>
          </cell>
          <cell r="C170" t="str">
            <v>m³</v>
          </cell>
          <cell r="D170">
            <v>4.4400000000000004</v>
          </cell>
        </row>
        <row r="171">
          <cell r="A171">
            <v>52090</v>
          </cell>
          <cell r="B171" t="str">
            <v>Remoção de solos moles c/transporte  600&lt; DMT&lt;=800 m</v>
          </cell>
          <cell r="C171" t="str">
            <v>m³</v>
          </cell>
          <cell r="D171">
            <v>4.53</v>
          </cell>
        </row>
        <row r="172">
          <cell r="A172">
            <v>52095</v>
          </cell>
          <cell r="B172" t="str">
            <v>Remoção de solos moles c/transporte  800&lt; DMT&lt;=1000 m</v>
          </cell>
          <cell r="C172" t="str">
            <v>m³</v>
          </cell>
          <cell r="D172">
            <v>4.59</v>
          </cell>
        </row>
        <row r="173">
          <cell r="A173">
            <v>52100</v>
          </cell>
          <cell r="B173" t="str">
            <v>Remoção de solos moles c/transporte  1000&lt; DMT&lt;=1200 m</v>
          </cell>
          <cell r="C173" t="str">
            <v>m³</v>
          </cell>
          <cell r="D173">
            <v>4.7</v>
          </cell>
        </row>
        <row r="174">
          <cell r="A174">
            <v>52119</v>
          </cell>
          <cell r="B174" t="str">
            <v>Colchão de areia extraída</v>
          </cell>
          <cell r="C174" t="str">
            <v>m³</v>
          </cell>
          <cell r="D174">
            <v>15.319999999999999</v>
          </cell>
        </row>
        <row r="175">
          <cell r="A175">
            <v>52120</v>
          </cell>
          <cell r="B175" t="str">
            <v>Colchão de areia comercial</v>
          </cell>
          <cell r="C175" t="str">
            <v>m³</v>
          </cell>
          <cell r="D175">
            <v>19.32</v>
          </cell>
        </row>
        <row r="176">
          <cell r="A176">
            <v>52150</v>
          </cell>
          <cell r="B176" t="str">
            <v>Carga de material</v>
          </cell>
          <cell r="C176" t="str">
            <v>m³</v>
          </cell>
          <cell r="D176">
            <v>0.56000000000000005</v>
          </cell>
        </row>
        <row r="177">
          <cell r="A177">
            <v>52160</v>
          </cell>
          <cell r="B177" t="str">
            <v>Camada drenante c/ pedra pulmão - fechamento c/ brita</v>
          </cell>
          <cell r="C177" t="str">
            <v>m³</v>
          </cell>
          <cell r="D177">
            <v>25.28</v>
          </cell>
        </row>
        <row r="178">
          <cell r="A178">
            <v>52200</v>
          </cell>
          <cell r="B178" t="str">
            <v>Fornec. e espalh. de brita para regulariz. de corte em rocha</v>
          </cell>
          <cell r="C178" t="str">
            <v>m²</v>
          </cell>
          <cell r="D178">
            <v>1.38</v>
          </cell>
        </row>
        <row r="179">
          <cell r="A179">
            <v>53000</v>
          </cell>
          <cell r="B179" t="str">
            <v>Regularização do sub leito a 100% do Proctor Normal</v>
          </cell>
          <cell r="C179" t="str">
            <v>m²</v>
          </cell>
          <cell r="D179">
            <v>0.28999999999999998</v>
          </cell>
        </row>
        <row r="180">
          <cell r="A180">
            <v>53010</v>
          </cell>
          <cell r="B180" t="str">
            <v>Regularização do sub leito a 100% PI</v>
          </cell>
          <cell r="C180" t="str">
            <v>m²</v>
          </cell>
          <cell r="D180">
            <v>0.33</v>
          </cell>
        </row>
        <row r="181">
          <cell r="A181">
            <v>53020</v>
          </cell>
          <cell r="B181" t="str">
            <v>Decapagem de jazida classificada em 1a. cat.</v>
          </cell>
          <cell r="C181" t="str">
            <v>m³</v>
          </cell>
          <cell r="D181">
            <v>1.5</v>
          </cell>
        </row>
        <row r="182">
          <cell r="A182">
            <v>53030</v>
          </cell>
          <cell r="B182" t="str">
            <v>Decapagem de jazida classificada em 2a. cat.</v>
          </cell>
          <cell r="C182" t="str">
            <v>m³</v>
          </cell>
          <cell r="D182">
            <v>2.2200000000000002</v>
          </cell>
        </row>
        <row r="183">
          <cell r="A183">
            <v>53035</v>
          </cell>
          <cell r="B183" t="str">
            <v>Decapagem de jazida classificada em 3a. cat.</v>
          </cell>
          <cell r="C183" t="str">
            <v>m³</v>
          </cell>
          <cell r="D183">
            <v>5.44</v>
          </cell>
        </row>
        <row r="184">
          <cell r="A184">
            <v>53040</v>
          </cell>
          <cell r="B184" t="str">
            <v>Escavação e carga de mat. de jazida classif. em 1a. categoria</v>
          </cell>
          <cell r="C184" t="str">
            <v>m³</v>
          </cell>
          <cell r="D184">
            <v>1.54</v>
          </cell>
        </row>
        <row r="185">
          <cell r="A185">
            <v>53050</v>
          </cell>
          <cell r="B185" t="str">
            <v>Escavação e carga de mat. de jazida classif. em 2a. categoria</v>
          </cell>
          <cell r="C185" t="str">
            <v>m³</v>
          </cell>
          <cell r="D185">
            <v>2.4</v>
          </cell>
        </row>
        <row r="186">
          <cell r="A186">
            <v>53060</v>
          </cell>
          <cell r="B186" t="str">
            <v>Extração carga e peneiramento de seixo rejeitado</v>
          </cell>
          <cell r="C186" t="str">
            <v>m³</v>
          </cell>
          <cell r="D186">
            <v>3.39</v>
          </cell>
        </row>
        <row r="187">
          <cell r="A187">
            <v>53090</v>
          </cell>
          <cell r="B187" t="str">
            <v>Camada de reforço c/ solo estabilizado s/ mistura</v>
          </cell>
          <cell r="C187" t="str">
            <v>m³</v>
          </cell>
          <cell r="D187">
            <v>1.74</v>
          </cell>
        </row>
        <row r="188">
          <cell r="A188">
            <v>53100</v>
          </cell>
          <cell r="B188" t="str">
            <v>Camada de seixo bruto</v>
          </cell>
          <cell r="C188" t="str">
            <v>m³</v>
          </cell>
          <cell r="D188">
            <v>3.89</v>
          </cell>
        </row>
        <row r="189">
          <cell r="A189">
            <v>53105</v>
          </cell>
          <cell r="B189" t="str">
            <v>Camada de melafiro preenchido com brita</v>
          </cell>
          <cell r="C189" t="str">
            <v>m³</v>
          </cell>
          <cell r="D189">
            <v>11.96</v>
          </cell>
        </row>
        <row r="190">
          <cell r="A190">
            <v>53110</v>
          </cell>
          <cell r="B190" t="str">
            <v>Camada de seixo classificado</v>
          </cell>
          <cell r="C190" t="str">
            <v>m³</v>
          </cell>
          <cell r="D190">
            <v>7.07</v>
          </cell>
        </row>
        <row r="191">
          <cell r="A191">
            <v>53120</v>
          </cell>
          <cell r="B191" t="str">
            <v>Camada de seixo classificado britado no primário</v>
          </cell>
          <cell r="C191" t="str">
            <v>m³</v>
          </cell>
          <cell r="D191">
            <v>8.39</v>
          </cell>
        </row>
        <row r="192">
          <cell r="A192">
            <v>53130</v>
          </cell>
          <cell r="B192" t="str">
            <v>Camada de macadame seco</v>
          </cell>
          <cell r="C192" t="str">
            <v>m³</v>
          </cell>
          <cell r="D192">
            <v>33.19</v>
          </cell>
        </row>
        <row r="193">
          <cell r="A193">
            <v>53170</v>
          </cell>
          <cell r="B193" t="str">
            <v>Brita para acessos</v>
          </cell>
          <cell r="C193" t="str">
            <v>m²</v>
          </cell>
          <cell r="D193">
            <v>19.849999999999998</v>
          </cell>
        </row>
        <row r="194">
          <cell r="A194">
            <v>53180</v>
          </cell>
          <cell r="B194" t="str">
            <v>Camada de brita corrida</v>
          </cell>
          <cell r="C194" t="str">
            <v>m³</v>
          </cell>
          <cell r="D194">
            <v>32.17</v>
          </cell>
        </row>
        <row r="195">
          <cell r="A195">
            <v>53190</v>
          </cell>
          <cell r="B195" t="str">
            <v>Camada de brita graduada</v>
          </cell>
          <cell r="C195" t="str">
            <v>m³</v>
          </cell>
          <cell r="D195">
            <v>42.9</v>
          </cell>
        </row>
        <row r="196">
          <cell r="A196">
            <v>53195</v>
          </cell>
          <cell r="B196" t="str">
            <v>Brita graduada - na usina</v>
          </cell>
          <cell r="C196" t="str">
            <v>ton</v>
          </cell>
          <cell r="D196">
            <v>9.16</v>
          </cell>
        </row>
        <row r="197">
          <cell r="A197">
            <v>53200</v>
          </cell>
          <cell r="B197" t="str">
            <v>Camada de solo brita - 30/70</v>
          </cell>
          <cell r="C197" t="str">
            <v>m³</v>
          </cell>
          <cell r="D197">
            <v>19.14</v>
          </cell>
        </row>
        <row r="198">
          <cell r="A198">
            <v>53210</v>
          </cell>
          <cell r="B198" t="str">
            <v>Camada de seixo parcialmente britado - 70% britado</v>
          </cell>
          <cell r="C198" t="str">
            <v>m³</v>
          </cell>
          <cell r="D198">
            <v>13.02</v>
          </cell>
        </row>
        <row r="199">
          <cell r="A199">
            <v>53220</v>
          </cell>
          <cell r="B199" t="str">
            <v>Camada de seixo parcialmente britado - 65% britado</v>
          </cell>
          <cell r="C199" t="str">
            <v>m³</v>
          </cell>
          <cell r="D199">
            <v>12.76</v>
          </cell>
        </row>
        <row r="200">
          <cell r="A200">
            <v>53230</v>
          </cell>
          <cell r="B200" t="str">
            <v>Camada de seixo parcialmente britado - 60% britado</v>
          </cell>
          <cell r="C200" t="str">
            <v>m³</v>
          </cell>
          <cell r="D200">
            <v>12.51</v>
          </cell>
        </row>
        <row r="201">
          <cell r="A201">
            <v>53240</v>
          </cell>
          <cell r="B201" t="str">
            <v>Camada de seixo parcialmente britado - 50% britado</v>
          </cell>
          <cell r="C201" t="str">
            <v>m³</v>
          </cell>
          <cell r="D201">
            <v>11.97</v>
          </cell>
        </row>
        <row r="202">
          <cell r="A202">
            <v>53250</v>
          </cell>
          <cell r="B202" t="str">
            <v>Camada de seixo parcialmente britado - 40% britado</v>
          </cell>
          <cell r="C202" t="str">
            <v>m³</v>
          </cell>
          <cell r="D202">
            <v>11.44</v>
          </cell>
        </row>
        <row r="203">
          <cell r="A203">
            <v>53260</v>
          </cell>
          <cell r="B203" t="str">
            <v>Camada de seixo parcialmente britado - 30% britado</v>
          </cell>
          <cell r="C203" t="str">
            <v>m³</v>
          </cell>
          <cell r="D203">
            <v>10.93</v>
          </cell>
        </row>
        <row r="204">
          <cell r="A204">
            <v>53270</v>
          </cell>
          <cell r="B204" t="str">
            <v>Camada de seixo parcialmente britado - 20% britado</v>
          </cell>
          <cell r="C204" t="str">
            <v>m³</v>
          </cell>
          <cell r="D204">
            <v>10.4</v>
          </cell>
        </row>
        <row r="205">
          <cell r="A205">
            <v>53280</v>
          </cell>
          <cell r="B205" t="str">
            <v xml:space="preserve">Camada de seixo britado </v>
          </cell>
          <cell r="C205" t="str">
            <v>m³</v>
          </cell>
          <cell r="D205">
            <v>26.13</v>
          </cell>
        </row>
        <row r="206">
          <cell r="A206">
            <v>53300</v>
          </cell>
          <cell r="B206" t="str">
            <v>Imprimação</v>
          </cell>
          <cell r="C206" t="str">
            <v>m²</v>
          </cell>
          <cell r="D206">
            <v>0.1</v>
          </cell>
        </row>
        <row r="207">
          <cell r="A207">
            <v>53310</v>
          </cell>
          <cell r="B207" t="str">
            <v>Pintura de Ligação</v>
          </cell>
          <cell r="C207" t="str">
            <v>m²</v>
          </cell>
          <cell r="D207">
            <v>7.0000000000000007E-2</v>
          </cell>
        </row>
        <row r="208">
          <cell r="A208">
            <v>53320</v>
          </cell>
          <cell r="B208" t="str">
            <v>Tratamento superficial simples</v>
          </cell>
          <cell r="C208" t="str">
            <v>m²</v>
          </cell>
          <cell r="D208">
            <v>0.45999999999999996</v>
          </cell>
        </row>
        <row r="209">
          <cell r="A209">
            <v>53321</v>
          </cell>
          <cell r="B209" t="str">
            <v>Tratamento superficial simples com seixo</v>
          </cell>
          <cell r="C209" t="str">
            <v>m²</v>
          </cell>
          <cell r="D209">
            <v>0.32</v>
          </cell>
        </row>
        <row r="210">
          <cell r="A210">
            <v>53330</v>
          </cell>
          <cell r="B210" t="str">
            <v>Tratamento superficial duplo</v>
          </cell>
          <cell r="C210" t="str">
            <v>m²</v>
          </cell>
          <cell r="D210">
            <v>0.97</v>
          </cell>
        </row>
        <row r="211">
          <cell r="A211">
            <v>53331</v>
          </cell>
          <cell r="B211" t="str">
            <v>Tratamento superficial duplo com seixo</v>
          </cell>
          <cell r="C211" t="str">
            <v>m²</v>
          </cell>
          <cell r="D211">
            <v>0.82000000000000006</v>
          </cell>
        </row>
        <row r="212">
          <cell r="A212">
            <v>53350</v>
          </cell>
          <cell r="B212" t="str">
            <v>Tratamento superficial triplo</v>
          </cell>
          <cell r="C212" t="str">
            <v>m²</v>
          </cell>
          <cell r="D212">
            <v>1.06</v>
          </cell>
        </row>
        <row r="213">
          <cell r="A213">
            <v>53351</v>
          </cell>
          <cell r="B213" t="str">
            <v>Tratamento superficial triplo com seixo</v>
          </cell>
          <cell r="C213" t="str">
            <v>m²</v>
          </cell>
          <cell r="D213">
            <v>0.83</v>
          </cell>
        </row>
        <row r="214">
          <cell r="A214">
            <v>53360</v>
          </cell>
          <cell r="B214" t="str">
            <v>Camada de pre-misturado a frio</v>
          </cell>
          <cell r="C214" t="str">
            <v>ton</v>
          </cell>
          <cell r="D214">
            <v>18.36</v>
          </cell>
        </row>
        <row r="215">
          <cell r="A215">
            <v>53361</v>
          </cell>
          <cell r="B215" t="str">
            <v>Camada de pre-misturado a frio com seixo</v>
          </cell>
          <cell r="C215" t="str">
            <v>ton</v>
          </cell>
          <cell r="D215">
            <v>15.24</v>
          </cell>
        </row>
        <row r="216">
          <cell r="A216">
            <v>53365</v>
          </cell>
          <cell r="B216" t="str">
            <v>Pré-misturado a frio - na usina</v>
          </cell>
          <cell r="C216" t="str">
            <v>ton</v>
          </cell>
          <cell r="D216">
            <v>8.34</v>
          </cell>
        </row>
        <row r="217">
          <cell r="A217">
            <v>53370</v>
          </cell>
          <cell r="B217" t="str">
            <v>Camada de pré-misturado a quente</v>
          </cell>
          <cell r="C217" t="str">
            <v>ton</v>
          </cell>
          <cell r="D217">
            <v>29.86</v>
          </cell>
        </row>
        <row r="218">
          <cell r="A218">
            <v>53371</v>
          </cell>
          <cell r="B218" t="str">
            <v>Camada de pré-misturado a quente com seixo</v>
          </cell>
          <cell r="C218" t="str">
            <v>ton</v>
          </cell>
          <cell r="D218">
            <v>26.29</v>
          </cell>
        </row>
        <row r="219">
          <cell r="A219">
            <v>53375</v>
          </cell>
          <cell r="B219" t="str">
            <v>Pré-misturado a quente - na usina</v>
          </cell>
          <cell r="C219" t="str">
            <v>ton</v>
          </cell>
          <cell r="D219">
            <v>18.46</v>
          </cell>
        </row>
        <row r="220">
          <cell r="A220">
            <v>53380</v>
          </cell>
          <cell r="B220" t="str">
            <v>Camada de concreto asfáltico usinado a quente</v>
          </cell>
          <cell r="C220" t="str">
            <v>ton</v>
          </cell>
          <cell r="D220">
            <v>30.89</v>
          </cell>
        </row>
        <row r="221">
          <cell r="A221">
            <v>53381</v>
          </cell>
          <cell r="B221" t="str">
            <v>Camada de concreto asfáltico usinado a quente com seixo</v>
          </cell>
          <cell r="C221" t="str">
            <v>ton</v>
          </cell>
          <cell r="D221">
            <v>28.04</v>
          </cell>
        </row>
        <row r="222">
          <cell r="A222">
            <v>53382</v>
          </cell>
          <cell r="B222" t="str">
            <v>Concreto asfáltico usinado a quente  - na usina</v>
          </cell>
          <cell r="C222" t="str">
            <v>ton</v>
          </cell>
          <cell r="D222">
            <v>19.21</v>
          </cell>
        </row>
        <row r="223">
          <cell r="A223">
            <v>53383</v>
          </cell>
          <cell r="B223" t="str">
            <v>Camada de concreto asfáltico usinado a quente sem areia</v>
          </cell>
          <cell r="C223" t="str">
            <v>ton</v>
          </cell>
          <cell r="D223">
            <v>23.74</v>
          </cell>
        </row>
        <row r="224">
          <cell r="A224">
            <v>53390</v>
          </cell>
          <cell r="B224" t="str">
            <v>Capa selante</v>
          </cell>
          <cell r="C224" t="str">
            <v>m²</v>
          </cell>
          <cell r="D224">
            <v>0.18</v>
          </cell>
        </row>
        <row r="225">
          <cell r="A225">
            <v>53420</v>
          </cell>
          <cell r="B225" t="str">
            <v>Lama asfáltica</v>
          </cell>
          <cell r="C225" t="str">
            <v>m²</v>
          </cell>
          <cell r="D225">
            <v>0.18</v>
          </cell>
        </row>
        <row r="226">
          <cell r="A226">
            <v>53430</v>
          </cell>
          <cell r="B226" t="str">
            <v>Calçamento com paralelepipedos</v>
          </cell>
          <cell r="C226" t="str">
            <v>m²</v>
          </cell>
          <cell r="D226">
            <v>21.970000000000002</v>
          </cell>
        </row>
        <row r="227">
          <cell r="A227">
            <v>53440</v>
          </cell>
          <cell r="B227" t="str">
            <v>Meio-fio de pedra</v>
          </cell>
          <cell r="C227" t="str">
            <v>m</v>
          </cell>
          <cell r="D227">
            <v>7.5</v>
          </cell>
        </row>
        <row r="228">
          <cell r="A228">
            <v>53450</v>
          </cell>
          <cell r="B228" t="str">
            <v>Calçamento com lajotas sextavadas de 10 cm</v>
          </cell>
          <cell r="C228" t="str">
            <v>m²</v>
          </cell>
          <cell r="D228">
            <v>16.78</v>
          </cell>
        </row>
        <row r="229">
          <cell r="A229">
            <v>53460</v>
          </cell>
          <cell r="B229" t="str">
            <v>Calçamento com briquetes de 8 cm</v>
          </cell>
          <cell r="C229" t="str">
            <v>m²</v>
          </cell>
          <cell r="D229">
            <v>20.21</v>
          </cell>
        </row>
        <row r="230">
          <cell r="A230">
            <v>53470</v>
          </cell>
          <cell r="B230" t="str">
            <v>Pavimento rígido de concreto</v>
          </cell>
          <cell r="C230" t="str">
            <v>m³</v>
          </cell>
          <cell r="D230">
            <v>77.569999999999993</v>
          </cell>
        </row>
        <row r="231">
          <cell r="A231">
            <v>53480</v>
          </cell>
          <cell r="B231" t="str">
            <v>Concreto pobre rolado</v>
          </cell>
          <cell r="C231" t="str">
            <v>m³</v>
          </cell>
          <cell r="D231">
            <v>64.87</v>
          </cell>
        </row>
        <row r="232">
          <cell r="A232">
            <v>53481</v>
          </cell>
          <cell r="B232" t="str">
            <v>Camada drenante com brita para banqueta</v>
          </cell>
          <cell r="C232" t="str">
            <v>m³</v>
          </cell>
          <cell r="D232">
            <v>37.22</v>
          </cell>
        </row>
        <row r="233">
          <cell r="A233">
            <v>53482</v>
          </cell>
          <cell r="B233" t="str">
            <v>Banqueta de segurança com solo - execução</v>
          </cell>
          <cell r="C233" t="str">
            <v>m³</v>
          </cell>
          <cell r="D233">
            <v>15.28</v>
          </cell>
        </row>
        <row r="234">
          <cell r="A234">
            <v>53490</v>
          </cell>
          <cell r="B234" t="str">
            <v>Fornecimento de C.A.P. 20</v>
          </cell>
          <cell r="C234" t="str">
            <v>ton</v>
          </cell>
          <cell r="D234">
            <v>287.75</v>
          </cell>
        </row>
        <row r="235">
          <cell r="A235">
            <v>53500</v>
          </cell>
          <cell r="B235" t="str">
            <v>Fornecimento de C.A.P. 55</v>
          </cell>
          <cell r="C235" t="str">
            <v>ton</v>
          </cell>
          <cell r="D235">
            <v>259.63</v>
          </cell>
        </row>
        <row r="236">
          <cell r="A236">
            <v>53510</v>
          </cell>
          <cell r="B236" t="str">
            <v xml:space="preserve">Fornecimento de asfalto diluido CM-30 </v>
          </cell>
          <cell r="C236" t="str">
            <v>ton</v>
          </cell>
          <cell r="D236">
            <v>380.07000000000005</v>
          </cell>
        </row>
        <row r="237">
          <cell r="A237">
            <v>53520</v>
          </cell>
          <cell r="B237" t="str">
            <v>Fornecimento de asfalto diluido CR/70/250/800</v>
          </cell>
          <cell r="C237" t="str">
            <v>ton</v>
          </cell>
          <cell r="D237">
            <v>380.07000000000005</v>
          </cell>
        </row>
        <row r="238">
          <cell r="A238">
            <v>53530</v>
          </cell>
          <cell r="B238" t="str">
            <v>Fornecimento  de emulsão asfáltica RM-1C</v>
          </cell>
          <cell r="C238" t="str">
            <v>ton</v>
          </cell>
          <cell r="D238">
            <v>369.02000000000004</v>
          </cell>
        </row>
        <row r="239">
          <cell r="A239">
            <v>53540</v>
          </cell>
          <cell r="B239" t="str">
            <v>Fornecimento  de emulsão asfáltica RM-2C</v>
          </cell>
          <cell r="C239" t="str">
            <v>ton</v>
          </cell>
          <cell r="D239">
            <v>376.73</v>
          </cell>
        </row>
        <row r="240">
          <cell r="A240">
            <v>53550</v>
          </cell>
          <cell r="B240" t="str">
            <v>Fornecimento  de emulsão asfáltica RR-1C</v>
          </cell>
          <cell r="C240" t="str">
            <v>ton</v>
          </cell>
          <cell r="D240">
            <v>298.06</v>
          </cell>
        </row>
        <row r="241">
          <cell r="A241">
            <v>53560</v>
          </cell>
          <cell r="B241" t="str">
            <v>Fornecimento  de emulsão asfáltica RR-2C</v>
          </cell>
          <cell r="C241" t="str">
            <v>ton</v>
          </cell>
          <cell r="D241">
            <v>317.21000000000004</v>
          </cell>
        </row>
        <row r="242">
          <cell r="A242">
            <v>53570</v>
          </cell>
          <cell r="B242" t="str">
            <v>Fornecimento  de emulsão asfáltica RL-1C</v>
          </cell>
          <cell r="C242" t="str">
            <v>ton</v>
          </cell>
          <cell r="D242">
            <v>388.35</v>
          </cell>
        </row>
        <row r="243">
          <cell r="A243">
            <v>53580</v>
          </cell>
          <cell r="B243" t="str">
            <v>Fornecimento e transporte de cimento para pavimentação</v>
          </cell>
          <cell r="C243" t="str">
            <v>ton</v>
          </cell>
          <cell r="D243">
            <v>179.11</v>
          </cell>
        </row>
        <row r="244">
          <cell r="A244">
            <v>53610</v>
          </cell>
          <cell r="B244" t="str">
            <v>Solo melhorado com cimento (3%) - mistura na pista</v>
          </cell>
          <cell r="C244" t="str">
            <v>m³</v>
          </cell>
          <cell r="D244">
            <v>19.73</v>
          </cell>
        </row>
        <row r="245">
          <cell r="A245">
            <v>53620</v>
          </cell>
          <cell r="B245" t="str">
            <v>Solo melhorado com cimento (4%) - mistura na pista</v>
          </cell>
          <cell r="C245" t="str">
            <v>m³</v>
          </cell>
          <cell r="D245">
            <v>23.73</v>
          </cell>
        </row>
        <row r="246">
          <cell r="A246">
            <v>53630</v>
          </cell>
          <cell r="B246" t="str">
            <v>Solo melhorado com cimento (5%) - mistura na pista</v>
          </cell>
          <cell r="C246" t="str">
            <v>m³</v>
          </cell>
          <cell r="D246">
            <v>26.95</v>
          </cell>
        </row>
        <row r="247">
          <cell r="A247">
            <v>53636</v>
          </cell>
          <cell r="B247" t="str">
            <v>Solo melhorado com cimento (8%) - mistura na pista</v>
          </cell>
          <cell r="C247" t="str">
            <v>m³</v>
          </cell>
          <cell r="D247">
            <v>36.299999999999997</v>
          </cell>
        </row>
        <row r="248">
          <cell r="A248">
            <v>53640</v>
          </cell>
          <cell r="B248" t="str">
            <v>Solo-cal (2%) -cimento (3%) - mistura na pista</v>
          </cell>
          <cell r="C248" t="str">
            <v>m³</v>
          </cell>
          <cell r="D248">
            <v>22.11</v>
          </cell>
        </row>
        <row r="249">
          <cell r="A249">
            <v>53650</v>
          </cell>
          <cell r="B249" t="str">
            <v>Solo-cal (2%) -cimento (4%) - mistura na pista</v>
          </cell>
          <cell r="C249" t="str">
            <v>m³</v>
          </cell>
          <cell r="D249">
            <v>26.81</v>
          </cell>
        </row>
        <row r="250">
          <cell r="A250">
            <v>53660</v>
          </cell>
          <cell r="B250" t="str">
            <v>Solo-cal (2%) -cimento (5%) - mistura na pista</v>
          </cell>
          <cell r="C250" t="str">
            <v>m³</v>
          </cell>
          <cell r="D250">
            <v>28.86</v>
          </cell>
        </row>
        <row r="251">
          <cell r="A251">
            <v>53670</v>
          </cell>
          <cell r="B251" t="str">
            <v>Solo-cal (3%) -cimento (3%) - mistura na pista</v>
          </cell>
          <cell r="C251" t="str">
            <v>m³</v>
          </cell>
          <cell r="D251">
            <v>25.13</v>
          </cell>
        </row>
        <row r="252">
          <cell r="A252">
            <v>53680</v>
          </cell>
          <cell r="B252" t="str">
            <v>Solo-cal (3%) -cimento (4%) - mistura na pista</v>
          </cell>
          <cell r="C252" t="str">
            <v>m³</v>
          </cell>
          <cell r="D252">
            <v>28.02</v>
          </cell>
        </row>
        <row r="253">
          <cell r="A253">
            <v>53690</v>
          </cell>
          <cell r="B253" t="str">
            <v>Solo-cal (3%) -cimento (5%) - mistura na pista</v>
          </cell>
          <cell r="C253" t="str">
            <v>m³</v>
          </cell>
          <cell r="D253">
            <v>30.85</v>
          </cell>
        </row>
        <row r="254">
          <cell r="A254">
            <v>53700</v>
          </cell>
          <cell r="B254" t="str">
            <v>Solo-cal (4%) -cimento (4%) - mistura na pista</v>
          </cell>
          <cell r="C254" t="str">
            <v>m³</v>
          </cell>
          <cell r="D254">
            <v>30.01</v>
          </cell>
        </row>
        <row r="255">
          <cell r="A255">
            <v>53710</v>
          </cell>
          <cell r="B255" t="str">
            <v>Solo-cal (4%) -cimento (5%) - mistura na pista</v>
          </cell>
          <cell r="C255" t="str">
            <v>m³</v>
          </cell>
          <cell r="D255">
            <v>32.9</v>
          </cell>
        </row>
        <row r="256">
          <cell r="A256">
            <v>53720</v>
          </cell>
          <cell r="B256" t="str">
            <v>Solo-cal (5%) -cimento (5%) - mistura na pista</v>
          </cell>
          <cell r="C256" t="str">
            <v>m³</v>
          </cell>
          <cell r="D256">
            <v>34.89</v>
          </cell>
        </row>
        <row r="257">
          <cell r="A257">
            <v>53730</v>
          </cell>
          <cell r="B257" t="str">
            <v>Cascalho (local) - cal (3%) - cimento (3%)</v>
          </cell>
          <cell r="C257" t="str">
            <v>m³</v>
          </cell>
          <cell r="D257">
            <v>25.86</v>
          </cell>
        </row>
        <row r="258">
          <cell r="A258">
            <v>53740</v>
          </cell>
          <cell r="B258" t="str">
            <v>Cascalho (local) - cal (3%) - cimento (4%)</v>
          </cell>
          <cell r="C258" t="str">
            <v>m³</v>
          </cell>
          <cell r="D258">
            <v>29.61</v>
          </cell>
        </row>
        <row r="259">
          <cell r="A259">
            <v>53750</v>
          </cell>
          <cell r="B259" t="str">
            <v>Cascalho (local) - cal (4%) - cimento (4%)</v>
          </cell>
          <cell r="C259" t="str">
            <v>m³</v>
          </cell>
          <cell r="D259">
            <v>32.119999999999997</v>
          </cell>
        </row>
        <row r="260">
          <cell r="A260">
            <v>53760</v>
          </cell>
          <cell r="B260" t="str">
            <v>Cascalho (local) - cal (4%) - cimento (5%)</v>
          </cell>
          <cell r="C260" t="str">
            <v>m³</v>
          </cell>
          <cell r="D260">
            <v>35.619999999999997</v>
          </cell>
        </row>
        <row r="261">
          <cell r="A261">
            <v>53770</v>
          </cell>
          <cell r="B261" t="str">
            <v>Cascalho (local) - cal (5%) - cimento (5%)</v>
          </cell>
          <cell r="C261" t="str">
            <v>m³</v>
          </cell>
          <cell r="D261">
            <v>38.01</v>
          </cell>
        </row>
        <row r="262">
          <cell r="A262">
            <v>53780</v>
          </cell>
          <cell r="B262" t="str">
            <v xml:space="preserve">Cascalho (local) - cal (4%) </v>
          </cell>
          <cell r="C262" t="str">
            <v>m³</v>
          </cell>
          <cell r="D262">
            <v>17.149999999999999</v>
          </cell>
        </row>
        <row r="263">
          <cell r="A263">
            <v>53790</v>
          </cell>
          <cell r="B263" t="str">
            <v xml:space="preserve">Cascalho (local) - cal (5%) </v>
          </cell>
          <cell r="C263" t="str">
            <v>m³</v>
          </cell>
          <cell r="D263">
            <v>20.02</v>
          </cell>
        </row>
        <row r="264">
          <cell r="A264">
            <v>53800</v>
          </cell>
          <cell r="B264" t="str">
            <v xml:space="preserve">Cascalho (local) - cal (6%) </v>
          </cell>
          <cell r="C264" t="str">
            <v>m³</v>
          </cell>
          <cell r="D264">
            <v>22.65</v>
          </cell>
        </row>
        <row r="265">
          <cell r="A265">
            <v>53810</v>
          </cell>
          <cell r="B265" t="str">
            <v>Solo-brita (20-80) mistura  na pista (solo argiloso)</v>
          </cell>
          <cell r="C265" t="str">
            <v>m³</v>
          </cell>
          <cell r="D265">
            <v>18.420000000000002</v>
          </cell>
        </row>
        <row r="266">
          <cell r="A266">
            <v>53820</v>
          </cell>
          <cell r="B266" t="str">
            <v>Solo-brita (25-75) mistura  na pista (solo argiloso)</v>
          </cell>
          <cell r="C266" t="str">
            <v>m³</v>
          </cell>
          <cell r="D266">
            <v>18.2</v>
          </cell>
        </row>
        <row r="267">
          <cell r="A267">
            <v>53830</v>
          </cell>
          <cell r="B267" t="str">
            <v>Solo-brita (30-70) mistura  na pista (solo argiloso)</v>
          </cell>
          <cell r="C267" t="str">
            <v>m³</v>
          </cell>
          <cell r="D267">
            <v>17.989999999999998</v>
          </cell>
        </row>
        <row r="268">
          <cell r="A268">
            <v>53840</v>
          </cell>
          <cell r="B268" t="str">
            <v>Solo-brita (35-65) mistura  na pista (solo argiloso)</v>
          </cell>
          <cell r="C268" t="str">
            <v>m³</v>
          </cell>
          <cell r="D268">
            <v>17.79</v>
          </cell>
        </row>
        <row r="269">
          <cell r="A269">
            <v>53850</v>
          </cell>
          <cell r="B269" t="str">
            <v>Solo-brita (50-50) mistura  na pista (solo argiloso)</v>
          </cell>
          <cell r="C269" t="str">
            <v>m³</v>
          </cell>
          <cell r="D269">
            <v>17.13</v>
          </cell>
        </row>
        <row r="270">
          <cell r="A270">
            <v>53860</v>
          </cell>
          <cell r="B270" t="str">
            <v>TST I-4 com emulsão</v>
          </cell>
          <cell r="C270" t="str">
            <v>m²</v>
          </cell>
          <cell r="D270">
            <v>1.01</v>
          </cell>
        </row>
        <row r="271">
          <cell r="A271">
            <v>55000</v>
          </cell>
          <cell r="B271" t="str">
            <v>Escav.valas p/drenagem profunda em material de 1a. categoria</v>
          </cell>
          <cell r="C271" t="str">
            <v>m³</v>
          </cell>
          <cell r="D271">
            <v>6.57</v>
          </cell>
        </row>
        <row r="272">
          <cell r="A272">
            <v>55050</v>
          </cell>
          <cell r="B272" t="str">
            <v>Escav.valas p/drenagem profunda em material de 2a. categoria</v>
          </cell>
          <cell r="C272" t="str">
            <v>m³</v>
          </cell>
          <cell r="D272">
            <v>8.2899999999999991</v>
          </cell>
        </row>
        <row r="273">
          <cell r="A273">
            <v>55100</v>
          </cell>
          <cell r="B273" t="str">
            <v>Escav.valas p/drenagem profunda em material de 3a. categoria</v>
          </cell>
          <cell r="C273" t="str">
            <v>m³</v>
          </cell>
          <cell r="D273">
            <v>35.119999999999997</v>
          </cell>
        </row>
        <row r="274">
          <cell r="A274">
            <v>55150</v>
          </cell>
          <cell r="B274" t="str">
            <v>Escavação de valetas de proteção</v>
          </cell>
          <cell r="C274" t="str">
            <v>m³</v>
          </cell>
          <cell r="D274">
            <v>12.15</v>
          </cell>
        </row>
        <row r="275">
          <cell r="A275">
            <v>55200</v>
          </cell>
          <cell r="B275" t="str">
            <v>Produção carga e transporte de brita para drenos</v>
          </cell>
          <cell r="C275" t="str">
            <v>m³</v>
          </cell>
          <cell r="D275">
            <v>13.01</v>
          </cell>
        </row>
        <row r="276">
          <cell r="A276">
            <v>55250</v>
          </cell>
          <cell r="B276" t="str">
            <v>Sarjeta em meia calha com D=30 cm</v>
          </cell>
          <cell r="C276" t="str">
            <v>m</v>
          </cell>
          <cell r="D276">
            <v>8.17</v>
          </cell>
        </row>
        <row r="277">
          <cell r="A277">
            <v>55300</v>
          </cell>
          <cell r="B277" t="str">
            <v>Sarjeta em meia calha com D=40 cm</v>
          </cell>
          <cell r="C277" t="str">
            <v>m</v>
          </cell>
          <cell r="D277">
            <v>11</v>
          </cell>
        </row>
        <row r="278">
          <cell r="A278">
            <v>55350</v>
          </cell>
          <cell r="B278" t="str">
            <v>Sarjeta em meia calha com D=60 cm</v>
          </cell>
          <cell r="C278" t="str">
            <v>m</v>
          </cell>
          <cell r="D278">
            <v>20.260000000000002</v>
          </cell>
        </row>
        <row r="279">
          <cell r="A279">
            <v>55450</v>
          </cell>
          <cell r="B279" t="str">
            <v>Sarjeta triangular de concreto - tipo I</v>
          </cell>
          <cell r="C279" t="str">
            <v>m</v>
          </cell>
          <cell r="D279">
            <v>11.56</v>
          </cell>
        </row>
        <row r="280">
          <cell r="A280">
            <v>55500</v>
          </cell>
          <cell r="B280" t="str">
            <v>Sarjeta triangular de concreto - tipo II</v>
          </cell>
          <cell r="C280" t="str">
            <v>m</v>
          </cell>
          <cell r="D280">
            <v>14.270000000000001</v>
          </cell>
        </row>
        <row r="281">
          <cell r="A281">
            <v>55550</v>
          </cell>
          <cell r="B281" t="str">
            <v>Sarjeta triangular de concreto - tipo III</v>
          </cell>
          <cell r="C281" t="str">
            <v>m</v>
          </cell>
          <cell r="D281">
            <v>17.04</v>
          </cell>
        </row>
        <row r="282">
          <cell r="A282">
            <v>55650</v>
          </cell>
          <cell r="B282" t="str">
            <v>Sarjeta trapezoidal de concreto - tipo I</v>
          </cell>
          <cell r="C282" t="str">
            <v>m</v>
          </cell>
          <cell r="D282">
            <v>16.740000000000002</v>
          </cell>
        </row>
        <row r="283">
          <cell r="A283">
            <v>55700</v>
          </cell>
          <cell r="B283" t="str">
            <v>Sarjeta trapezoidal de concreto - tipo II</v>
          </cell>
          <cell r="C283" t="str">
            <v>m</v>
          </cell>
          <cell r="D283">
            <v>32.21</v>
          </cell>
        </row>
        <row r="284">
          <cell r="A284">
            <v>55850</v>
          </cell>
          <cell r="B284" t="str">
            <v>Sarjeta retangular de concreto armado - tipo I</v>
          </cell>
          <cell r="C284" t="str">
            <v>m</v>
          </cell>
          <cell r="D284">
            <v>83.36</v>
          </cell>
        </row>
        <row r="285">
          <cell r="A285">
            <v>55900</v>
          </cell>
          <cell r="B285" t="str">
            <v>Sarjeta retangular de concreto armado - tipo II</v>
          </cell>
          <cell r="C285" t="str">
            <v>m</v>
          </cell>
          <cell r="D285">
            <v>95.6</v>
          </cell>
        </row>
        <row r="286">
          <cell r="A286">
            <v>55950</v>
          </cell>
          <cell r="B286" t="str">
            <v>Sarjeta retangular de concreto armado - tipo III</v>
          </cell>
          <cell r="C286" t="str">
            <v>m</v>
          </cell>
          <cell r="D286">
            <v>114.44000000000001</v>
          </cell>
        </row>
        <row r="287">
          <cell r="A287">
            <v>56000</v>
          </cell>
          <cell r="B287" t="str">
            <v>Sarjeta retangular de concreto armado - tipo IV</v>
          </cell>
          <cell r="C287" t="str">
            <v>m</v>
          </cell>
          <cell r="D287">
            <v>143.44</v>
          </cell>
        </row>
        <row r="288">
          <cell r="A288">
            <v>56050</v>
          </cell>
          <cell r="B288" t="str">
            <v>Sarjeta de terraceamento</v>
          </cell>
          <cell r="C288" t="str">
            <v>m</v>
          </cell>
          <cell r="D288">
            <v>15.04</v>
          </cell>
        </row>
        <row r="289">
          <cell r="A289">
            <v>56150</v>
          </cell>
          <cell r="B289" t="str">
            <v>Banqueta de condução - tipo I</v>
          </cell>
          <cell r="C289" t="str">
            <v>m</v>
          </cell>
          <cell r="D289">
            <v>15.5</v>
          </cell>
        </row>
        <row r="290">
          <cell r="A290">
            <v>56200</v>
          </cell>
          <cell r="B290" t="str">
            <v>Banqueta de condução - tipo II</v>
          </cell>
          <cell r="C290" t="str">
            <v>m</v>
          </cell>
          <cell r="D290">
            <v>12.75</v>
          </cell>
        </row>
        <row r="291">
          <cell r="A291">
            <v>56250</v>
          </cell>
          <cell r="B291" t="str">
            <v>Rápidos</v>
          </cell>
          <cell r="C291" t="str">
            <v>m</v>
          </cell>
          <cell r="D291">
            <v>14.4</v>
          </cell>
        </row>
        <row r="292">
          <cell r="A292">
            <v>56300</v>
          </cell>
          <cell r="B292" t="str">
            <v>Meio-fio de concreto simples</v>
          </cell>
          <cell r="C292" t="str">
            <v>m</v>
          </cell>
          <cell r="D292">
            <v>16.7</v>
          </cell>
        </row>
        <row r="293">
          <cell r="A293">
            <v>56350</v>
          </cell>
          <cell r="B293" t="str">
            <v>Meio-fio de concreto armado</v>
          </cell>
          <cell r="C293" t="str">
            <v>m</v>
          </cell>
          <cell r="D293">
            <v>30.419999999999998</v>
          </cell>
        </row>
        <row r="294">
          <cell r="A294">
            <v>56400</v>
          </cell>
          <cell r="B294" t="str">
            <v>Meio-fio de concreto 12 x 15 cm - moldado por extrusão</v>
          </cell>
          <cell r="C294" t="str">
            <v>m</v>
          </cell>
          <cell r="D294">
            <v>3.4</v>
          </cell>
        </row>
        <row r="295">
          <cell r="A295">
            <v>56450</v>
          </cell>
          <cell r="B295" t="str">
            <v>Travessia sobre sarjeta em acesso secundário</v>
          </cell>
          <cell r="C295" t="str">
            <v>m</v>
          </cell>
          <cell r="D295">
            <v>44.46</v>
          </cell>
        </row>
        <row r="296">
          <cell r="A296">
            <v>56500</v>
          </cell>
          <cell r="B296" t="str">
            <v>Travessia sobre valetão em acesso secundário</v>
          </cell>
          <cell r="C296" t="str">
            <v>m</v>
          </cell>
          <cell r="D296">
            <v>49.800000000000004</v>
          </cell>
        </row>
        <row r="297">
          <cell r="A297">
            <v>56550</v>
          </cell>
          <cell r="B297" t="str">
            <v>Caixa coletora com boca de lobo tipo C1 com H=2,0 m</v>
          </cell>
          <cell r="C297" t="str">
            <v>un</v>
          </cell>
          <cell r="D297">
            <v>614.54999999999995</v>
          </cell>
        </row>
        <row r="298">
          <cell r="A298">
            <v>56600</v>
          </cell>
          <cell r="B298" t="str">
            <v>Caixa coletora com boca de lobo tipo C2 com H=2,0 m</v>
          </cell>
          <cell r="C298" t="str">
            <v>un</v>
          </cell>
          <cell r="D298">
            <v>804.09</v>
          </cell>
        </row>
        <row r="299">
          <cell r="A299">
            <v>56650</v>
          </cell>
          <cell r="B299" t="str">
            <v>Caixa coletora com boca de lobo tipo C1 com H=3,0 m</v>
          </cell>
          <cell r="C299" t="str">
            <v>un</v>
          </cell>
          <cell r="D299">
            <v>952.55000000000007</v>
          </cell>
        </row>
        <row r="300">
          <cell r="A300">
            <v>56700</v>
          </cell>
          <cell r="B300" t="str">
            <v>Caixa coletora com boca de lobo tipo C2 com H=3,5 m</v>
          </cell>
          <cell r="C300" t="str">
            <v>un</v>
          </cell>
          <cell r="D300">
            <v>1100.99</v>
          </cell>
        </row>
        <row r="301">
          <cell r="A301">
            <v>57050</v>
          </cell>
          <cell r="B301" t="str">
            <v>Caixa coletora sobre galeria</v>
          </cell>
          <cell r="C301" t="str">
            <v>un</v>
          </cell>
          <cell r="D301">
            <v>316.95</v>
          </cell>
        </row>
        <row r="302">
          <cell r="A302">
            <v>57100</v>
          </cell>
          <cell r="B302" t="str">
            <v>Caixa coletora com boca de lobo - tipo I</v>
          </cell>
          <cell r="C302" t="str">
            <v>un</v>
          </cell>
          <cell r="D302">
            <v>1049.42</v>
          </cell>
        </row>
        <row r="303">
          <cell r="A303">
            <v>57150</v>
          </cell>
          <cell r="B303" t="str">
            <v>Caixa coletora com boca de lobo - tipo II</v>
          </cell>
          <cell r="C303" t="str">
            <v>un</v>
          </cell>
          <cell r="D303">
            <v>881.63</v>
          </cell>
        </row>
        <row r="304">
          <cell r="A304">
            <v>57200</v>
          </cell>
          <cell r="B304" t="str">
            <v>Caixa coletora com boca de lobo para BSTC D=40 cm e H=1,5 m</v>
          </cell>
          <cell r="C304" t="str">
            <v>un</v>
          </cell>
          <cell r="D304">
            <v>487.98</v>
          </cell>
        </row>
        <row r="305">
          <cell r="A305">
            <v>57250</v>
          </cell>
          <cell r="B305" t="str">
            <v>Caixa coletora com boca de lobo para BSTC D=40 cm e H=2,0 m</v>
          </cell>
          <cell r="C305" t="str">
            <v>un</v>
          </cell>
          <cell r="D305">
            <v>601.89</v>
          </cell>
        </row>
        <row r="306">
          <cell r="A306">
            <v>57300</v>
          </cell>
          <cell r="B306" t="str">
            <v>Caixa coletora com boca de lobo para BSTC D=50 cm e H=1,5 m</v>
          </cell>
          <cell r="C306" t="str">
            <v>un</v>
          </cell>
          <cell r="D306">
            <v>515.80000000000007</v>
          </cell>
        </row>
        <row r="307">
          <cell r="A307">
            <v>57350</v>
          </cell>
          <cell r="B307" t="str">
            <v>Caixa coletora com boca de lobo para BSTC D=50 cm e H=2,0 m</v>
          </cell>
          <cell r="C307" t="str">
            <v>un</v>
          </cell>
          <cell r="D307">
            <v>636.0100000000001</v>
          </cell>
        </row>
        <row r="308">
          <cell r="A308">
            <v>57400</v>
          </cell>
          <cell r="B308" t="str">
            <v>Caixa coletora com boca de lobo para BSTC D=60 cm e H=1,5 m</v>
          </cell>
          <cell r="C308" t="str">
            <v>un</v>
          </cell>
          <cell r="D308">
            <v>545.13</v>
          </cell>
        </row>
        <row r="309">
          <cell r="A309">
            <v>57450</v>
          </cell>
          <cell r="B309" t="str">
            <v>Caixa coletora com boca de lobo para BSTC D=60 cm e H=2,0 m</v>
          </cell>
          <cell r="C309" t="str">
            <v>un</v>
          </cell>
          <cell r="D309">
            <v>673.43000000000006</v>
          </cell>
        </row>
        <row r="310">
          <cell r="A310">
            <v>57500</v>
          </cell>
          <cell r="B310" t="str">
            <v>Caixa coletora com boca de lobo para BSTC D=60 cm e H=2,5 m</v>
          </cell>
          <cell r="C310" t="str">
            <v>un</v>
          </cell>
          <cell r="D310">
            <v>801.77</v>
          </cell>
        </row>
        <row r="311">
          <cell r="A311">
            <v>57550</v>
          </cell>
          <cell r="B311" t="str">
            <v>Caixa coletora com boca de lobo para BSTC D=100 cm e H=2,0 m</v>
          </cell>
          <cell r="C311" t="str">
            <v>un</v>
          </cell>
          <cell r="D311">
            <v>780.62</v>
          </cell>
        </row>
        <row r="312">
          <cell r="A312">
            <v>57600</v>
          </cell>
          <cell r="B312" t="str">
            <v>Caixa coletora com boca de lobo para BSTC D=120 cm e H=2,0 m</v>
          </cell>
          <cell r="C312" t="str">
            <v>un</v>
          </cell>
          <cell r="D312">
            <v>828.1</v>
          </cell>
        </row>
        <row r="313">
          <cell r="A313">
            <v>57650</v>
          </cell>
          <cell r="B313" t="str">
            <v>Descida d'água para valetas de corte - tipo DDV</v>
          </cell>
          <cell r="C313" t="str">
            <v>m</v>
          </cell>
          <cell r="D313">
            <v>81.430000000000007</v>
          </cell>
        </row>
        <row r="314">
          <cell r="A314">
            <v>57700</v>
          </cell>
          <cell r="B314" t="str">
            <v>Entrada d'água para descida tipo DDV</v>
          </cell>
          <cell r="C314" t="str">
            <v>un</v>
          </cell>
          <cell r="D314">
            <v>73.5</v>
          </cell>
        </row>
        <row r="315">
          <cell r="A315">
            <v>57750</v>
          </cell>
          <cell r="B315" t="str">
            <v>Caixa de amortecimento para descida d'água tipo DDV</v>
          </cell>
          <cell r="C315" t="str">
            <v>un</v>
          </cell>
          <cell r="D315">
            <v>77.58</v>
          </cell>
        </row>
        <row r="316">
          <cell r="A316">
            <v>57800</v>
          </cell>
          <cell r="B316" t="str">
            <v>Descida d'água em cortes - tipo DD-1</v>
          </cell>
          <cell r="C316" t="str">
            <v>m</v>
          </cell>
          <cell r="D316">
            <v>125.19999999999999</v>
          </cell>
        </row>
        <row r="317">
          <cell r="A317">
            <v>57850</v>
          </cell>
          <cell r="B317" t="str">
            <v>Descida d'água em cortes - tipo DD-2</v>
          </cell>
          <cell r="C317" t="str">
            <v>m</v>
          </cell>
          <cell r="D317">
            <v>135.91</v>
          </cell>
        </row>
        <row r="318">
          <cell r="A318">
            <v>57900</v>
          </cell>
          <cell r="B318" t="str">
            <v>Descida d'água em cortes - tipo DD-3</v>
          </cell>
          <cell r="C318" t="str">
            <v>m</v>
          </cell>
          <cell r="D318">
            <v>146.51</v>
          </cell>
        </row>
        <row r="319">
          <cell r="A319">
            <v>57950</v>
          </cell>
          <cell r="B319" t="str">
            <v>Descida d'água em cortes - tipo DD-4</v>
          </cell>
          <cell r="C319" t="str">
            <v>m</v>
          </cell>
          <cell r="D319">
            <v>199.45</v>
          </cell>
        </row>
        <row r="320">
          <cell r="A320">
            <v>58000</v>
          </cell>
          <cell r="B320" t="str">
            <v>Descida d'água em cortes - tipo DD-5</v>
          </cell>
          <cell r="C320" t="str">
            <v>m</v>
          </cell>
          <cell r="D320">
            <v>224.54</v>
          </cell>
        </row>
        <row r="321">
          <cell r="A321">
            <v>58050</v>
          </cell>
          <cell r="B321" t="str">
            <v>Descida d'água em cortes - tipo DD-6</v>
          </cell>
          <cell r="C321" t="str">
            <v>m</v>
          </cell>
          <cell r="D321">
            <v>248.6</v>
          </cell>
        </row>
        <row r="322">
          <cell r="A322">
            <v>58100</v>
          </cell>
          <cell r="B322" t="str">
            <v>Descida d'água em aterros - tipo DD-1</v>
          </cell>
          <cell r="C322" t="str">
            <v>m</v>
          </cell>
          <cell r="D322">
            <v>156.13</v>
          </cell>
        </row>
        <row r="323">
          <cell r="A323">
            <v>58150</v>
          </cell>
          <cell r="B323" t="str">
            <v>Descida d'água em aterros - tipo DD-2</v>
          </cell>
          <cell r="C323" t="str">
            <v>m</v>
          </cell>
          <cell r="D323">
            <v>173.10000000000002</v>
          </cell>
        </row>
        <row r="324">
          <cell r="A324">
            <v>58200</v>
          </cell>
          <cell r="B324" t="str">
            <v>Descida d'água em aterros - tipo DD-3</v>
          </cell>
          <cell r="C324" t="str">
            <v>m</v>
          </cell>
          <cell r="D324">
            <v>189.79</v>
          </cell>
        </row>
        <row r="325">
          <cell r="A325">
            <v>58250</v>
          </cell>
          <cell r="B325" t="str">
            <v>Descida d'água em aterros - tipo DD-4</v>
          </cell>
          <cell r="C325" t="str">
            <v>m</v>
          </cell>
          <cell r="D325">
            <v>257.08999999999997</v>
          </cell>
        </row>
        <row r="326">
          <cell r="A326">
            <v>58300</v>
          </cell>
          <cell r="B326" t="str">
            <v>Descida d'água em aterros - tipo DD-5</v>
          </cell>
          <cell r="C326" t="str">
            <v>m</v>
          </cell>
          <cell r="D326">
            <v>314.51</v>
          </cell>
        </row>
        <row r="327">
          <cell r="A327">
            <v>58350</v>
          </cell>
          <cell r="B327" t="str">
            <v>Descida d'água em aterros - tipo DD-6</v>
          </cell>
          <cell r="C327" t="str">
            <v>m</v>
          </cell>
          <cell r="D327">
            <v>328.98</v>
          </cell>
        </row>
        <row r="328">
          <cell r="A328">
            <v>58400</v>
          </cell>
          <cell r="B328" t="str">
            <v>Descida d'água em aterros para BTTC D= 120 cm</v>
          </cell>
          <cell r="C328" t="str">
            <v>m</v>
          </cell>
          <cell r="D328">
            <v>579.87</v>
          </cell>
        </row>
        <row r="329">
          <cell r="A329">
            <v>58450</v>
          </cell>
          <cell r="B329" t="str">
            <v>Boca para descida d'água em cortes - tipo DD-1</v>
          </cell>
          <cell r="C329" t="str">
            <v>un</v>
          </cell>
          <cell r="D329">
            <v>126.08000000000001</v>
          </cell>
        </row>
        <row r="330">
          <cell r="A330">
            <v>58500</v>
          </cell>
          <cell r="B330" t="str">
            <v>Boca para descida d'água em cortes - tipo DD-2</v>
          </cell>
          <cell r="C330" t="str">
            <v>un</v>
          </cell>
          <cell r="D330">
            <v>138.61000000000001</v>
          </cell>
        </row>
        <row r="331">
          <cell r="A331">
            <v>58550</v>
          </cell>
          <cell r="B331" t="str">
            <v>Boca para descida d'água em cortes - tipo DD-3</v>
          </cell>
          <cell r="C331" t="str">
            <v>un</v>
          </cell>
          <cell r="D331">
            <v>151.62</v>
          </cell>
        </row>
        <row r="332">
          <cell r="A332">
            <v>58600</v>
          </cell>
          <cell r="B332" t="str">
            <v>Boca para descida d'água em cortes - tipo DD-4</v>
          </cell>
          <cell r="C332" t="str">
            <v>un</v>
          </cell>
          <cell r="D332">
            <v>216.17000000000002</v>
          </cell>
        </row>
        <row r="333">
          <cell r="A333">
            <v>58650</v>
          </cell>
          <cell r="B333" t="str">
            <v>Boca para descida d'água em cortes - tipo DD-5</v>
          </cell>
          <cell r="C333" t="str">
            <v>un</v>
          </cell>
          <cell r="D333">
            <v>247.35000000000002</v>
          </cell>
        </row>
        <row r="334">
          <cell r="A334">
            <v>58700</v>
          </cell>
          <cell r="B334" t="str">
            <v>Boca para descida d'água em cortes - tipo DD-6</v>
          </cell>
          <cell r="C334" t="str">
            <v>un</v>
          </cell>
          <cell r="D334">
            <v>276.43</v>
          </cell>
        </row>
        <row r="335">
          <cell r="A335">
            <v>58750</v>
          </cell>
          <cell r="B335" t="str">
            <v>Boca para descida d'água em aterros - tipo DD-1</v>
          </cell>
          <cell r="C335" t="str">
            <v>un</v>
          </cell>
          <cell r="D335">
            <v>298.39999999999998</v>
          </cell>
        </row>
        <row r="336">
          <cell r="A336">
            <v>58800</v>
          </cell>
          <cell r="B336" t="str">
            <v>Boca para descida d'água em aterros - tipo DD-2</v>
          </cell>
          <cell r="C336" t="str">
            <v>un</v>
          </cell>
          <cell r="D336">
            <v>417.74</v>
          </cell>
        </row>
        <row r="337">
          <cell r="A337">
            <v>58850</v>
          </cell>
          <cell r="B337" t="str">
            <v>Boca para descida d'água em aterros - tipo DD-3</v>
          </cell>
          <cell r="C337" t="str">
            <v>un</v>
          </cell>
          <cell r="D337">
            <v>515.94000000000005</v>
          </cell>
        </row>
        <row r="338">
          <cell r="A338">
            <v>58900</v>
          </cell>
          <cell r="B338" t="str">
            <v>Boca para descida d'água em aterros - tipo DD-4</v>
          </cell>
          <cell r="C338" t="str">
            <v>un</v>
          </cell>
          <cell r="D338">
            <v>430.45</v>
          </cell>
        </row>
        <row r="339">
          <cell r="A339">
            <v>58950</v>
          </cell>
          <cell r="B339" t="str">
            <v>Boca para descida d'água em aterros - tipo DD-5</v>
          </cell>
          <cell r="C339" t="str">
            <v>un</v>
          </cell>
          <cell r="D339">
            <v>614.89</v>
          </cell>
        </row>
        <row r="340">
          <cell r="A340">
            <v>59000</v>
          </cell>
          <cell r="B340" t="str">
            <v>Boca para descida d'água em aterros - tipo DD-6</v>
          </cell>
          <cell r="C340" t="str">
            <v>un</v>
          </cell>
          <cell r="D340">
            <v>823.26</v>
          </cell>
        </row>
        <row r="341">
          <cell r="A341">
            <v>59050</v>
          </cell>
          <cell r="B341" t="str">
            <v>Boca para descida d'água em aterros para BTTC D=120 cm</v>
          </cell>
          <cell r="C341" t="str">
            <v>un</v>
          </cell>
          <cell r="D341">
            <v>1039.94</v>
          </cell>
        </row>
        <row r="342">
          <cell r="A342">
            <v>59100</v>
          </cell>
          <cell r="B342" t="str">
            <v>Caixa para descida d'água em aterros - tipo DD-1</v>
          </cell>
          <cell r="C342" t="str">
            <v>un</v>
          </cell>
          <cell r="D342">
            <v>152.68</v>
          </cell>
        </row>
        <row r="343">
          <cell r="A343">
            <v>59150</v>
          </cell>
          <cell r="B343" t="str">
            <v>Caixa para descida d'água em aterros - tipo DD-2</v>
          </cell>
          <cell r="C343" t="str">
            <v>un</v>
          </cell>
          <cell r="D343">
            <v>163.63</v>
          </cell>
        </row>
        <row r="344">
          <cell r="A344">
            <v>59200</v>
          </cell>
          <cell r="B344" t="str">
            <v>Caixa para descida d'água em aterros - tipo DD-3</v>
          </cell>
          <cell r="C344" t="str">
            <v>un</v>
          </cell>
          <cell r="D344">
            <v>174.17000000000002</v>
          </cell>
        </row>
        <row r="345">
          <cell r="A345">
            <v>59250</v>
          </cell>
          <cell r="B345" t="str">
            <v>Caixa para descida d'água em aterros - tipo DD-4</v>
          </cell>
          <cell r="C345" t="str">
            <v>un</v>
          </cell>
          <cell r="D345">
            <v>217.56</v>
          </cell>
        </row>
        <row r="346">
          <cell r="A346">
            <v>59300</v>
          </cell>
          <cell r="B346" t="str">
            <v>Caixa para descida d'água em aterros - tipo DD-5</v>
          </cell>
          <cell r="C346" t="str">
            <v>un</v>
          </cell>
          <cell r="D346">
            <v>252.54000000000002</v>
          </cell>
        </row>
        <row r="347">
          <cell r="A347">
            <v>59350</v>
          </cell>
          <cell r="B347" t="str">
            <v>Caixa para descida d'água em aterros - tipo DD-6</v>
          </cell>
          <cell r="C347" t="str">
            <v>un</v>
          </cell>
          <cell r="D347">
            <v>263.90999999999997</v>
          </cell>
        </row>
        <row r="348">
          <cell r="A348">
            <v>59400</v>
          </cell>
          <cell r="B348" t="str">
            <v>Caixa para descida d'água em aterros para BTTC de D=120 cm</v>
          </cell>
          <cell r="C348" t="str">
            <v>un</v>
          </cell>
          <cell r="D348">
            <v>440.04</v>
          </cell>
        </row>
        <row r="349">
          <cell r="A349">
            <v>59450</v>
          </cell>
          <cell r="B349" t="str">
            <v>Caixa coletora com boca de lobo - Tipo C-1 com H=2,0 m</v>
          </cell>
          <cell r="C349" t="str">
            <v>un</v>
          </cell>
          <cell r="D349">
            <v>614.54999999999995</v>
          </cell>
        </row>
        <row r="350">
          <cell r="A350">
            <v>59500</v>
          </cell>
          <cell r="B350" t="str">
            <v>Caixa coletora com boca de lobo - Tipo C-2 com H=2,0 m</v>
          </cell>
          <cell r="C350" t="str">
            <v>un</v>
          </cell>
          <cell r="D350">
            <v>655.62</v>
          </cell>
        </row>
        <row r="351">
          <cell r="A351">
            <v>59550</v>
          </cell>
          <cell r="B351" t="str">
            <v>Caixa de inspeção de esgoto com D=60 cm</v>
          </cell>
          <cell r="C351" t="str">
            <v>un</v>
          </cell>
          <cell r="D351">
            <v>60.69</v>
          </cell>
        </row>
        <row r="352">
          <cell r="A352">
            <v>59650</v>
          </cell>
          <cell r="B352" t="str">
            <v>Dreno tipo I - execução</v>
          </cell>
          <cell r="C352" t="str">
            <v>m</v>
          </cell>
          <cell r="D352">
            <v>24.919999999999998</v>
          </cell>
        </row>
        <row r="353">
          <cell r="A353">
            <v>59700</v>
          </cell>
          <cell r="B353" t="str">
            <v>Dreno tipo II - execução</v>
          </cell>
          <cell r="C353" t="str">
            <v>m</v>
          </cell>
          <cell r="D353">
            <v>32.69</v>
          </cell>
        </row>
        <row r="354">
          <cell r="A354">
            <v>59750</v>
          </cell>
          <cell r="B354" t="str">
            <v>Dreno tipo III - execução</v>
          </cell>
          <cell r="C354" t="str">
            <v>m</v>
          </cell>
          <cell r="D354">
            <v>42.17</v>
          </cell>
        </row>
        <row r="355">
          <cell r="A355">
            <v>59800</v>
          </cell>
          <cell r="B355" t="str">
            <v>Dreno tipo IV - execução</v>
          </cell>
          <cell r="C355" t="str">
            <v>m</v>
          </cell>
          <cell r="D355">
            <v>19.93</v>
          </cell>
        </row>
        <row r="356">
          <cell r="A356">
            <v>59850</v>
          </cell>
          <cell r="B356" t="str">
            <v>Dreno tipo V - execução</v>
          </cell>
          <cell r="C356" t="str">
            <v>m</v>
          </cell>
          <cell r="D356">
            <v>22.7</v>
          </cell>
        </row>
        <row r="357">
          <cell r="A357">
            <v>59900</v>
          </cell>
          <cell r="B357" t="str">
            <v>Dreno tipo VI - execução</v>
          </cell>
          <cell r="C357" t="str">
            <v>m</v>
          </cell>
          <cell r="D357">
            <v>2.1800000000000002</v>
          </cell>
        </row>
        <row r="358">
          <cell r="A358">
            <v>60000</v>
          </cell>
          <cell r="B358" t="str">
            <v>Dreno tipo VII - execução</v>
          </cell>
          <cell r="C358" t="str">
            <v>m</v>
          </cell>
          <cell r="D358">
            <v>1.33</v>
          </cell>
        </row>
        <row r="359">
          <cell r="A359">
            <v>60050</v>
          </cell>
          <cell r="B359" t="str">
            <v>Dreno tipo VIII - execução</v>
          </cell>
          <cell r="C359" t="str">
            <v>m</v>
          </cell>
          <cell r="D359">
            <v>2.57</v>
          </cell>
        </row>
        <row r="360">
          <cell r="A360">
            <v>60100</v>
          </cell>
          <cell r="B360" t="str">
            <v>Dreno tipo IX - execução</v>
          </cell>
          <cell r="C360" t="str">
            <v>m</v>
          </cell>
          <cell r="D360">
            <v>4.66</v>
          </cell>
        </row>
        <row r="361">
          <cell r="A361">
            <v>60150</v>
          </cell>
          <cell r="B361" t="str">
            <v>Dreno tipo X - execução</v>
          </cell>
          <cell r="C361" t="str">
            <v>m</v>
          </cell>
          <cell r="D361">
            <v>38.800000000000004</v>
          </cell>
        </row>
        <row r="362">
          <cell r="A362">
            <v>60200</v>
          </cell>
          <cell r="B362" t="str">
            <v>Dreno tipo XI - execução</v>
          </cell>
          <cell r="C362" t="str">
            <v>m</v>
          </cell>
          <cell r="D362">
            <v>73.55</v>
          </cell>
        </row>
        <row r="363">
          <cell r="A363">
            <v>60250</v>
          </cell>
          <cell r="B363" t="str">
            <v>Dreno tipo XII - execução</v>
          </cell>
          <cell r="C363" t="str">
            <v>m</v>
          </cell>
          <cell r="D363">
            <v>60.3</v>
          </cell>
        </row>
        <row r="364">
          <cell r="A364">
            <v>60300</v>
          </cell>
          <cell r="B364" t="str">
            <v>Dreno tipo XIII - execução</v>
          </cell>
          <cell r="C364" t="str">
            <v>m</v>
          </cell>
          <cell r="D364">
            <v>56.16</v>
          </cell>
        </row>
        <row r="365">
          <cell r="A365">
            <v>60350</v>
          </cell>
          <cell r="B365" t="str">
            <v>Dreno tipo XIV - execução</v>
          </cell>
          <cell r="C365" t="str">
            <v>m</v>
          </cell>
          <cell r="D365">
            <v>42.91</v>
          </cell>
        </row>
        <row r="366">
          <cell r="A366">
            <v>60400</v>
          </cell>
          <cell r="B366" t="str">
            <v>Dreno tipo XV - execução</v>
          </cell>
          <cell r="C366" t="str">
            <v>m</v>
          </cell>
          <cell r="D366">
            <v>70.509999999999991</v>
          </cell>
        </row>
        <row r="367">
          <cell r="A367">
            <v>60450</v>
          </cell>
          <cell r="B367" t="str">
            <v>Dreno tipo XVI - execução</v>
          </cell>
          <cell r="C367" t="str">
            <v>m</v>
          </cell>
          <cell r="D367">
            <v>53.14</v>
          </cell>
        </row>
        <row r="368">
          <cell r="A368">
            <v>60500</v>
          </cell>
          <cell r="B368" t="str">
            <v>Dreno tipo XVII - execução</v>
          </cell>
          <cell r="C368" t="str">
            <v>m</v>
          </cell>
          <cell r="D368">
            <v>58.62</v>
          </cell>
        </row>
        <row r="369">
          <cell r="A369">
            <v>60550</v>
          </cell>
          <cell r="B369" t="str">
            <v>Dreno tipo XVIII - execução</v>
          </cell>
          <cell r="C369" t="str">
            <v>m</v>
          </cell>
          <cell r="D369">
            <v>41.24</v>
          </cell>
        </row>
        <row r="370">
          <cell r="A370">
            <v>60600</v>
          </cell>
          <cell r="B370" t="str">
            <v>Dreno tipo XIX - execução</v>
          </cell>
          <cell r="C370" t="str">
            <v>m</v>
          </cell>
          <cell r="D370">
            <v>53.19</v>
          </cell>
        </row>
        <row r="371">
          <cell r="A371">
            <v>60650</v>
          </cell>
          <cell r="B371" t="str">
            <v>Dreno tipo XX - execução</v>
          </cell>
          <cell r="C371" t="str">
            <v>m</v>
          </cell>
          <cell r="D371">
            <v>35.79</v>
          </cell>
        </row>
        <row r="372">
          <cell r="A372">
            <v>60750</v>
          </cell>
          <cell r="B372" t="str">
            <v>Dreno 0,5x2,0 m - com brita e bidim</v>
          </cell>
          <cell r="C372" t="str">
            <v>m</v>
          </cell>
          <cell r="D372">
            <v>42.239999999999995</v>
          </cell>
        </row>
        <row r="373">
          <cell r="A373">
            <v>60800</v>
          </cell>
          <cell r="B373" t="str">
            <v>Dreno 0,5x2,5 m - com areia grossa</v>
          </cell>
          <cell r="C373" t="str">
            <v>m</v>
          </cell>
          <cell r="D373">
            <v>16.28</v>
          </cell>
        </row>
        <row r="374">
          <cell r="A374">
            <v>60850</v>
          </cell>
          <cell r="B374" t="str">
            <v>Dreno 0,5x0,8 m - com brita - execução</v>
          </cell>
          <cell r="C374" t="str">
            <v>m</v>
          </cell>
          <cell r="D374">
            <v>9.08</v>
          </cell>
        </row>
        <row r="375">
          <cell r="A375">
            <v>61000</v>
          </cell>
          <cell r="B375" t="str">
            <v>Dreno 0,5x0,6 m - com areia</v>
          </cell>
          <cell r="C375" t="str">
            <v>m</v>
          </cell>
          <cell r="D375">
            <v>3.89</v>
          </cell>
        </row>
        <row r="376">
          <cell r="A376">
            <v>61200</v>
          </cell>
          <cell r="B376" t="str">
            <v>Dreno tipo XXI</v>
          </cell>
          <cell r="C376" t="str">
            <v>m</v>
          </cell>
          <cell r="D376">
            <v>17.169999999999998</v>
          </cell>
        </row>
        <row r="377">
          <cell r="A377">
            <v>61250</v>
          </cell>
          <cell r="B377" t="str">
            <v>Dreno tipo XXII</v>
          </cell>
          <cell r="C377" t="str">
            <v>m</v>
          </cell>
          <cell r="D377">
            <v>17.810000000000002</v>
          </cell>
        </row>
        <row r="378">
          <cell r="A378">
            <v>61300</v>
          </cell>
          <cell r="B378" t="str">
            <v>Dreno tipo XXIII</v>
          </cell>
          <cell r="C378" t="str">
            <v>m</v>
          </cell>
          <cell r="D378">
            <v>1.33</v>
          </cell>
        </row>
        <row r="379">
          <cell r="A379">
            <v>61350</v>
          </cell>
          <cell r="B379" t="str">
            <v>Saída para drenos profundos - tipo U</v>
          </cell>
          <cell r="C379" t="str">
            <v>un</v>
          </cell>
          <cell r="D379">
            <v>52.32</v>
          </cell>
        </row>
        <row r="380">
          <cell r="A380">
            <v>61400</v>
          </cell>
          <cell r="B380" t="str">
            <v>Saída para drenos profundos - tipo L</v>
          </cell>
          <cell r="C380" t="str">
            <v>un</v>
          </cell>
          <cell r="D380">
            <v>24.040000000000003</v>
          </cell>
        </row>
        <row r="381">
          <cell r="A381">
            <v>61450</v>
          </cell>
          <cell r="B381" t="str">
            <v>Fornecimento e assentamento de tubo para saida de dreno</v>
          </cell>
          <cell r="C381" t="str">
            <v>un</v>
          </cell>
          <cell r="D381">
            <v>8.49</v>
          </cell>
        </row>
        <row r="382">
          <cell r="A382">
            <v>61500</v>
          </cell>
          <cell r="B382" t="str">
            <v>execução do revestimento de valas de gabião - H=30 cm</v>
          </cell>
          <cell r="C382" t="str">
            <v>m²</v>
          </cell>
          <cell r="D382">
            <v>35.479999999999997</v>
          </cell>
        </row>
        <row r="383">
          <cell r="A383">
            <v>65000</v>
          </cell>
          <cell r="B383" t="str">
            <v>Esc. mec. de valas p/obras de arte correntes - 1a. categoria</v>
          </cell>
          <cell r="C383" t="str">
            <v>m³</v>
          </cell>
          <cell r="D383">
            <v>4.16</v>
          </cell>
        </row>
        <row r="384">
          <cell r="A384">
            <v>65050</v>
          </cell>
          <cell r="B384" t="str">
            <v>Esc. mec. de valas p/obras de arte correntes - 2a. categoria</v>
          </cell>
          <cell r="C384" t="str">
            <v>m³</v>
          </cell>
          <cell r="D384">
            <v>5.3</v>
          </cell>
        </row>
        <row r="385">
          <cell r="A385">
            <v>65100</v>
          </cell>
          <cell r="B385" t="str">
            <v>Esc. mec. de valas p/obras de arte correntes - 3a. categoria</v>
          </cell>
          <cell r="C385" t="str">
            <v>m³</v>
          </cell>
          <cell r="D385">
            <v>32.25</v>
          </cell>
        </row>
        <row r="386">
          <cell r="A386">
            <v>65150</v>
          </cell>
          <cell r="B386" t="str">
            <v>Escavação manual de solos</v>
          </cell>
          <cell r="C386" t="str">
            <v>m³</v>
          </cell>
          <cell r="D386">
            <v>12.15</v>
          </cell>
        </row>
        <row r="387">
          <cell r="A387">
            <v>65200</v>
          </cell>
          <cell r="B387" t="str">
            <v>Reaterro e apiloamento em camadas de 20 cm</v>
          </cell>
          <cell r="C387" t="str">
            <v>m³</v>
          </cell>
          <cell r="D387">
            <v>3.86</v>
          </cell>
        </row>
        <row r="388">
          <cell r="A388">
            <v>65850</v>
          </cell>
          <cell r="B388" t="str">
            <v>Execução de galerias D=40 cm</v>
          </cell>
          <cell r="C388" t="str">
            <v>m</v>
          </cell>
          <cell r="D388">
            <v>17.5</v>
          </cell>
        </row>
        <row r="389">
          <cell r="A389">
            <v>65900</v>
          </cell>
          <cell r="B389" t="str">
            <v>Execução de galerias D=60 cm</v>
          </cell>
          <cell r="C389" t="str">
            <v>m</v>
          </cell>
          <cell r="D389">
            <v>31.14</v>
          </cell>
        </row>
        <row r="390">
          <cell r="A390">
            <v>65940</v>
          </cell>
          <cell r="B390" t="str">
            <v>Corpo de BSTC D=20 cm com lastro de brita</v>
          </cell>
          <cell r="C390" t="str">
            <v>m</v>
          </cell>
          <cell r="D390">
            <v>14.58</v>
          </cell>
        </row>
        <row r="391">
          <cell r="A391">
            <v>65950</v>
          </cell>
          <cell r="B391" t="str">
            <v>Corpo de BSTC D=30 cm com lastro de brita</v>
          </cell>
          <cell r="C391" t="str">
            <v>m</v>
          </cell>
          <cell r="D391">
            <v>15.87</v>
          </cell>
        </row>
        <row r="392">
          <cell r="A392">
            <v>66000</v>
          </cell>
          <cell r="B392" t="str">
            <v>Corpo de BSTC D=40 cm com lastro de brita</v>
          </cell>
          <cell r="C392" t="str">
            <v>m</v>
          </cell>
          <cell r="D392">
            <v>21.18</v>
          </cell>
        </row>
        <row r="393">
          <cell r="A393">
            <v>66050</v>
          </cell>
          <cell r="B393" t="str">
            <v>Corpo de BSTC D=50 cm com lastro de brita</v>
          </cell>
          <cell r="C393" t="str">
            <v>m</v>
          </cell>
          <cell r="D393">
            <v>34.17</v>
          </cell>
        </row>
        <row r="394">
          <cell r="A394">
            <v>66100</v>
          </cell>
          <cell r="B394" t="str">
            <v>Corpo de BSTC D=60 cm com lastro de brita</v>
          </cell>
          <cell r="C394" t="str">
            <v>m</v>
          </cell>
          <cell r="D394">
            <v>42.79</v>
          </cell>
        </row>
        <row r="395">
          <cell r="A395">
            <v>66150</v>
          </cell>
          <cell r="B395" t="str">
            <v>Corpo de BSTC D=60 cm com lastro de brita - tubo CA 1</v>
          </cell>
          <cell r="C395" t="str">
            <v>m</v>
          </cell>
          <cell r="D395">
            <v>72.17</v>
          </cell>
        </row>
        <row r="396">
          <cell r="A396">
            <v>66200</v>
          </cell>
          <cell r="B396" t="str">
            <v>Corpo de BSTC D=60 cm com berço de concreto - tubo CA 2</v>
          </cell>
          <cell r="C396" t="str">
            <v>m</v>
          </cell>
          <cell r="D396">
            <v>124.16</v>
          </cell>
        </row>
        <row r="397">
          <cell r="A397">
            <v>66250</v>
          </cell>
          <cell r="B397" t="str">
            <v>Corpo de BSTC D=80 cm com berço de concreto - tubo CA 2</v>
          </cell>
          <cell r="C397" t="str">
            <v>m</v>
          </cell>
          <cell r="D397">
            <v>170.82</v>
          </cell>
        </row>
        <row r="398">
          <cell r="A398">
            <v>66300</v>
          </cell>
          <cell r="B398" t="str">
            <v>Corpo de BSTC D=100 cm com berço de concreto - tubo CA 2</v>
          </cell>
          <cell r="C398" t="str">
            <v>m</v>
          </cell>
          <cell r="D398">
            <v>233.88</v>
          </cell>
        </row>
        <row r="399">
          <cell r="A399">
            <v>66350</v>
          </cell>
          <cell r="B399" t="str">
            <v>Corpo de BSTC D=120 cm com berço de concreto - tubo CA 2</v>
          </cell>
          <cell r="C399" t="str">
            <v>m</v>
          </cell>
          <cell r="D399">
            <v>315.08</v>
          </cell>
        </row>
        <row r="400">
          <cell r="A400">
            <v>66400</v>
          </cell>
          <cell r="B400" t="str">
            <v>Corpo de BDTC D=80 cm com berço de concreto - tubo CA 2</v>
          </cell>
          <cell r="C400" t="str">
            <v>m</v>
          </cell>
          <cell r="D400">
            <v>314.56</v>
          </cell>
        </row>
        <row r="401">
          <cell r="A401">
            <v>66450</v>
          </cell>
          <cell r="B401" t="str">
            <v>Corpo de BDTC D=100 cm com berço de concreto - tubo CA 2</v>
          </cell>
          <cell r="C401" t="str">
            <v>m</v>
          </cell>
          <cell r="D401">
            <v>435.5</v>
          </cell>
        </row>
        <row r="402">
          <cell r="A402">
            <v>66500</v>
          </cell>
          <cell r="B402" t="str">
            <v>Corpo de BDTC D=120 cm com berço de concreto - tubo CA 2</v>
          </cell>
          <cell r="C402" t="str">
            <v>m</v>
          </cell>
          <cell r="D402">
            <v>588.61</v>
          </cell>
        </row>
        <row r="403">
          <cell r="A403">
            <v>66550</v>
          </cell>
          <cell r="B403" t="str">
            <v>Corpo de BTTC D=80 cm com berço de concreto - tubo CA 2</v>
          </cell>
          <cell r="C403" t="str">
            <v>m</v>
          </cell>
          <cell r="D403">
            <v>459.09000000000003</v>
          </cell>
        </row>
        <row r="404">
          <cell r="A404">
            <v>66600</v>
          </cell>
          <cell r="B404" t="str">
            <v>Corpo de BTTC D=100 cm com berço de concreto - tubo CA 2</v>
          </cell>
          <cell r="C404" t="str">
            <v>m</v>
          </cell>
          <cell r="D404">
            <v>637.95000000000005</v>
          </cell>
        </row>
        <row r="405">
          <cell r="A405">
            <v>66650</v>
          </cell>
          <cell r="B405" t="str">
            <v>Corpo de BTTC D=120 cm com berço de concreto - tubo CA 2</v>
          </cell>
          <cell r="C405" t="str">
            <v>m</v>
          </cell>
          <cell r="D405">
            <v>864.55000000000007</v>
          </cell>
        </row>
        <row r="406">
          <cell r="A406">
            <v>66700</v>
          </cell>
          <cell r="B406" t="str">
            <v>Corpo de BSTC D=80 cm com berço de concreto - tubo CA 3</v>
          </cell>
          <cell r="C406" t="str">
            <v>m</v>
          </cell>
          <cell r="D406">
            <v>167.76</v>
          </cell>
        </row>
        <row r="407">
          <cell r="A407">
            <v>66750</v>
          </cell>
          <cell r="B407" t="str">
            <v>Corpo de BSTC D=100 cm com berço de concreto - tubo CA 3</v>
          </cell>
          <cell r="C407" t="str">
            <v>m</v>
          </cell>
          <cell r="D407">
            <v>243.07</v>
          </cell>
        </row>
        <row r="408">
          <cell r="A408">
            <v>66800</v>
          </cell>
          <cell r="B408" t="str">
            <v>Corpo de BSTC D=120 cm com berço de concreto - tubo CA 3</v>
          </cell>
          <cell r="C408" t="str">
            <v>m</v>
          </cell>
          <cell r="D408">
            <v>315.08</v>
          </cell>
        </row>
        <row r="409">
          <cell r="A409">
            <v>66850</v>
          </cell>
          <cell r="B409" t="str">
            <v>Corpo de BDTC D=80 cm com berço de concreto - tubo CA 3</v>
          </cell>
          <cell r="C409" t="str">
            <v>m</v>
          </cell>
          <cell r="D409">
            <v>308.44</v>
          </cell>
        </row>
        <row r="410">
          <cell r="A410">
            <v>66900</v>
          </cell>
          <cell r="B410" t="str">
            <v>Corpo de BDTC D=100 cm com berço de concreto - tubo CA 3</v>
          </cell>
          <cell r="C410" t="str">
            <v>m</v>
          </cell>
          <cell r="D410">
            <v>453.87</v>
          </cell>
        </row>
        <row r="411">
          <cell r="A411">
            <v>66950</v>
          </cell>
          <cell r="B411" t="str">
            <v>Corpo de BDTC D=120 cm com berço de concreto - tubo CA 3</v>
          </cell>
          <cell r="C411" t="str">
            <v>m</v>
          </cell>
          <cell r="D411">
            <v>588.61</v>
          </cell>
        </row>
        <row r="412">
          <cell r="A412">
            <v>67000</v>
          </cell>
          <cell r="B412" t="str">
            <v>Corpo de BTTC D=80 cm com berço de concreto - tubo CA 3</v>
          </cell>
          <cell r="C412" t="str">
            <v>m</v>
          </cell>
          <cell r="D412">
            <v>449.9</v>
          </cell>
        </row>
        <row r="413">
          <cell r="A413">
            <v>67050</v>
          </cell>
          <cell r="B413" t="str">
            <v>Corpo de BTTC D=100 cm com berço de concreto - tubo CA 3</v>
          </cell>
          <cell r="C413" t="str">
            <v>m</v>
          </cell>
          <cell r="D413">
            <v>665.24</v>
          </cell>
        </row>
        <row r="414">
          <cell r="A414">
            <v>67100</v>
          </cell>
          <cell r="B414" t="str">
            <v>Corpo de BTTC D=120 cm com berço de concreto - tubo CA 3</v>
          </cell>
          <cell r="C414" t="str">
            <v>m</v>
          </cell>
          <cell r="D414">
            <v>864.55000000000007</v>
          </cell>
        </row>
        <row r="415">
          <cell r="A415">
            <v>67150</v>
          </cell>
          <cell r="B415" t="str">
            <v>Corpo de BSTC D=60 cm com enrocamento e laje de concreto</v>
          </cell>
          <cell r="C415" t="str">
            <v>m</v>
          </cell>
          <cell r="D415">
            <v>110.75</v>
          </cell>
        </row>
        <row r="416">
          <cell r="A416">
            <v>67200</v>
          </cell>
          <cell r="B416" t="str">
            <v>Corpo de BSTC D=80 cm com enrocamento e laje de concreto</v>
          </cell>
          <cell r="C416" t="str">
            <v>m</v>
          </cell>
          <cell r="D416">
            <v>145.69999999999999</v>
          </cell>
        </row>
        <row r="417">
          <cell r="A417">
            <v>67250</v>
          </cell>
          <cell r="B417" t="str">
            <v>Corpo de BSTC D=100 cm com enrocamento e laje de concreto</v>
          </cell>
          <cell r="C417" t="str">
            <v>m</v>
          </cell>
          <cell r="D417">
            <v>198.86</v>
          </cell>
        </row>
        <row r="418">
          <cell r="A418">
            <v>67300</v>
          </cell>
          <cell r="B418" t="str">
            <v>Corpo de BSTC D=120 cm com enrocamento e laje de concreto</v>
          </cell>
          <cell r="C418" t="str">
            <v>m</v>
          </cell>
          <cell r="D418">
            <v>268.74</v>
          </cell>
        </row>
        <row r="419">
          <cell r="A419">
            <v>67350</v>
          </cell>
          <cell r="B419" t="str">
            <v>Corpo de BSTC D=150 cm com enrocamento e laje de concreto</v>
          </cell>
          <cell r="C419" t="str">
            <v>m</v>
          </cell>
          <cell r="D419">
            <v>372.12</v>
          </cell>
        </row>
        <row r="420">
          <cell r="A420">
            <v>67400</v>
          </cell>
          <cell r="B420" t="str">
            <v>Corpo de BSTC D=200 cm com enrocamento e laje de concreto</v>
          </cell>
          <cell r="C420" t="str">
            <v>m</v>
          </cell>
          <cell r="D420">
            <v>637.98</v>
          </cell>
        </row>
        <row r="421">
          <cell r="A421">
            <v>67450</v>
          </cell>
          <cell r="B421" t="str">
            <v>Corpo de BDTC D=80 cm com enrocamento e laje de concreto</v>
          </cell>
          <cell r="C421" t="str">
            <v>m</v>
          </cell>
          <cell r="D421">
            <v>274.34000000000003</v>
          </cell>
        </row>
        <row r="422">
          <cell r="A422">
            <v>67500</v>
          </cell>
          <cell r="B422" t="str">
            <v>Corpo de BDTC D=100 cm com enrocamento e laje de concreto</v>
          </cell>
          <cell r="C422" t="str">
            <v>m</v>
          </cell>
          <cell r="D422">
            <v>377.54</v>
          </cell>
        </row>
        <row r="423">
          <cell r="A423">
            <v>67550</v>
          </cell>
          <cell r="B423" t="str">
            <v>Corpo de BDTC D=120 cm com enrocamento e laje de concreto</v>
          </cell>
          <cell r="C423" t="str">
            <v>m</v>
          </cell>
          <cell r="D423">
            <v>510.48</v>
          </cell>
        </row>
        <row r="424">
          <cell r="A424">
            <v>67600</v>
          </cell>
          <cell r="B424" t="str">
            <v>Corpo de BDTC D=150 cm com enrocamento e laje de concreto</v>
          </cell>
          <cell r="C424" t="str">
            <v>m</v>
          </cell>
          <cell r="D424">
            <v>720.94999999999993</v>
          </cell>
        </row>
        <row r="425">
          <cell r="A425">
            <v>67650</v>
          </cell>
          <cell r="B425" t="str">
            <v>Corpo de BDTC D=200 cm com enrocamento e laje de concreto</v>
          </cell>
          <cell r="C425" t="str">
            <v>m</v>
          </cell>
          <cell r="D425">
            <v>1244.1399999999999</v>
          </cell>
        </row>
        <row r="426">
          <cell r="A426">
            <v>67700</v>
          </cell>
          <cell r="B426" t="str">
            <v>Corpo de BTTC D=80 cm com enrocamento e laje de concreto</v>
          </cell>
          <cell r="C426" t="str">
            <v>m</v>
          </cell>
          <cell r="D426">
            <v>403.28</v>
          </cell>
        </row>
        <row r="427">
          <cell r="A427">
            <v>67750</v>
          </cell>
          <cell r="B427" t="str">
            <v>Corpo de BTTC D=100 cm com enrocamento e laje de concreto</v>
          </cell>
          <cell r="C427" t="str">
            <v>m</v>
          </cell>
          <cell r="D427">
            <v>556.84</v>
          </cell>
        </row>
        <row r="428">
          <cell r="A428">
            <v>67800</v>
          </cell>
          <cell r="B428" t="str">
            <v>Corpo de BTTC D=120 cm com enrocamento e laje de concreto</v>
          </cell>
          <cell r="C428" t="str">
            <v>m</v>
          </cell>
          <cell r="D428">
            <v>754.93</v>
          </cell>
        </row>
        <row r="429">
          <cell r="A429">
            <v>67850</v>
          </cell>
          <cell r="B429" t="str">
            <v>Corpo de BTTC D=150 cm com enrocamento e laje de concreto</v>
          </cell>
          <cell r="C429" t="str">
            <v>m</v>
          </cell>
          <cell r="D429">
            <v>1069.82</v>
          </cell>
        </row>
        <row r="430">
          <cell r="A430">
            <v>67900</v>
          </cell>
          <cell r="B430" t="str">
            <v>Corpo de BTTC D=200 cm com enrocamento e laje de concreto</v>
          </cell>
          <cell r="C430" t="str">
            <v>m</v>
          </cell>
          <cell r="D430">
            <v>1850.26</v>
          </cell>
        </row>
        <row r="431">
          <cell r="A431">
            <v>67950</v>
          </cell>
          <cell r="B431" t="str">
            <v>Corpo de BSTC D=80 cm c/ enroc. e laje de concreto - tubo CA 3</v>
          </cell>
          <cell r="C431" t="str">
            <v>m</v>
          </cell>
          <cell r="D431">
            <v>142.63</v>
          </cell>
        </row>
        <row r="432">
          <cell r="A432">
            <v>68000</v>
          </cell>
          <cell r="B432" t="str">
            <v>Corpo de BSTC D=100 cm c/ enroc. e laje de concreto - tubo CA 3</v>
          </cell>
          <cell r="C432" t="str">
            <v>m</v>
          </cell>
          <cell r="D432">
            <v>208.04</v>
          </cell>
        </row>
        <row r="433">
          <cell r="A433">
            <v>68050</v>
          </cell>
          <cell r="B433" t="str">
            <v>Corpo de BSTC D=120 cm c/ enroc. e laje de concreto - tubo CA 3</v>
          </cell>
          <cell r="C433" t="str">
            <v>m</v>
          </cell>
          <cell r="D433">
            <v>268.74</v>
          </cell>
        </row>
        <row r="434">
          <cell r="A434">
            <v>68100</v>
          </cell>
          <cell r="B434" t="str">
            <v>Corpo de BDTC D=80 cm c/ enroc. e laje de concreto - tubo CA 3</v>
          </cell>
          <cell r="C434" t="str">
            <v>m</v>
          </cell>
          <cell r="D434">
            <v>268.21000000000004</v>
          </cell>
        </row>
        <row r="435">
          <cell r="A435">
            <v>68150</v>
          </cell>
          <cell r="B435" t="str">
            <v>Corpo de BDTC D=100 cm c/ enroc. e laje de concreto - tubo CA 3</v>
          </cell>
          <cell r="C435" t="str">
            <v>m</v>
          </cell>
          <cell r="D435">
            <v>395.91</v>
          </cell>
        </row>
        <row r="436">
          <cell r="A436">
            <v>68200</v>
          </cell>
          <cell r="B436" t="str">
            <v>Corpo de BDTC D=120 cm c/ enroc. e laje de concreto - tubo CA 3</v>
          </cell>
          <cell r="C436" t="str">
            <v>m</v>
          </cell>
          <cell r="D436">
            <v>510.48</v>
          </cell>
        </row>
        <row r="437">
          <cell r="A437">
            <v>68250</v>
          </cell>
          <cell r="B437" t="str">
            <v>Corpo de BTTC D=80 cm c/ enroc. e laje de concreto - tubo CA 3</v>
          </cell>
          <cell r="C437" t="str">
            <v>m</v>
          </cell>
          <cell r="D437">
            <v>394.09999999999997</v>
          </cell>
        </row>
        <row r="438">
          <cell r="A438">
            <v>68300</v>
          </cell>
          <cell r="B438" t="str">
            <v>Corpo de BTTC D=100 cm c/ enroc. e laje de concreto - tubo CA 3</v>
          </cell>
          <cell r="C438" t="str">
            <v>m</v>
          </cell>
          <cell r="D438">
            <v>584.4</v>
          </cell>
        </row>
        <row r="439">
          <cell r="A439">
            <v>68350</v>
          </cell>
          <cell r="B439" t="str">
            <v>Corpo de BTTC D=120 cm c/ enroc. e laje de concreto - tubo CA 3</v>
          </cell>
          <cell r="C439" t="str">
            <v>m</v>
          </cell>
          <cell r="D439">
            <v>754.93</v>
          </cell>
        </row>
        <row r="440">
          <cell r="A440">
            <v>68400</v>
          </cell>
          <cell r="B440" t="str">
            <v>Corpo de BSCC de 1,3 x 2,0 m       1,0 &lt; H &lt;= 3,0 m</v>
          </cell>
          <cell r="C440" t="str">
            <v>m</v>
          </cell>
          <cell r="D440">
            <v>680.17000000000007</v>
          </cell>
        </row>
        <row r="441">
          <cell r="A441">
            <v>68450</v>
          </cell>
          <cell r="B441" t="str">
            <v>Corpo de BSCC de 1,3 x 2,0 m       3,0 &lt; H &lt;= 6,0 m</v>
          </cell>
          <cell r="C441" t="str">
            <v>m</v>
          </cell>
          <cell r="D441">
            <v>680.88</v>
          </cell>
        </row>
        <row r="442">
          <cell r="A442">
            <v>68500</v>
          </cell>
          <cell r="B442" t="str">
            <v>Corpo de BSCC de 1,6 x 2,4 m       1,0 &lt; H &lt;= 3,0 m</v>
          </cell>
          <cell r="C442" t="str">
            <v>m</v>
          </cell>
          <cell r="D442">
            <v>802.67000000000007</v>
          </cell>
        </row>
        <row r="443">
          <cell r="A443">
            <v>68550</v>
          </cell>
          <cell r="B443" t="str">
            <v>Corpo de BSCC de 1,5 x 1,5 m       1,0 &lt; H &lt;= 2,5 m</v>
          </cell>
          <cell r="C443" t="str">
            <v>m</v>
          </cell>
          <cell r="D443">
            <v>581.76</v>
          </cell>
        </row>
        <row r="444">
          <cell r="A444">
            <v>68600</v>
          </cell>
          <cell r="B444" t="str">
            <v>Corpo de BSCC de 1,9 x 2,9 m       1,0 &lt; H &lt;= 3,0 m</v>
          </cell>
          <cell r="C444" t="str">
            <v>m</v>
          </cell>
          <cell r="D444">
            <v>933.54</v>
          </cell>
        </row>
        <row r="445">
          <cell r="A445">
            <v>68650</v>
          </cell>
          <cell r="B445" t="str">
            <v>Corpo de BSCC de 2,0 x 1,5 m       1,0 &lt; H &lt;= 2,5 m</v>
          </cell>
          <cell r="C445" t="str">
            <v>m</v>
          </cell>
          <cell r="D445">
            <v>722.98</v>
          </cell>
        </row>
        <row r="446">
          <cell r="A446">
            <v>68700</v>
          </cell>
          <cell r="B446" t="str">
            <v>Corpo de BSCC de 2,0 x 2,0 m       1,0 &lt; H &lt;= 2,5 m</v>
          </cell>
          <cell r="C446" t="str">
            <v>m</v>
          </cell>
          <cell r="D446">
            <v>817.25</v>
          </cell>
        </row>
        <row r="447">
          <cell r="A447">
            <v>68750</v>
          </cell>
          <cell r="B447" t="str">
            <v>Corpo de BSCC de 2,1 x 3,2 m       1,0 &lt; H &lt;= 3,0 m</v>
          </cell>
          <cell r="C447" t="str">
            <v>m</v>
          </cell>
          <cell r="D447">
            <v>1113.97</v>
          </cell>
        </row>
        <row r="448">
          <cell r="A448">
            <v>68800</v>
          </cell>
          <cell r="B448" t="str">
            <v>Corpo de BSCC de 2,3 x 3,5 m       1,0 &lt; H &lt;= 3,0 m</v>
          </cell>
          <cell r="C448" t="str">
            <v>m</v>
          </cell>
          <cell r="D448">
            <v>1420.67</v>
          </cell>
        </row>
        <row r="449">
          <cell r="A449">
            <v>68850</v>
          </cell>
          <cell r="B449" t="str">
            <v>Corpo de BSCC de 2,5 x 2,0 m       1,0 &lt; H &lt;= 2,5 m</v>
          </cell>
          <cell r="C449" t="str">
            <v>m</v>
          </cell>
          <cell r="D449">
            <v>1016.5899999999999</v>
          </cell>
        </row>
        <row r="450">
          <cell r="A450">
            <v>68900</v>
          </cell>
          <cell r="B450" t="str">
            <v>Corpo de BSCC de 2,5 x 2,5 m       1,0 &lt; H &lt;= 2,5 m</v>
          </cell>
          <cell r="C450" t="str">
            <v>m</v>
          </cell>
          <cell r="D450">
            <v>1195.5800000000002</v>
          </cell>
        </row>
        <row r="451">
          <cell r="A451">
            <v>68950</v>
          </cell>
          <cell r="B451" t="str">
            <v>Corpo de BSCC de 3,0 x 1,0 m       1,0 &lt; H &lt;= 2,5 m</v>
          </cell>
          <cell r="C451" t="str">
            <v>m</v>
          </cell>
          <cell r="D451">
            <v>1089.75</v>
          </cell>
        </row>
        <row r="452">
          <cell r="A452">
            <v>69000</v>
          </cell>
          <cell r="B452" t="str">
            <v>Corpo de BSCC de 3,0 x 2,0 m       1,0 &lt; H &lt;= 2,5 m</v>
          </cell>
          <cell r="C452" t="str">
            <v>m</v>
          </cell>
          <cell r="D452">
            <v>1218.1600000000001</v>
          </cell>
        </row>
        <row r="453">
          <cell r="A453">
            <v>69050</v>
          </cell>
          <cell r="B453" t="str">
            <v>Corpo de BSCC de 3,0 x 2,5 m       1,0 &lt; H &lt;= 2,5 m</v>
          </cell>
          <cell r="C453" t="str">
            <v>m</v>
          </cell>
          <cell r="D453">
            <v>1343.8200000000002</v>
          </cell>
        </row>
        <row r="454">
          <cell r="A454">
            <v>69100</v>
          </cell>
          <cell r="B454" t="str">
            <v>Corpo de BSCC de 3,0 x 3,0 m       1,0 &lt; H &lt;= 2,5 m</v>
          </cell>
          <cell r="C454" t="str">
            <v>m</v>
          </cell>
          <cell r="D454">
            <v>1549.88</v>
          </cell>
        </row>
        <row r="455">
          <cell r="A455">
            <v>69150</v>
          </cell>
          <cell r="B455" t="str">
            <v>Corpo de BSCC de 1,5 x 1,5 m       2,5 &lt; H &lt;= 5,0 m</v>
          </cell>
          <cell r="C455" t="str">
            <v>m</v>
          </cell>
          <cell r="D455">
            <v>631.94000000000005</v>
          </cell>
        </row>
        <row r="456">
          <cell r="A456">
            <v>69200</v>
          </cell>
          <cell r="B456" t="str">
            <v>Corpo de BSCC de 1,3 x 2,0 m       3,0 &lt; H &lt;= 6,0 m</v>
          </cell>
          <cell r="C456" t="str">
            <v>m</v>
          </cell>
          <cell r="D456">
            <v>680.17000000000007</v>
          </cell>
        </row>
        <row r="457">
          <cell r="A457">
            <v>69250</v>
          </cell>
          <cell r="B457" t="str">
            <v>Corpo de BSCC de 2,0 x 1,5 m       2,5 &lt; H &lt;= 5,0 m</v>
          </cell>
          <cell r="C457" t="str">
            <v>m</v>
          </cell>
          <cell r="D457">
            <v>823.55</v>
          </cell>
        </row>
        <row r="458">
          <cell r="A458">
            <v>69300</v>
          </cell>
          <cell r="B458" t="str">
            <v>Corpo de BSCC de 1,6 x 2,4 m      3,0 &lt; H &lt;= 6,0 m</v>
          </cell>
          <cell r="C458" t="str">
            <v>m</v>
          </cell>
          <cell r="D458">
            <v>816.85</v>
          </cell>
        </row>
        <row r="459">
          <cell r="A459">
            <v>69350</v>
          </cell>
          <cell r="B459" t="str">
            <v>Corpo de BSCC de 2,0 x 2,0 m       2,5 &lt; H &lt;= 5,0 m</v>
          </cell>
          <cell r="C459" t="str">
            <v>m</v>
          </cell>
          <cell r="D459">
            <v>951.18000000000006</v>
          </cell>
        </row>
        <row r="460">
          <cell r="A460">
            <v>69400</v>
          </cell>
          <cell r="B460" t="str">
            <v>Corpo de BSCC de 2,5 x 2,0 m       2,5 &lt; H &lt;= 5,0 m</v>
          </cell>
          <cell r="C460" t="str">
            <v>m</v>
          </cell>
          <cell r="D460">
            <v>1167.27</v>
          </cell>
        </row>
        <row r="461">
          <cell r="A461">
            <v>69450</v>
          </cell>
          <cell r="B461" t="str">
            <v>Corpo de BSCC de 2,5 x 2,5 m       2,5 &lt; H &lt;= 5,0 m</v>
          </cell>
          <cell r="C461" t="str">
            <v>m</v>
          </cell>
          <cell r="D461">
            <v>1333.85</v>
          </cell>
        </row>
        <row r="462">
          <cell r="A462">
            <v>69500</v>
          </cell>
          <cell r="B462" t="str">
            <v>Corpo de BSCC de 3,0 x 2,5 m       2,5 &lt; H &lt;= 5,0 m</v>
          </cell>
          <cell r="C462" t="str">
            <v>m</v>
          </cell>
          <cell r="D462">
            <v>1541.07</v>
          </cell>
        </row>
        <row r="463">
          <cell r="A463">
            <v>69550</v>
          </cell>
          <cell r="B463" t="str">
            <v>Corpo de BSCC de 3,0 x 3,0 m       2,5 &lt; H &lt;= 5,0 m</v>
          </cell>
          <cell r="C463" t="str">
            <v>m</v>
          </cell>
          <cell r="D463">
            <v>1839.46</v>
          </cell>
        </row>
        <row r="464">
          <cell r="A464">
            <v>69600</v>
          </cell>
          <cell r="B464" t="str">
            <v>Corpo de BSCC de 1,5 x 1,5 m       5,0 &lt; H &lt;= 7,5 m</v>
          </cell>
          <cell r="C464" t="str">
            <v>m</v>
          </cell>
          <cell r="D464">
            <v>709.26</v>
          </cell>
        </row>
        <row r="465">
          <cell r="A465">
            <v>69650</v>
          </cell>
          <cell r="B465" t="str">
            <v>Corpo de BSCC de 1,3 x 2,0 m       6,0 &lt; H &lt;= 9,0 m</v>
          </cell>
          <cell r="C465" t="str">
            <v>m</v>
          </cell>
          <cell r="D465">
            <v>684.59</v>
          </cell>
        </row>
        <row r="466">
          <cell r="A466">
            <v>69700</v>
          </cell>
          <cell r="B466" t="str">
            <v>Corpo de BSCC de 1,6 x 2,4 m       6,0 &lt; H &lt;= 9,0 m</v>
          </cell>
          <cell r="C466" t="str">
            <v>m</v>
          </cell>
          <cell r="D466">
            <v>885.68999999999994</v>
          </cell>
        </row>
        <row r="467">
          <cell r="A467">
            <v>69750</v>
          </cell>
          <cell r="B467" t="str">
            <v>Corpo de BSCC de 2,0 x 2,0 m       5,0 &lt; H &lt;= 7,5 m</v>
          </cell>
          <cell r="C467" t="str">
            <v>m</v>
          </cell>
          <cell r="D467">
            <v>1073.19</v>
          </cell>
        </row>
        <row r="468">
          <cell r="A468">
            <v>69800</v>
          </cell>
          <cell r="B468" t="str">
            <v>Corpo de BSCC de 2,5 x 2,0 m       5,0 &lt; H &lt;= 7,5 m</v>
          </cell>
          <cell r="C468" t="str">
            <v>m</v>
          </cell>
          <cell r="D468">
            <v>1305.6100000000001</v>
          </cell>
        </row>
        <row r="469">
          <cell r="A469">
            <v>69850</v>
          </cell>
          <cell r="B469" t="str">
            <v>Corpo de BSCC de 2,5 x 2,5 m       5,0 &lt; H &lt;= 7,5 m</v>
          </cell>
          <cell r="C469" t="str">
            <v>m</v>
          </cell>
          <cell r="D469">
            <v>1490.62</v>
          </cell>
        </row>
        <row r="470">
          <cell r="A470">
            <v>69900</v>
          </cell>
          <cell r="B470" t="str">
            <v>Corpo de BSCC de 3,0 x 2,0 m       2,5 &lt; H &lt;= 5,0 m</v>
          </cell>
          <cell r="C470" t="str">
            <v>m</v>
          </cell>
          <cell r="D470">
            <v>1402.61</v>
          </cell>
        </row>
        <row r="471">
          <cell r="A471">
            <v>69950</v>
          </cell>
          <cell r="B471" t="str">
            <v>Corpo de BSCC de 3,0 x 3,0 m       5,0 &lt; H &lt;= 7,5 m</v>
          </cell>
          <cell r="C471" t="str">
            <v>m</v>
          </cell>
          <cell r="D471">
            <v>1947.1</v>
          </cell>
        </row>
        <row r="472">
          <cell r="A472">
            <v>70000</v>
          </cell>
          <cell r="B472" t="str">
            <v>Corpo de BSCC de 2,0 x 1,5 m       7,5 &lt; H &lt;= 10,0 m</v>
          </cell>
          <cell r="C472" t="str">
            <v>m</v>
          </cell>
          <cell r="D472">
            <v>1033.23</v>
          </cell>
        </row>
        <row r="473">
          <cell r="A473">
            <v>70050</v>
          </cell>
          <cell r="B473" t="str">
            <v>Corpo de BSCC de 2,0 x 2,0 m       7,5 &lt; H &lt;= 10,0 m</v>
          </cell>
          <cell r="C473" t="str">
            <v>m</v>
          </cell>
          <cell r="D473">
            <v>1168.06</v>
          </cell>
        </row>
        <row r="474">
          <cell r="A474">
            <v>70100</v>
          </cell>
          <cell r="B474" t="str">
            <v>Corpo de BSCC de 2,5 x 2,0 m       7,5 &lt; H &lt;= 10,0 m</v>
          </cell>
          <cell r="C474" t="str">
            <v>m</v>
          </cell>
          <cell r="D474">
            <v>1449.31</v>
          </cell>
        </row>
        <row r="475">
          <cell r="A475">
            <v>70150</v>
          </cell>
          <cell r="B475" t="str">
            <v>Corpo de BSCC de 2,5 x 2,5 m       7,5 &lt; H &lt;= 10,0 m</v>
          </cell>
          <cell r="C475" t="str">
            <v>m</v>
          </cell>
          <cell r="D475">
            <v>1663.78</v>
          </cell>
        </row>
        <row r="476">
          <cell r="A476">
            <v>70200</v>
          </cell>
          <cell r="B476" t="str">
            <v>Corpo de BSCC de 3,0 x 3,0 m       7,5 &lt; H &lt;= 10,0 m</v>
          </cell>
          <cell r="C476" t="str">
            <v>m</v>
          </cell>
          <cell r="D476">
            <v>2208.0299999999997</v>
          </cell>
        </row>
        <row r="477">
          <cell r="A477">
            <v>70250</v>
          </cell>
          <cell r="B477" t="str">
            <v>Corpo de BSCC de 1,5 x 1,5 m      10,0 &lt; H &lt;= 12,5 m</v>
          </cell>
          <cell r="C477" t="str">
            <v>m</v>
          </cell>
          <cell r="D477">
            <v>822.26</v>
          </cell>
        </row>
        <row r="478">
          <cell r="A478">
            <v>70300</v>
          </cell>
          <cell r="B478" t="str">
            <v>Corpo de BSCC de 2,0 x 2,0 m      10,0 &lt; H &lt;= 12,5 m</v>
          </cell>
          <cell r="C478" t="str">
            <v>m</v>
          </cell>
          <cell r="D478">
            <v>1243.19</v>
          </cell>
        </row>
        <row r="479">
          <cell r="A479">
            <v>70350</v>
          </cell>
          <cell r="B479" t="str">
            <v>Corpo de BSCC de 2,5 x 2,0 m      10,0 &lt; H &lt;= 12,5 m</v>
          </cell>
          <cell r="C479" t="str">
            <v>m</v>
          </cell>
          <cell r="D479">
            <v>1609.82</v>
          </cell>
        </row>
        <row r="480">
          <cell r="A480">
            <v>70400</v>
          </cell>
          <cell r="B480" t="str">
            <v>Corpo de BSCC de 2,5 x 2,5 m      10,0 &lt; H &lt;= 12,5 m</v>
          </cell>
          <cell r="C480" t="str">
            <v>m</v>
          </cell>
          <cell r="D480">
            <v>1782.23</v>
          </cell>
        </row>
        <row r="481">
          <cell r="A481">
            <v>70450</v>
          </cell>
          <cell r="B481" t="str">
            <v>Corpo de BSCC de 3,0 x 3,0 m      10,0 &lt; H &lt;= 12,5 m</v>
          </cell>
          <cell r="C481" t="str">
            <v>m</v>
          </cell>
          <cell r="D481">
            <v>2417.2600000000002</v>
          </cell>
        </row>
        <row r="482">
          <cell r="A482">
            <v>70455</v>
          </cell>
          <cell r="B482" t="str">
            <v>Corpo de BDCC de 1,5 x 1,0 m           0 &lt; H &lt;= 1,0 m</v>
          </cell>
          <cell r="C482" t="str">
            <v>m</v>
          </cell>
          <cell r="D482">
            <v>804.73</v>
          </cell>
        </row>
        <row r="483">
          <cell r="A483">
            <v>70500</v>
          </cell>
          <cell r="B483" t="str">
            <v>Corpo de BDCC de 1,5 x 1,5 m         1,0 &lt; H &lt;= 2,5 m</v>
          </cell>
          <cell r="C483" t="str">
            <v>m</v>
          </cell>
          <cell r="D483">
            <v>962.27</v>
          </cell>
        </row>
        <row r="484">
          <cell r="A484">
            <v>70550</v>
          </cell>
          <cell r="B484" t="str">
            <v>Corpo de BDCC de 2,0 x 1,5 m         1,0 &lt; H &lt;= 2,5 m</v>
          </cell>
          <cell r="C484" t="str">
            <v>m</v>
          </cell>
          <cell r="D484">
            <v>1190.49</v>
          </cell>
        </row>
        <row r="485">
          <cell r="A485">
            <v>70600</v>
          </cell>
          <cell r="B485" t="str">
            <v>Corpo de BDCC de 2,0 x 2,0 m         1,0 &lt; H &lt;= 2,5 m</v>
          </cell>
          <cell r="C485" t="str">
            <v>m</v>
          </cell>
          <cell r="D485">
            <v>1341.27</v>
          </cell>
        </row>
        <row r="486">
          <cell r="A486">
            <v>70650</v>
          </cell>
          <cell r="B486" t="str">
            <v>Corpo de BDCC de 2,5 x 2,0 m         1,0 &lt; H &lt;= 2,5 m</v>
          </cell>
          <cell r="C486" t="str">
            <v>m</v>
          </cell>
          <cell r="D486">
            <v>1657.6200000000001</v>
          </cell>
        </row>
        <row r="487">
          <cell r="A487">
            <v>70700</v>
          </cell>
          <cell r="B487" t="str">
            <v>Corpo de BDCC de 3,0 x 2,0 m         2,5 &lt; H &lt;= 5,0 m</v>
          </cell>
          <cell r="C487" t="str">
            <v>m</v>
          </cell>
          <cell r="D487">
            <v>2321.1799999999998</v>
          </cell>
        </row>
        <row r="488">
          <cell r="A488">
            <v>70750</v>
          </cell>
          <cell r="B488" t="str">
            <v>Corpo de BDCC de 2,3 x 3,5 m         1,5 &lt; H &lt;= 3,0 m</v>
          </cell>
          <cell r="C488" t="str">
            <v>m</v>
          </cell>
          <cell r="D488">
            <v>2310.02</v>
          </cell>
        </row>
        <row r="489">
          <cell r="A489">
            <v>70800</v>
          </cell>
          <cell r="B489" t="str">
            <v>Corpo de BDCC de 2,5 x 2,5 m         1,0 &lt; H &lt;= 2,5 m</v>
          </cell>
          <cell r="C489" t="str">
            <v>m</v>
          </cell>
          <cell r="D489">
            <v>1867.77</v>
          </cell>
        </row>
        <row r="490">
          <cell r="A490">
            <v>70850</v>
          </cell>
          <cell r="B490" t="str">
            <v>Corpo de BDCC de 3,0 x 2,0 m         1,0 &lt; H &lt;= 2,5 m</v>
          </cell>
          <cell r="C490" t="str">
            <v>m</v>
          </cell>
          <cell r="D490">
            <v>1754.2</v>
          </cell>
        </row>
        <row r="491">
          <cell r="A491">
            <v>70900</v>
          </cell>
          <cell r="B491" t="str">
            <v>Corpo de BDCC de 3,0 x 2,5 m         1,0 &lt; H &lt;= 2,5 m</v>
          </cell>
          <cell r="C491" t="str">
            <v>m</v>
          </cell>
          <cell r="D491">
            <v>2167.4300000000003</v>
          </cell>
        </row>
        <row r="492">
          <cell r="A492">
            <v>70950</v>
          </cell>
          <cell r="B492" t="str">
            <v>Corpo de BDCC de 3,0 x 2,5 m         2,5 &lt; H &lt;= 5,0 m</v>
          </cell>
          <cell r="C492" t="str">
            <v>m</v>
          </cell>
          <cell r="D492">
            <v>2510.4499999999998</v>
          </cell>
        </row>
        <row r="493">
          <cell r="A493">
            <v>71000</v>
          </cell>
          <cell r="B493" t="str">
            <v>Corpo de BDCC de 3,0 x 3,0 m         1,0 &lt; H &lt;= 2,5 m</v>
          </cell>
          <cell r="C493" t="str">
            <v>m</v>
          </cell>
          <cell r="D493">
            <v>2471.2199999999998</v>
          </cell>
        </row>
        <row r="494">
          <cell r="A494">
            <v>71050</v>
          </cell>
          <cell r="B494" t="str">
            <v>Corpo de BDCC de 2,0 x 1,5 m         2,5 &lt; H &lt;= 5,0 m</v>
          </cell>
          <cell r="C494" t="str">
            <v>m</v>
          </cell>
          <cell r="D494">
            <v>1357.64</v>
          </cell>
        </row>
        <row r="495">
          <cell r="A495">
            <v>71100</v>
          </cell>
          <cell r="B495" t="str">
            <v>Corpo de BDCC de 2,7 x 3,9 m         1,5 &lt; H &lt;= 3,0 m</v>
          </cell>
          <cell r="C495" t="str">
            <v>m</v>
          </cell>
          <cell r="D495">
            <v>2671.5299999999997</v>
          </cell>
        </row>
        <row r="496">
          <cell r="A496">
            <v>71150</v>
          </cell>
          <cell r="B496" t="str">
            <v>Corpo de BDCC de 2,0 x 2,0 m         2,5 &lt; H &lt;= 5,0 m</v>
          </cell>
          <cell r="C496" t="str">
            <v>m</v>
          </cell>
          <cell r="D496">
            <v>1500.29</v>
          </cell>
        </row>
        <row r="497">
          <cell r="A497">
            <v>71200</v>
          </cell>
          <cell r="B497" t="str">
            <v>Corpo de BDCC de 2,0 x 2,0 m         5,0 &lt; H &lt;= 7,5 m</v>
          </cell>
          <cell r="C497" t="str">
            <v>m</v>
          </cell>
          <cell r="D497">
            <v>1660.84</v>
          </cell>
        </row>
        <row r="498">
          <cell r="A498">
            <v>71250</v>
          </cell>
          <cell r="B498" t="str">
            <v>Corpo de BDCC de 3,0 x 3,0 m         5,0 &lt; H &lt;= 7,5 m</v>
          </cell>
          <cell r="C498" t="str">
            <v>m</v>
          </cell>
          <cell r="D498">
            <v>3172.5</v>
          </cell>
        </row>
        <row r="499">
          <cell r="A499">
            <v>71300</v>
          </cell>
          <cell r="B499" t="str">
            <v>Corpo de BDCC de 2,0 x 2,0 m         7,5 &lt; H &lt;= 10,0 m</v>
          </cell>
          <cell r="C499" t="str">
            <v>m</v>
          </cell>
          <cell r="D499">
            <v>1821.79</v>
          </cell>
        </row>
        <row r="500">
          <cell r="A500">
            <v>71350</v>
          </cell>
          <cell r="B500" t="str">
            <v>Corpo de BDCC de 2,5 x 2,5 m         7,5 &lt; H &lt;= 10,0 m</v>
          </cell>
          <cell r="C500" t="str">
            <v>m</v>
          </cell>
          <cell r="D500">
            <v>2528.35</v>
          </cell>
        </row>
        <row r="501">
          <cell r="A501">
            <v>71400</v>
          </cell>
          <cell r="B501" t="str">
            <v>Corpo de BDCC de 3,0 x 2,5 m         7,5 &lt; H &lt;= 10,0 m</v>
          </cell>
          <cell r="C501" t="str">
            <v>m</v>
          </cell>
          <cell r="D501">
            <v>3117.77</v>
          </cell>
        </row>
        <row r="502">
          <cell r="A502">
            <v>71450</v>
          </cell>
          <cell r="B502" t="str">
            <v>Corpo de BDCC de 2,0 x 2,0 m        10,0 &lt; H &lt;= 12,5 m</v>
          </cell>
          <cell r="C502" t="str">
            <v>m</v>
          </cell>
          <cell r="D502">
            <v>1973.79</v>
          </cell>
        </row>
        <row r="503">
          <cell r="A503">
            <v>71500</v>
          </cell>
          <cell r="B503" t="str">
            <v>Corpo de BTCC de 2,0 x 2,0 m           1,0 &lt; H &lt;= 2,5 m</v>
          </cell>
          <cell r="C503" t="str">
            <v>m</v>
          </cell>
          <cell r="D503">
            <v>1887.08</v>
          </cell>
        </row>
        <row r="504">
          <cell r="A504">
            <v>71550</v>
          </cell>
          <cell r="B504" t="str">
            <v>Corpo de BTCC de 2,5 x 2,0 m           1,0 &lt; H &lt;= 2,5 m</v>
          </cell>
          <cell r="C504" t="str">
            <v>m</v>
          </cell>
          <cell r="D504">
            <v>2358.1400000000003</v>
          </cell>
        </row>
        <row r="505">
          <cell r="A505">
            <v>71600</v>
          </cell>
          <cell r="B505" t="str">
            <v>Corpo de BTCC de 3,0 x 2,0 m           2,5 &lt; H &lt;= 5,0 m</v>
          </cell>
          <cell r="C505" t="str">
            <v>m</v>
          </cell>
          <cell r="D505">
            <v>3271.73</v>
          </cell>
        </row>
        <row r="506">
          <cell r="A506">
            <v>71650</v>
          </cell>
          <cell r="B506" t="str">
            <v>Corpo de BTCC de 1,7 x 3,9 m           1,5 &lt; H &lt;= 3,0 m</v>
          </cell>
          <cell r="C506" t="str">
            <v>m</v>
          </cell>
          <cell r="D506">
            <v>3980.2200000000003</v>
          </cell>
        </row>
        <row r="507">
          <cell r="A507">
            <v>71700</v>
          </cell>
          <cell r="B507" t="str">
            <v>Corpo de BTCC de 2,7 x 3,9 m           3,0 &lt; H &lt;= 6,0 m</v>
          </cell>
          <cell r="C507" t="str">
            <v>m</v>
          </cell>
          <cell r="D507">
            <v>4283.26</v>
          </cell>
        </row>
        <row r="508">
          <cell r="A508">
            <v>71750</v>
          </cell>
          <cell r="B508" t="str">
            <v>Corpo de BTCC de 2,7 x 3,9 m           6,0 &lt; H &lt;= 9,0 m</v>
          </cell>
          <cell r="C508" t="str">
            <v>m</v>
          </cell>
          <cell r="D508">
            <v>4644.5</v>
          </cell>
        </row>
        <row r="509">
          <cell r="A509">
            <v>71800</v>
          </cell>
          <cell r="B509" t="str">
            <v>Corpo de BTCC de 2,7 x 3,9 m           9,0 &lt; H &lt;= 12,0 m</v>
          </cell>
          <cell r="C509" t="str">
            <v>m</v>
          </cell>
          <cell r="D509">
            <v>5077.63</v>
          </cell>
        </row>
        <row r="510">
          <cell r="A510">
            <v>71850</v>
          </cell>
          <cell r="B510" t="str">
            <v>Corpo de BTCC de 3,0 x 3,0 m           1,0 &lt; H &lt;= 2,5 m</v>
          </cell>
          <cell r="C510" t="str">
            <v>m</v>
          </cell>
          <cell r="D510">
            <v>3508.51</v>
          </cell>
        </row>
        <row r="511">
          <cell r="A511">
            <v>72000</v>
          </cell>
          <cell r="B511" t="str">
            <v>Bueiro armco circular mp 152 c/epoxi - D = 2,75 m - E = 2,7mm</v>
          </cell>
          <cell r="C511" t="str">
            <v>m</v>
          </cell>
          <cell r="D511">
            <v>1962.1599999999999</v>
          </cell>
        </row>
        <row r="512">
          <cell r="A512">
            <v>72050</v>
          </cell>
          <cell r="B512" t="str">
            <v>Bueiro armco circular mp 152 c/epoxi - D = 4,60 m - E = 2,7mm</v>
          </cell>
          <cell r="C512" t="str">
            <v>m</v>
          </cell>
          <cell r="D512">
            <v>3331.86</v>
          </cell>
        </row>
        <row r="513">
          <cell r="A513">
            <v>72100</v>
          </cell>
          <cell r="B513" t="str">
            <v>Bueiro armco lenticular mp 152 c/epoxi (2,2 x 1,7) m - E=2,7 mm</v>
          </cell>
          <cell r="C513" t="str">
            <v>m</v>
          </cell>
          <cell r="D513">
            <v>1475.4</v>
          </cell>
        </row>
        <row r="514">
          <cell r="A514">
            <v>72150</v>
          </cell>
          <cell r="B514" t="str">
            <v>Bueiro armco circular mp 152 c/epoxi D = 1,80 m - E=2,7 mm</v>
          </cell>
          <cell r="C514" t="str">
            <v>m</v>
          </cell>
          <cell r="D514">
            <v>1313.1100000000001</v>
          </cell>
        </row>
        <row r="515">
          <cell r="A515">
            <v>72200</v>
          </cell>
          <cell r="B515" t="str">
            <v>Tunel liner c/ epoxi - D = 1,80 m - E = 4,7 mm com 1,5 &lt; H &lt; 17,7 m</v>
          </cell>
          <cell r="C515" t="str">
            <v>m</v>
          </cell>
          <cell r="D515">
            <v>2067.04</v>
          </cell>
        </row>
        <row r="516">
          <cell r="A516">
            <v>72300</v>
          </cell>
          <cell r="B516" t="str">
            <v>Boca para BSTC D=60 cm - normal (tipo DNER)</v>
          </cell>
          <cell r="C516" t="str">
            <v>un</v>
          </cell>
          <cell r="D516">
            <v>263.37</v>
          </cell>
        </row>
        <row r="517">
          <cell r="A517">
            <v>72350</v>
          </cell>
          <cell r="B517" t="str">
            <v>Boca para BSTC D=60 cm - tipo DER/SC , normal</v>
          </cell>
          <cell r="C517" t="str">
            <v>un</v>
          </cell>
          <cell r="D517">
            <v>197.86</v>
          </cell>
        </row>
        <row r="518">
          <cell r="A518">
            <v>72380</v>
          </cell>
          <cell r="B518" t="str">
            <v>Boca para BSTC D=60 cm - tipo DER/SC , esconsidade 15 graus</v>
          </cell>
          <cell r="C518" t="str">
            <v>un</v>
          </cell>
          <cell r="D518">
            <v>235.8</v>
          </cell>
        </row>
        <row r="519">
          <cell r="A519">
            <v>72390</v>
          </cell>
          <cell r="B519" t="str">
            <v>Boca para BSTC D=60 cm - tipo DER/SC , esconsidade 20 graus</v>
          </cell>
          <cell r="C519" t="str">
            <v>un</v>
          </cell>
          <cell r="D519">
            <v>244.34</v>
          </cell>
        </row>
        <row r="520">
          <cell r="A520">
            <v>72400</v>
          </cell>
          <cell r="B520" t="str">
            <v>Boca para BSTC D=60 cm - tipo DER/SC , esconsidade 30 graus</v>
          </cell>
          <cell r="C520" t="str">
            <v>un</v>
          </cell>
          <cell r="D520">
            <v>263.88</v>
          </cell>
        </row>
        <row r="521">
          <cell r="A521">
            <v>72450</v>
          </cell>
          <cell r="B521" t="str">
            <v>Boca para BSTC D=80 cm - normal (tipo DNER)</v>
          </cell>
          <cell r="C521" t="str">
            <v>un</v>
          </cell>
          <cell r="D521">
            <v>445.34000000000003</v>
          </cell>
        </row>
        <row r="522">
          <cell r="A522">
            <v>72480</v>
          </cell>
          <cell r="B522" t="str">
            <v>Boca para BSTC D=80 cm - tipo DER/SC , esconsidade 15 graus</v>
          </cell>
          <cell r="C522" t="str">
            <v>un</v>
          </cell>
          <cell r="D522">
            <v>351.77000000000004</v>
          </cell>
        </row>
        <row r="523">
          <cell r="A523">
            <v>72490</v>
          </cell>
          <cell r="B523" t="str">
            <v>Boca para BSTC D=80 cm - tipo DER/SC , esconsidade 20 graus</v>
          </cell>
          <cell r="C523" t="str">
            <v>un</v>
          </cell>
          <cell r="D523">
            <v>371.21</v>
          </cell>
        </row>
        <row r="524">
          <cell r="A524">
            <v>72500</v>
          </cell>
          <cell r="B524" t="str">
            <v>Boca para BSTC D=80 cm - tipo DER/SC , esconsidade 30 graus</v>
          </cell>
          <cell r="C524" t="str">
            <v>un</v>
          </cell>
          <cell r="D524">
            <v>399.8</v>
          </cell>
        </row>
        <row r="525">
          <cell r="A525">
            <v>72550</v>
          </cell>
          <cell r="B525" t="str">
            <v>Boca para BSTC D=80 cm - tipo DER/SC , normal</v>
          </cell>
          <cell r="C525" t="str">
            <v>un</v>
          </cell>
          <cell r="D525">
            <v>266.89999999999998</v>
          </cell>
        </row>
        <row r="526">
          <cell r="A526">
            <v>72600</v>
          </cell>
          <cell r="B526" t="str">
            <v>Boca para BSTC D=100 cm - normal (tipo DNER)</v>
          </cell>
          <cell r="C526" t="str">
            <v>un</v>
          </cell>
          <cell r="D526">
            <v>689.4</v>
          </cell>
        </row>
        <row r="527">
          <cell r="A527">
            <v>72630</v>
          </cell>
          <cell r="B527" t="str">
            <v>Boca para BSTC D=100 cm - tipo DER/SC , esconsidade 15 graus</v>
          </cell>
          <cell r="C527" t="str">
            <v>un</v>
          </cell>
          <cell r="D527">
            <v>517.41999999999996</v>
          </cell>
        </row>
        <row r="528">
          <cell r="A528">
            <v>72640</v>
          </cell>
          <cell r="B528" t="str">
            <v>Boca para BSTC D=100 cm - tipo DER/SC , esconsidade 20 graus</v>
          </cell>
          <cell r="C528" t="str">
            <v>un</v>
          </cell>
          <cell r="D528">
            <v>550.14</v>
          </cell>
        </row>
        <row r="529">
          <cell r="A529">
            <v>72650</v>
          </cell>
          <cell r="B529" t="str">
            <v>Boca para BSTC D=100 cm - tipo DER/SC , esconsidade 30 graus</v>
          </cell>
          <cell r="C529" t="str">
            <v>un</v>
          </cell>
          <cell r="D529">
            <v>598.29</v>
          </cell>
        </row>
        <row r="530">
          <cell r="A530">
            <v>72700</v>
          </cell>
          <cell r="B530" t="str">
            <v>Boca para BSTC D=100 cm - tipo DER/SC , normal</v>
          </cell>
          <cell r="C530" t="str">
            <v>un</v>
          </cell>
          <cell r="D530">
            <v>378.53999999999996</v>
          </cell>
        </row>
        <row r="531">
          <cell r="A531">
            <v>72750</v>
          </cell>
          <cell r="B531" t="str">
            <v>Boca para BSTC D=120 cm - normal (tipo DNER)</v>
          </cell>
          <cell r="C531" t="str">
            <v>un</v>
          </cell>
          <cell r="D531">
            <v>984.65</v>
          </cell>
        </row>
        <row r="532">
          <cell r="A532">
            <v>72780</v>
          </cell>
          <cell r="B532" t="str">
            <v>Boca para BSTC D=120 cm - tipo DER/SC , esconsidade 15 graus</v>
          </cell>
          <cell r="C532" t="str">
            <v>un</v>
          </cell>
          <cell r="D532">
            <v>697.81</v>
          </cell>
        </row>
        <row r="533">
          <cell r="A533">
            <v>72790</v>
          </cell>
          <cell r="B533" t="str">
            <v>Boca para BSTC D=120 cm - tipo DER/SC , esconsidade 20 graus</v>
          </cell>
          <cell r="C533" t="str">
            <v>un</v>
          </cell>
          <cell r="D533">
            <v>746.87</v>
          </cell>
        </row>
        <row r="534">
          <cell r="A534">
            <v>72800</v>
          </cell>
          <cell r="B534" t="str">
            <v>Boca para BSTC D=120 cm - tipo DER/SC , esconsidade 30 graus</v>
          </cell>
          <cell r="C534" t="str">
            <v>un</v>
          </cell>
          <cell r="D534">
            <v>816.6</v>
          </cell>
        </row>
        <row r="535">
          <cell r="A535">
            <v>72850</v>
          </cell>
          <cell r="B535" t="str">
            <v>Boca para BSTC D=120 cm - tipo DER/SC , normal</v>
          </cell>
          <cell r="C535" t="str">
            <v>un</v>
          </cell>
          <cell r="D535">
            <v>491.17999999999995</v>
          </cell>
        </row>
        <row r="536">
          <cell r="A536">
            <v>72900</v>
          </cell>
          <cell r="B536" t="str">
            <v>Boca para BSTC D=150 cm - tipo DER/SC , normal</v>
          </cell>
          <cell r="C536" t="str">
            <v>un</v>
          </cell>
          <cell r="D536">
            <v>740.01</v>
          </cell>
        </row>
        <row r="537">
          <cell r="A537">
            <v>72910</v>
          </cell>
          <cell r="B537" t="str">
            <v>Boca para BSTC D=150 cm - tipo DER/SC , esconsidade 15 graus</v>
          </cell>
          <cell r="C537" t="str">
            <v>un</v>
          </cell>
          <cell r="D537">
            <v>1003.35</v>
          </cell>
        </row>
        <row r="538">
          <cell r="A538">
            <v>72920</v>
          </cell>
          <cell r="B538" t="str">
            <v>Boca para BSTC D=150 cm - tipo DER/SC , esconsidade 20 graus</v>
          </cell>
          <cell r="C538" t="str">
            <v>un</v>
          </cell>
          <cell r="D538">
            <v>1072.94</v>
          </cell>
        </row>
        <row r="539">
          <cell r="A539">
            <v>72930</v>
          </cell>
          <cell r="B539" t="str">
            <v>Boca para BSTC D=150 cm - tipo DER/SC , esconsidade 30 graus</v>
          </cell>
          <cell r="C539" t="str">
            <v>un</v>
          </cell>
          <cell r="D539">
            <v>1165.6600000000001</v>
          </cell>
        </row>
        <row r="540">
          <cell r="A540">
            <v>72950</v>
          </cell>
          <cell r="B540" t="str">
            <v>Boca para BSTC D=200 cm - tipo DER/SC , normal</v>
          </cell>
          <cell r="C540" t="str">
            <v>un</v>
          </cell>
          <cell r="D540">
            <v>1282.3</v>
          </cell>
        </row>
        <row r="541">
          <cell r="A541">
            <v>72960</v>
          </cell>
          <cell r="B541" t="str">
            <v>Boca para BSTC D=200 cm - tipo DER/SC , esconsidade 15 graus</v>
          </cell>
          <cell r="C541" t="str">
            <v>un</v>
          </cell>
          <cell r="D541">
            <v>1627.46</v>
          </cell>
        </row>
        <row r="542">
          <cell r="A542">
            <v>72970</v>
          </cell>
          <cell r="B542" t="str">
            <v>Boca para BSTC D=200 cm - tipo DER/SC , esconsidade 20 graus</v>
          </cell>
          <cell r="C542" t="str">
            <v>un</v>
          </cell>
          <cell r="D542">
            <v>1749.01</v>
          </cell>
        </row>
        <row r="543">
          <cell r="A543">
            <v>72980</v>
          </cell>
          <cell r="B543" t="str">
            <v>Boca para BSTC D=200 cm - tipo DER/SC , esconsidade 30 graus</v>
          </cell>
          <cell r="C543" t="str">
            <v>un</v>
          </cell>
          <cell r="D543">
            <v>1918.74</v>
          </cell>
        </row>
        <row r="544">
          <cell r="A544">
            <v>73000</v>
          </cell>
          <cell r="B544" t="str">
            <v>Boca para BDTC D=80 cm - normal (tipo DNER)</v>
          </cell>
          <cell r="C544" t="str">
            <v>un</v>
          </cell>
          <cell r="D544">
            <v>601.46999999999991</v>
          </cell>
        </row>
        <row r="545">
          <cell r="A545">
            <v>73030</v>
          </cell>
          <cell r="B545" t="str">
            <v>Boca para BDTC D=80 cm - tipo DER/SC , esconsidade 15 graus</v>
          </cell>
          <cell r="C545" t="str">
            <v>un</v>
          </cell>
          <cell r="D545">
            <v>453.55</v>
          </cell>
        </row>
        <row r="546">
          <cell r="A546">
            <v>73040</v>
          </cell>
          <cell r="B546" t="str">
            <v>Boca para BDTC D=80 cm - tipo DER/SC , esconsidade 20 graus</v>
          </cell>
          <cell r="C546" t="str">
            <v>un</v>
          </cell>
          <cell r="D546">
            <v>473.01</v>
          </cell>
        </row>
        <row r="547">
          <cell r="A547">
            <v>73050</v>
          </cell>
          <cell r="B547" t="str">
            <v>Boca para BDTC D=80 cm - tipo DER/SC , esconsidade 30 graus</v>
          </cell>
          <cell r="C547" t="str">
            <v>un</v>
          </cell>
          <cell r="D547">
            <v>501.5</v>
          </cell>
        </row>
        <row r="548">
          <cell r="A548">
            <v>73100</v>
          </cell>
          <cell r="B548" t="str">
            <v>Boca para BDTC D=80 cm - tipo DER/SC , normal</v>
          </cell>
          <cell r="C548" t="str">
            <v>un</v>
          </cell>
          <cell r="D548">
            <v>381.61</v>
          </cell>
        </row>
        <row r="549">
          <cell r="A549">
            <v>73150</v>
          </cell>
          <cell r="B549" t="str">
            <v>Boca para BDTC D=100 cm - normal (tipo DNER)</v>
          </cell>
          <cell r="C549" t="str">
            <v>un</v>
          </cell>
          <cell r="D549">
            <v>911.33</v>
          </cell>
        </row>
        <row r="550">
          <cell r="A550">
            <v>73180</v>
          </cell>
          <cell r="B550" t="str">
            <v>Boca para BDTC D=100 cm - tipo DER/SC , esconsidade 15 graus</v>
          </cell>
          <cell r="C550" t="str">
            <v>un</v>
          </cell>
          <cell r="D550">
            <v>650.9899999999999</v>
          </cell>
        </row>
        <row r="551">
          <cell r="A551">
            <v>73190</v>
          </cell>
          <cell r="B551" t="str">
            <v>Boca para BDTC D=100 cm - tipo DER/SC , esconsidade 20 graus</v>
          </cell>
          <cell r="C551" t="str">
            <v>un</v>
          </cell>
          <cell r="D551">
            <v>683.58</v>
          </cell>
        </row>
        <row r="552">
          <cell r="A552">
            <v>73200</v>
          </cell>
          <cell r="B552" t="str">
            <v>Boca para BDTC D=100 cm - tipo DER/SC , esconsidade 30 graus</v>
          </cell>
          <cell r="C552" t="str">
            <v>un</v>
          </cell>
          <cell r="D552">
            <v>731.83999999999992</v>
          </cell>
        </row>
        <row r="553">
          <cell r="A553">
            <v>73250</v>
          </cell>
          <cell r="B553" t="str">
            <v>Boca para BDTC D=100 cm - tipo DER/SC , normal</v>
          </cell>
          <cell r="C553" t="str">
            <v>un</v>
          </cell>
          <cell r="D553">
            <v>528.32000000000005</v>
          </cell>
        </row>
        <row r="554">
          <cell r="A554">
            <v>73300</v>
          </cell>
          <cell r="B554" t="str">
            <v>Boca para BDTC D=120 cm - normal (tipo DNER)</v>
          </cell>
          <cell r="C554" t="str">
            <v>un</v>
          </cell>
          <cell r="D554">
            <v>1281.3499999999999</v>
          </cell>
        </row>
        <row r="555">
          <cell r="A555">
            <v>73330</v>
          </cell>
          <cell r="B555" t="str">
            <v>Boca para BDTC D=120 cm - tipo DER/SC , esconsidade 15 graus</v>
          </cell>
          <cell r="C555" t="str">
            <v>un</v>
          </cell>
          <cell r="D555">
            <v>877.46</v>
          </cell>
        </row>
        <row r="556">
          <cell r="A556">
            <v>73340</v>
          </cell>
          <cell r="B556" t="str">
            <v>Boca para BDTC D=120 cm - tipo DER/SC , esconsidade 20 graus</v>
          </cell>
          <cell r="C556" t="str">
            <v>un</v>
          </cell>
          <cell r="D556">
            <v>927.56</v>
          </cell>
        </row>
        <row r="557">
          <cell r="A557">
            <v>73350</v>
          </cell>
          <cell r="B557" t="str">
            <v>Boca para BDTC D=120 cm - tipo DER/SC , esconsidade 30 graus</v>
          </cell>
          <cell r="C557" t="str">
            <v>un</v>
          </cell>
          <cell r="D557">
            <v>997.31999999999994</v>
          </cell>
        </row>
        <row r="558">
          <cell r="A558">
            <v>73400</v>
          </cell>
          <cell r="B558" t="str">
            <v>Boca para BDTC D=120 cm - tipo DER/SC , normal</v>
          </cell>
          <cell r="C558" t="str">
            <v>un</v>
          </cell>
          <cell r="D558">
            <v>686.29</v>
          </cell>
        </row>
        <row r="559">
          <cell r="A559">
            <v>73450</v>
          </cell>
          <cell r="B559" t="str">
            <v>Boca para BDTC D=150 cm - tipo DER/SC , normal</v>
          </cell>
          <cell r="C559" t="str">
            <v>un</v>
          </cell>
          <cell r="D559">
            <v>994.31</v>
          </cell>
        </row>
        <row r="560">
          <cell r="A560">
            <v>73460</v>
          </cell>
          <cell r="B560" t="str">
            <v>Boca para BDTC D=150 cm - tipo DER/SC , esconsidade 15 graus</v>
          </cell>
          <cell r="C560" t="str">
            <v>un</v>
          </cell>
          <cell r="D560">
            <v>1244.1699999999998</v>
          </cell>
        </row>
        <row r="561">
          <cell r="A561">
            <v>73470</v>
          </cell>
          <cell r="B561" t="str">
            <v>Boca para BDTC D=150 cm - tipo DER/SC , esconsidade 20 graus</v>
          </cell>
          <cell r="C561" t="str">
            <v>un</v>
          </cell>
          <cell r="D561">
            <v>1313.6100000000001</v>
          </cell>
        </row>
        <row r="562">
          <cell r="A562">
            <v>73480</v>
          </cell>
          <cell r="B562" t="str">
            <v>Boca para BDTC D=150 cm - tipo DER/SC , esconsidade 30 graus</v>
          </cell>
          <cell r="C562" t="str">
            <v>un</v>
          </cell>
          <cell r="D562">
            <v>1410.53</v>
          </cell>
        </row>
        <row r="563">
          <cell r="A563">
            <v>73500</v>
          </cell>
          <cell r="B563" t="str">
            <v>Boca para BDTC D=200 cm - tipo DER/SC , normal</v>
          </cell>
          <cell r="C563" t="str">
            <v>un</v>
          </cell>
          <cell r="D563">
            <v>1644.8</v>
          </cell>
        </row>
        <row r="564">
          <cell r="A564">
            <v>73510</v>
          </cell>
          <cell r="B564" t="str">
            <v>Boca para BDTC D=200 cm - tipo DER/SC , esconsidade 15 graus</v>
          </cell>
          <cell r="C564" t="str">
            <v>un</v>
          </cell>
          <cell r="D564">
            <v>1975.8000000000002</v>
          </cell>
        </row>
        <row r="565">
          <cell r="A565">
            <v>73520</v>
          </cell>
          <cell r="B565" t="str">
            <v>Boca para BDTC D=200 cm - tipo DER/SC , esconsidade 20 graus</v>
          </cell>
          <cell r="C565" t="str">
            <v>un</v>
          </cell>
          <cell r="D565">
            <v>2097.0700000000002</v>
          </cell>
        </row>
        <row r="566">
          <cell r="A566">
            <v>73530</v>
          </cell>
          <cell r="B566" t="str">
            <v>Boca para BDTC D=200 cm - tipo DER/SC , esconsidade 30 graus</v>
          </cell>
          <cell r="C566" t="str">
            <v>un</v>
          </cell>
          <cell r="D566">
            <v>2266.79</v>
          </cell>
        </row>
        <row r="567">
          <cell r="A567">
            <v>73550</v>
          </cell>
          <cell r="B567" t="str">
            <v>Boca para BTTC D=80 cm - normal (tipo DNER)</v>
          </cell>
          <cell r="C567" t="str">
            <v>un</v>
          </cell>
          <cell r="D567">
            <v>757.34</v>
          </cell>
        </row>
        <row r="568">
          <cell r="A568">
            <v>73580</v>
          </cell>
          <cell r="B568" t="str">
            <v>Boca para BTTC D=80 cm - tipo DER/SC , esconsidade 15 graus</v>
          </cell>
          <cell r="C568" t="str">
            <v>un</v>
          </cell>
          <cell r="D568">
            <v>554.96</v>
          </cell>
        </row>
        <row r="569">
          <cell r="A569">
            <v>73590</v>
          </cell>
          <cell r="B569" t="str">
            <v>Boca para BTTC D=80 cm - tipo DER/SC , esconsidade 20 graus</v>
          </cell>
          <cell r="C569" t="str">
            <v>un</v>
          </cell>
          <cell r="D569">
            <v>574.35</v>
          </cell>
        </row>
        <row r="570">
          <cell r="A570">
            <v>73600</v>
          </cell>
          <cell r="B570" t="str">
            <v>Boca para BTTC D=80 cm - tipo DER/SC , esconsidade 30 graus</v>
          </cell>
          <cell r="C570" t="str">
            <v>un</v>
          </cell>
          <cell r="D570">
            <v>602.95000000000005</v>
          </cell>
        </row>
        <row r="571">
          <cell r="A571">
            <v>73650</v>
          </cell>
          <cell r="B571" t="str">
            <v>Boca para BTTC D=80 cm - tipo DER/SC , normal</v>
          </cell>
          <cell r="C571" t="str">
            <v>un</v>
          </cell>
          <cell r="D571">
            <v>488.6</v>
          </cell>
        </row>
        <row r="572">
          <cell r="A572">
            <v>73700</v>
          </cell>
          <cell r="B572" t="str">
            <v>Boca para BTTC D=100 cm - normal (tipo DNER)</v>
          </cell>
          <cell r="C572" t="str">
            <v>un</v>
          </cell>
          <cell r="D572">
            <v>1133.8399999999999</v>
          </cell>
        </row>
        <row r="573">
          <cell r="A573">
            <v>73730</v>
          </cell>
          <cell r="B573" t="str">
            <v>Boca para BTTC D=100 cm - tipo DER/SC , esconsidade 15 graus</v>
          </cell>
          <cell r="C573" t="str">
            <v>un</v>
          </cell>
          <cell r="D573">
            <v>784.89</v>
          </cell>
        </row>
        <row r="574">
          <cell r="A574">
            <v>73740</v>
          </cell>
          <cell r="B574" t="str">
            <v>Boca para BTTC D=100 cm - tipo DER/SC , esconsidade 20 graus</v>
          </cell>
          <cell r="C574" t="str">
            <v>un</v>
          </cell>
          <cell r="D574">
            <v>817.48</v>
          </cell>
        </row>
        <row r="575">
          <cell r="A575">
            <v>73750</v>
          </cell>
          <cell r="B575" t="str">
            <v>Boca para BTTC D=100 cm - tipo DER/SC , esconsidade 30 graus</v>
          </cell>
          <cell r="C575" t="str">
            <v>un</v>
          </cell>
          <cell r="D575">
            <v>865.6099999999999</v>
          </cell>
        </row>
        <row r="576">
          <cell r="A576">
            <v>73800</v>
          </cell>
          <cell r="B576" t="str">
            <v>Boca para BTTC D=100 cm - tipo DER/SC , normal</v>
          </cell>
          <cell r="C576" t="str">
            <v>un</v>
          </cell>
          <cell r="D576">
            <v>669.93999999999994</v>
          </cell>
        </row>
        <row r="577">
          <cell r="A577">
            <v>73850</v>
          </cell>
          <cell r="B577" t="str">
            <v>Boca para BTTC D=120 cm - normal (tipo DNER)</v>
          </cell>
          <cell r="C577" t="str">
            <v>un</v>
          </cell>
          <cell r="D577">
            <v>1578.39</v>
          </cell>
        </row>
        <row r="578">
          <cell r="A578">
            <v>73880</v>
          </cell>
          <cell r="B578" t="str">
            <v>Boca para BTTC D=120 cm - tipo DER/SC , esconsidade 15 graus</v>
          </cell>
          <cell r="C578" t="str">
            <v>un</v>
          </cell>
          <cell r="D578">
            <v>1057.8700000000001</v>
          </cell>
        </row>
        <row r="579">
          <cell r="A579">
            <v>73890</v>
          </cell>
          <cell r="B579" t="str">
            <v>Boca para BTTC D=120 cm - tipo DER/SC , esconsidade 20 graus</v>
          </cell>
          <cell r="C579" t="str">
            <v>un</v>
          </cell>
          <cell r="D579">
            <v>1108</v>
          </cell>
        </row>
        <row r="580">
          <cell r="A580">
            <v>73900</v>
          </cell>
          <cell r="B580" t="str">
            <v>Boca para BTTC D=120 cm - tipo DER/SC , esconsidade 30 graus</v>
          </cell>
          <cell r="C580" t="str">
            <v>un</v>
          </cell>
          <cell r="D580">
            <v>1178</v>
          </cell>
        </row>
        <row r="581">
          <cell r="A581">
            <v>73950</v>
          </cell>
          <cell r="B581" t="str">
            <v>Boca para BTTC D=120 cm - tipo DER/SC , normal</v>
          </cell>
          <cell r="C581" t="str">
            <v>un</v>
          </cell>
          <cell r="D581">
            <v>873.04</v>
          </cell>
        </row>
        <row r="582">
          <cell r="A582">
            <v>74000</v>
          </cell>
          <cell r="B582" t="str">
            <v>Boca para BTTC D=150 cm - tipo DER/SC , normal</v>
          </cell>
          <cell r="C582" t="str">
            <v>un</v>
          </cell>
          <cell r="D582">
            <v>1237.76</v>
          </cell>
        </row>
        <row r="583">
          <cell r="A583">
            <v>74010</v>
          </cell>
          <cell r="B583" t="str">
            <v>Boca para BTTC D=150 cm - tipo DER/SC , esconsidade 15 graus</v>
          </cell>
          <cell r="C583" t="str">
            <v>un</v>
          </cell>
          <cell r="D583">
            <v>1483.04</v>
          </cell>
        </row>
        <row r="584">
          <cell r="A584">
            <v>74020</v>
          </cell>
          <cell r="B584" t="str">
            <v>Boca para BTTC D=150 cm - tipo DER/SC , esconsidade 20 graus</v>
          </cell>
          <cell r="C584" t="str">
            <v>un</v>
          </cell>
          <cell r="D584">
            <v>1552.4499999999998</v>
          </cell>
        </row>
        <row r="585">
          <cell r="A585">
            <v>74030</v>
          </cell>
          <cell r="B585" t="str">
            <v>Boca para BTTC D=150 cm - tipo DER/SC , esconsidade 30 graus</v>
          </cell>
          <cell r="C585" t="str">
            <v>un</v>
          </cell>
          <cell r="D585">
            <v>1649.3600000000001</v>
          </cell>
        </row>
        <row r="586">
          <cell r="A586">
            <v>74050</v>
          </cell>
          <cell r="B586" t="str">
            <v>Boca para BTTC D=200 cm - tipo DER/SC , normal</v>
          </cell>
          <cell r="C586" t="str">
            <v>un</v>
          </cell>
          <cell r="D586">
            <v>1988.26</v>
          </cell>
        </row>
        <row r="587">
          <cell r="A587">
            <v>74060</v>
          </cell>
          <cell r="B587" t="str">
            <v>Boca para BTTC D=200 cm - tipo DER/SC , esconsidade 15 graus</v>
          </cell>
          <cell r="C587" t="str">
            <v>un</v>
          </cell>
          <cell r="D587">
            <v>2314.9199999999996</v>
          </cell>
        </row>
        <row r="588">
          <cell r="A588">
            <v>74070</v>
          </cell>
          <cell r="B588" t="str">
            <v>Boca para BTTC D=200 cm - tipo DER/SC , esconsidade 20 graus</v>
          </cell>
          <cell r="C588" t="str">
            <v>un</v>
          </cell>
          <cell r="D588">
            <v>2436.1699999999996</v>
          </cell>
        </row>
        <row r="589">
          <cell r="A589">
            <v>74080</v>
          </cell>
          <cell r="B589" t="str">
            <v>Boca para BTTC D=200 cm - tipo DER/SC , esconsidade 30 graus</v>
          </cell>
          <cell r="C589" t="str">
            <v>un</v>
          </cell>
          <cell r="D589">
            <v>2606.4499999999998</v>
          </cell>
        </row>
        <row r="590">
          <cell r="A590">
            <v>74100</v>
          </cell>
          <cell r="B590" t="str">
            <v>Boca para BSCC de 1,3 x 2,0 m - normal</v>
          </cell>
          <cell r="C590" t="str">
            <v>un</v>
          </cell>
          <cell r="D590">
            <v>3769.0099999999998</v>
          </cell>
        </row>
        <row r="591">
          <cell r="A591">
            <v>74150</v>
          </cell>
          <cell r="B591" t="str">
            <v>Boca para BSCC de 1,3 x 2,0 m - esconsidade de 10 graus</v>
          </cell>
          <cell r="C591" t="str">
            <v>un</v>
          </cell>
          <cell r="D591">
            <v>3914.96</v>
          </cell>
        </row>
        <row r="592">
          <cell r="A592">
            <v>74200</v>
          </cell>
          <cell r="B592" t="str">
            <v>Boca para BSCC de 1,3 x 2,0 m - esconsidade de 20 graus</v>
          </cell>
          <cell r="C592" t="str">
            <v>un</v>
          </cell>
          <cell r="D592">
            <v>4198.34</v>
          </cell>
        </row>
        <row r="593">
          <cell r="A593">
            <v>74250</v>
          </cell>
          <cell r="B593" t="str">
            <v>Boca para BSCC de 1,3 x 2,0 m - esconsidade de 30 graus</v>
          </cell>
          <cell r="C593" t="str">
            <v>un</v>
          </cell>
          <cell r="D593">
            <v>4921.53</v>
          </cell>
        </row>
        <row r="594">
          <cell r="A594">
            <v>74300</v>
          </cell>
          <cell r="B594" t="str">
            <v>Boca para BSCC de 1,5 x 1,5 m - normal</v>
          </cell>
          <cell r="C594" t="str">
            <v>un</v>
          </cell>
          <cell r="D594">
            <v>2526.54</v>
          </cell>
        </row>
        <row r="595">
          <cell r="A595">
            <v>74350</v>
          </cell>
          <cell r="B595" t="str">
            <v>Boca para BSCC de 1,5 x 1,5 m - esconsidade de 15 graus</v>
          </cell>
          <cell r="C595" t="str">
            <v>un</v>
          </cell>
          <cell r="D595">
            <v>2653.6000000000004</v>
          </cell>
        </row>
        <row r="596">
          <cell r="A596">
            <v>74400</v>
          </cell>
          <cell r="B596" t="str">
            <v>Boca para BSCC de 1,6 x 2,4 m - normal</v>
          </cell>
          <cell r="C596" t="str">
            <v>un</v>
          </cell>
          <cell r="D596">
            <v>4458</v>
          </cell>
        </row>
        <row r="597">
          <cell r="A597">
            <v>74450</v>
          </cell>
          <cell r="B597" t="str">
            <v>Boca para BSCC de 1,6 x 2,4 m - esconsidade de 5 graus</v>
          </cell>
          <cell r="C597" t="str">
            <v>un</v>
          </cell>
          <cell r="D597">
            <v>5690.28</v>
          </cell>
        </row>
        <row r="598">
          <cell r="A598">
            <v>74500</v>
          </cell>
          <cell r="B598" t="str">
            <v>Boca para BSCC de 1,6 x 2,4 m - esconsidade de 10 graus</v>
          </cell>
          <cell r="C598" t="str">
            <v>un</v>
          </cell>
          <cell r="D598">
            <v>5743.1200000000008</v>
          </cell>
        </row>
        <row r="599">
          <cell r="A599">
            <v>74550</v>
          </cell>
          <cell r="B599" t="str">
            <v>Boca para BSCC de 1,6 x 2,4 m - esconsidade de 30 graus</v>
          </cell>
          <cell r="C599" t="str">
            <v>un</v>
          </cell>
          <cell r="D599">
            <v>7137.3</v>
          </cell>
        </row>
        <row r="600">
          <cell r="A600">
            <v>74600</v>
          </cell>
          <cell r="B600" t="str">
            <v>Boca para BSCC de 2,0 x 1,5 m - normal</v>
          </cell>
          <cell r="C600" t="str">
            <v>un</v>
          </cell>
          <cell r="D600">
            <v>2950.79</v>
          </cell>
        </row>
        <row r="601">
          <cell r="A601">
            <v>74650</v>
          </cell>
          <cell r="B601" t="str">
            <v>Boca para BSCC de 2,0 x 1,5 m - esconsidade de 15 graus</v>
          </cell>
          <cell r="C601" t="str">
            <v>un</v>
          </cell>
          <cell r="D601">
            <v>3262.7999999999997</v>
          </cell>
        </row>
        <row r="602">
          <cell r="A602">
            <v>74700</v>
          </cell>
          <cell r="B602" t="str">
            <v>Boca para BSCC de 1,9 x 2,9 m - esconsidade de 10 graus</v>
          </cell>
          <cell r="C602" t="str">
            <v>un</v>
          </cell>
          <cell r="D602">
            <v>7513.0700000000006</v>
          </cell>
        </row>
        <row r="603">
          <cell r="A603">
            <v>74750</v>
          </cell>
          <cell r="B603" t="str">
            <v>Boca para BSCC de 1,9 x 2,9 m - esconsidade de 20 graus</v>
          </cell>
          <cell r="C603" t="str">
            <v>un</v>
          </cell>
          <cell r="D603">
            <v>8165.5199999999995</v>
          </cell>
        </row>
        <row r="604">
          <cell r="A604">
            <v>74800</v>
          </cell>
          <cell r="B604" t="str">
            <v>Boca para BSCC de 1,9 x 2,9 m - esconsidade de 30 graus</v>
          </cell>
          <cell r="C604" t="str">
            <v>un</v>
          </cell>
          <cell r="D604">
            <v>9833.9500000000007</v>
          </cell>
        </row>
        <row r="605">
          <cell r="A605">
            <v>74850</v>
          </cell>
          <cell r="B605" t="str">
            <v>Boca para BSCC de 2,0 x 2,0 m - normal</v>
          </cell>
          <cell r="C605" t="str">
            <v>un</v>
          </cell>
          <cell r="D605">
            <v>3694.44</v>
          </cell>
        </row>
        <row r="606">
          <cell r="A606">
            <v>74900</v>
          </cell>
          <cell r="B606" t="str">
            <v>Boca para BSCC de 2,0 x 2,0 m - esconsidade de 15 graus</v>
          </cell>
          <cell r="C606" t="str">
            <v>un</v>
          </cell>
          <cell r="D606">
            <v>3934.56</v>
          </cell>
        </row>
        <row r="607">
          <cell r="A607">
            <v>74950</v>
          </cell>
          <cell r="B607" t="str">
            <v>Boca para BSCC de 2,0 x 2,0 m - esconsidade de 25 graus</v>
          </cell>
          <cell r="C607" t="str">
            <v>un</v>
          </cell>
          <cell r="D607">
            <v>4895.7000000000007</v>
          </cell>
        </row>
        <row r="608">
          <cell r="A608">
            <v>75000</v>
          </cell>
          <cell r="B608" t="str">
            <v>Boca para BSCC de 2,0 x 2,0 m - esconsidade de 40 graus</v>
          </cell>
          <cell r="C608" t="str">
            <v>un</v>
          </cell>
          <cell r="D608">
            <v>6837.2000000000007</v>
          </cell>
        </row>
        <row r="609">
          <cell r="A609">
            <v>75050</v>
          </cell>
          <cell r="B609" t="str">
            <v>Boca para BSCC de 2,1 x 3,2 m - normal</v>
          </cell>
          <cell r="C609" t="str">
            <v>un</v>
          </cell>
          <cell r="D609">
            <v>9169.34</v>
          </cell>
        </row>
        <row r="610">
          <cell r="A610">
            <v>75100</v>
          </cell>
          <cell r="B610" t="str">
            <v>Boca para BSCC de 2,1 x 3,2 m - esconsidade de 10 graus</v>
          </cell>
          <cell r="C610" t="str">
            <v>un</v>
          </cell>
          <cell r="D610">
            <v>9002.26</v>
          </cell>
        </row>
        <row r="611">
          <cell r="A611">
            <v>75150</v>
          </cell>
          <cell r="B611" t="str">
            <v>Boca para BSCC de 2,1 x 3,2 m - esconsidade de 30 graus</v>
          </cell>
          <cell r="C611" t="str">
            <v>un</v>
          </cell>
          <cell r="D611">
            <v>9235.34</v>
          </cell>
        </row>
        <row r="612">
          <cell r="A612">
            <v>75200</v>
          </cell>
          <cell r="B612" t="str">
            <v>Boca para BSCC de 2,3 x 3,5 m - normal</v>
          </cell>
          <cell r="C612" t="str">
            <v>un</v>
          </cell>
          <cell r="D612">
            <v>10091.61</v>
          </cell>
        </row>
        <row r="613">
          <cell r="A613">
            <v>75250</v>
          </cell>
          <cell r="B613" t="str">
            <v>Boca para BSCC de 2,5 x 2,0 m - normal</v>
          </cell>
          <cell r="C613" t="str">
            <v>un</v>
          </cell>
          <cell r="D613">
            <v>4299.34</v>
          </cell>
        </row>
        <row r="614">
          <cell r="A614">
            <v>75300</v>
          </cell>
          <cell r="B614" t="str">
            <v>Boca para BSCC de 2,5 x 2,0 m - esconsidade de 15 graus</v>
          </cell>
          <cell r="C614" t="str">
            <v>un</v>
          </cell>
          <cell r="D614">
            <v>4523.5999999999995</v>
          </cell>
        </row>
        <row r="615">
          <cell r="A615">
            <v>75350</v>
          </cell>
          <cell r="B615" t="str">
            <v>Boca para BSCC de 2,5 x 2,5 m - normal</v>
          </cell>
          <cell r="C615" t="str">
            <v>un</v>
          </cell>
          <cell r="D615">
            <v>5467.25</v>
          </cell>
        </row>
        <row r="616">
          <cell r="A616">
            <v>75400</v>
          </cell>
          <cell r="B616" t="str">
            <v>Boca para BSCC de 2,5 x 2,5 m - esconsa</v>
          </cell>
          <cell r="C616" t="str">
            <v>un</v>
          </cell>
          <cell r="D616">
            <v>5788.26</v>
          </cell>
        </row>
        <row r="617">
          <cell r="A617">
            <v>75450</v>
          </cell>
          <cell r="B617" t="str">
            <v>Boca para BSCC de 3,0 x 2,0 m - normal</v>
          </cell>
          <cell r="C617" t="str">
            <v>un</v>
          </cell>
          <cell r="D617">
            <v>5136.12</v>
          </cell>
        </row>
        <row r="618">
          <cell r="A618">
            <v>75500</v>
          </cell>
          <cell r="B618" t="str">
            <v>Boca para BSCC de 3,0 x 2,5 m - normal</v>
          </cell>
          <cell r="C618" t="str">
            <v>un</v>
          </cell>
          <cell r="D618">
            <v>6405.8600000000006</v>
          </cell>
        </row>
        <row r="619">
          <cell r="A619">
            <v>75550</v>
          </cell>
          <cell r="B619" t="str">
            <v>Boca para BSCC de 3,0 x 3,0 m - normal</v>
          </cell>
          <cell r="C619" t="str">
            <v>un</v>
          </cell>
          <cell r="D619">
            <v>7375.6</v>
          </cell>
        </row>
        <row r="620">
          <cell r="A620">
            <v>75600</v>
          </cell>
          <cell r="B620" t="str">
            <v>Boca para BSCC de 3,0 x 3,0 m - esconsidade de 15 graus</v>
          </cell>
          <cell r="C620" t="str">
            <v>un</v>
          </cell>
          <cell r="D620">
            <v>7839.06</v>
          </cell>
        </row>
        <row r="621">
          <cell r="A621">
            <v>75645</v>
          </cell>
          <cell r="B621" t="str">
            <v>Boca para BDCC de 1,5 x 1,0 m - normal</v>
          </cell>
          <cell r="C621" t="str">
            <v>un</v>
          </cell>
          <cell r="D621">
            <v>2462.52</v>
          </cell>
        </row>
        <row r="622">
          <cell r="A622">
            <v>75650</v>
          </cell>
          <cell r="B622" t="str">
            <v>Boca para BDCC de 1,5 x 1,5 m - normal</v>
          </cell>
          <cell r="C622" t="str">
            <v>un</v>
          </cell>
          <cell r="D622">
            <v>3122.25</v>
          </cell>
        </row>
        <row r="623">
          <cell r="A623">
            <v>75700</v>
          </cell>
          <cell r="B623" t="str">
            <v>Boca para BDCC de 2,0 x 1,5 m - normal</v>
          </cell>
          <cell r="C623" t="str">
            <v>un</v>
          </cell>
          <cell r="D623">
            <v>3744.2999999999997</v>
          </cell>
        </row>
        <row r="624">
          <cell r="A624">
            <v>75750</v>
          </cell>
          <cell r="B624" t="str">
            <v>Boca para BDCC de 2,0 x 1,5 m - esconsidade de 35 graus</v>
          </cell>
          <cell r="C624" t="str">
            <v>un</v>
          </cell>
          <cell r="D624">
            <v>5237.1799999999994</v>
          </cell>
        </row>
        <row r="625">
          <cell r="A625">
            <v>75800</v>
          </cell>
          <cell r="B625" t="str">
            <v>Boca para BDCC de 2,0 x 2,0 m - normal</v>
          </cell>
          <cell r="C625" t="str">
            <v>un</v>
          </cell>
          <cell r="D625">
            <v>4563.67</v>
          </cell>
        </row>
        <row r="626">
          <cell r="A626">
            <v>75850</v>
          </cell>
          <cell r="B626" t="str">
            <v>Boca para BDCC de 2,0 x 2,0 m - esconsidade de 15 graus</v>
          </cell>
          <cell r="C626" t="str">
            <v>un</v>
          </cell>
          <cell r="D626">
            <v>4912.7699999999995</v>
          </cell>
        </row>
        <row r="627">
          <cell r="A627">
            <v>75900</v>
          </cell>
          <cell r="B627" t="str">
            <v>Boca para BDCC de 2,0 x 2,0 m - esconsidade de 40 graus</v>
          </cell>
          <cell r="C627" t="str">
            <v>un</v>
          </cell>
          <cell r="D627">
            <v>7568.55</v>
          </cell>
        </row>
        <row r="628">
          <cell r="A628">
            <v>75950</v>
          </cell>
          <cell r="B628" t="str">
            <v>Boca para BDCC de 2,5 x 2,0 m - normal</v>
          </cell>
          <cell r="C628" t="str">
            <v>un</v>
          </cell>
          <cell r="D628">
            <v>5487.7800000000007</v>
          </cell>
        </row>
        <row r="629">
          <cell r="A629">
            <v>76000</v>
          </cell>
          <cell r="B629" t="str">
            <v>Boca para BDCC de 2,5 x 2,0 m - esconsidade de 15 graus</v>
          </cell>
          <cell r="C629" t="str">
            <v>un</v>
          </cell>
          <cell r="D629">
            <v>5666.62</v>
          </cell>
        </row>
        <row r="630">
          <cell r="A630">
            <v>76050</v>
          </cell>
          <cell r="B630" t="str">
            <v>Boca para BDCC de 2,3 x 3,5 m - esconsidade de 20 graus</v>
          </cell>
          <cell r="C630" t="str">
            <v>un</v>
          </cell>
          <cell r="D630">
            <v>12982.48</v>
          </cell>
        </row>
        <row r="631">
          <cell r="A631">
            <v>76100</v>
          </cell>
          <cell r="B631" t="str">
            <v>Boca para BDCC de 2,5 x 2,5 m - normal</v>
          </cell>
          <cell r="C631" t="str">
            <v>un</v>
          </cell>
          <cell r="D631">
            <v>7128.9400000000005</v>
          </cell>
        </row>
        <row r="632">
          <cell r="A632">
            <v>76150</v>
          </cell>
          <cell r="B632" t="str">
            <v>Boca para BDCC de 3,0 x 2,0 m - normal</v>
          </cell>
          <cell r="C632" t="str">
            <v>un</v>
          </cell>
          <cell r="D632">
            <v>6517.86</v>
          </cell>
        </row>
        <row r="633">
          <cell r="A633">
            <v>76200</v>
          </cell>
          <cell r="B633" t="str">
            <v>Boca para BDCC de 3,0 x 2,5 m - esconsidade de 15 graus</v>
          </cell>
          <cell r="C633" t="str">
            <v>un</v>
          </cell>
          <cell r="D633">
            <v>8013.64</v>
          </cell>
        </row>
        <row r="634">
          <cell r="A634">
            <v>76250</v>
          </cell>
          <cell r="B634" t="str">
            <v>Boca para BDCC de 3,0 x 3,0 m - normal</v>
          </cell>
          <cell r="C634" t="str">
            <v>un</v>
          </cell>
          <cell r="D634">
            <v>9050.24</v>
          </cell>
        </row>
        <row r="635">
          <cell r="A635">
            <v>76300</v>
          </cell>
          <cell r="B635" t="str">
            <v>Boca para BDCC de 3,0 x 3,0 m - esconsidade de 15 graus</v>
          </cell>
          <cell r="C635" t="str">
            <v>un</v>
          </cell>
          <cell r="D635">
            <v>9570.6099999999988</v>
          </cell>
        </row>
        <row r="636">
          <cell r="A636">
            <v>76350</v>
          </cell>
          <cell r="B636" t="str">
            <v>Boca para BDCC de 2,7 x 3,9 m - normal</v>
          </cell>
          <cell r="C636" t="str">
            <v>un</v>
          </cell>
          <cell r="D636">
            <v>11053.35</v>
          </cell>
        </row>
        <row r="637">
          <cell r="A637">
            <v>76400</v>
          </cell>
          <cell r="B637" t="str">
            <v>Boca para BTCC de 2,0 x 2,0 m - normal</v>
          </cell>
          <cell r="C637" t="str">
            <v>un</v>
          </cell>
          <cell r="D637">
            <v>5493.13</v>
          </cell>
        </row>
        <row r="638">
          <cell r="A638">
            <v>76450</v>
          </cell>
          <cell r="B638" t="str">
            <v>Boca para BTCC de 2,5 x 2,0 m - normal</v>
          </cell>
          <cell r="C638" t="str">
            <v>un</v>
          </cell>
          <cell r="D638">
            <v>6674.98</v>
          </cell>
        </row>
        <row r="639">
          <cell r="A639">
            <v>76500</v>
          </cell>
          <cell r="B639" t="str">
            <v>Boca para BTCC de 3,0 x 2,0 m - normal</v>
          </cell>
          <cell r="C639" t="str">
            <v>un</v>
          </cell>
          <cell r="D639">
            <v>7904.41</v>
          </cell>
        </row>
        <row r="640">
          <cell r="A640">
            <v>76550</v>
          </cell>
          <cell r="B640" t="str">
            <v>Boca para BTCC de 2,7 x 3,9 m - normal</v>
          </cell>
          <cell r="C640" t="str">
            <v>un</v>
          </cell>
          <cell r="D640">
            <v>10751.11</v>
          </cell>
        </row>
        <row r="641">
          <cell r="A641">
            <v>76600</v>
          </cell>
          <cell r="B641" t="str">
            <v>Boca para BTCC de 2,7 x 3,9 m - esconsidade de 10 graus</v>
          </cell>
          <cell r="C641" t="str">
            <v>un</v>
          </cell>
          <cell r="D641">
            <v>11178.310000000001</v>
          </cell>
        </row>
        <row r="642">
          <cell r="A642">
            <v>76650</v>
          </cell>
          <cell r="B642" t="str">
            <v>Boca para BTCC de 2,7 x 3,9 m - esconsidade de 20 graus</v>
          </cell>
          <cell r="C642" t="str">
            <v>un</v>
          </cell>
          <cell r="D642">
            <v>12257.23</v>
          </cell>
        </row>
        <row r="643">
          <cell r="A643">
            <v>76700</v>
          </cell>
          <cell r="B643" t="str">
            <v>Boca para BTCC de 2,7 x 3,9 m - esconsidade de 30 graus</v>
          </cell>
          <cell r="C643" t="str">
            <v>un</v>
          </cell>
          <cell r="D643">
            <v>14441.89</v>
          </cell>
        </row>
        <row r="644">
          <cell r="A644">
            <v>76750</v>
          </cell>
          <cell r="B644" t="str">
            <v>Boca para BTCC de 3,0 x 3,0 m - normal</v>
          </cell>
          <cell r="C644" t="str">
            <v>un</v>
          </cell>
          <cell r="D644">
            <v>10826.220000000001</v>
          </cell>
        </row>
        <row r="645">
          <cell r="A645">
            <v>77000</v>
          </cell>
          <cell r="B645" t="str">
            <v>Caixa coletora de talvegue para BSTC D=60 cm e H=1,5 m</v>
          </cell>
          <cell r="C645" t="str">
            <v>un</v>
          </cell>
          <cell r="D645">
            <v>438.55</v>
          </cell>
        </row>
        <row r="646">
          <cell r="A646">
            <v>77050</v>
          </cell>
          <cell r="B646" t="str">
            <v>Caixa coletora de talvegue para BSTC D=60 cm e H=2,0 m</v>
          </cell>
          <cell r="C646" t="str">
            <v>un</v>
          </cell>
          <cell r="D646">
            <v>593.97</v>
          </cell>
        </row>
        <row r="647">
          <cell r="A647">
            <v>77100</v>
          </cell>
          <cell r="B647" t="str">
            <v>Caixa coletora de talvegue para BSTC D=80 cm e H=1,5 m</v>
          </cell>
          <cell r="C647" t="str">
            <v>un</v>
          </cell>
          <cell r="D647">
            <v>467.28000000000003</v>
          </cell>
        </row>
        <row r="648">
          <cell r="A648">
            <v>77150</v>
          </cell>
          <cell r="B648" t="str">
            <v>Caixa coletora de talvegue para BSTC D=100 cm e H=1,5 m</v>
          </cell>
          <cell r="C648" t="str">
            <v>un</v>
          </cell>
          <cell r="D648">
            <v>457.03000000000003</v>
          </cell>
        </row>
        <row r="649">
          <cell r="A649">
            <v>77200</v>
          </cell>
          <cell r="B649" t="str">
            <v>Caixa coletora de talvegue para BSTC D=80 cm e H=2,0 m</v>
          </cell>
          <cell r="C649" t="str">
            <v>un</v>
          </cell>
          <cell r="D649">
            <v>651.92999999999995</v>
          </cell>
        </row>
        <row r="650">
          <cell r="A650">
            <v>77250</v>
          </cell>
          <cell r="B650" t="str">
            <v>Caixa coletora de talvegue para BSTC D=100 cm e H=2,0 m</v>
          </cell>
          <cell r="C650" t="str">
            <v>un</v>
          </cell>
          <cell r="D650">
            <v>641.66000000000008</v>
          </cell>
        </row>
        <row r="651">
          <cell r="A651">
            <v>77300</v>
          </cell>
          <cell r="B651" t="str">
            <v>Caixa coletora de talvegue para BSTC D=120 cm e H=2,0 m</v>
          </cell>
          <cell r="C651" t="str">
            <v>un</v>
          </cell>
          <cell r="D651">
            <v>631.41</v>
          </cell>
        </row>
        <row r="652">
          <cell r="A652">
            <v>77350</v>
          </cell>
          <cell r="B652" t="str">
            <v>Caixa coletora de talvegue para BSTC D=150 cm e H=2,0 m</v>
          </cell>
          <cell r="C652" t="str">
            <v>un</v>
          </cell>
          <cell r="D652">
            <v>645.87</v>
          </cell>
        </row>
        <row r="653">
          <cell r="A653">
            <v>77400</v>
          </cell>
          <cell r="B653" t="str">
            <v>Caixa coletora de talvegue para BSTC D=80 cm e H=2,5 m</v>
          </cell>
          <cell r="C653" t="str">
            <v>un</v>
          </cell>
          <cell r="D653">
            <v>836.73</v>
          </cell>
        </row>
        <row r="654">
          <cell r="A654">
            <v>77450</v>
          </cell>
          <cell r="B654" t="str">
            <v>Caixa coletora de talvegue para BSTC D=100 cm e H=2,5 m</v>
          </cell>
          <cell r="C654" t="str">
            <v>un</v>
          </cell>
          <cell r="D654">
            <v>826.46</v>
          </cell>
        </row>
        <row r="655">
          <cell r="A655">
            <v>77500</v>
          </cell>
          <cell r="B655" t="str">
            <v>Caixa coletora de talvegue para BSTC D=120 cm e H=2,5 m</v>
          </cell>
          <cell r="C655" t="str">
            <v>un</v>
          </cell>
          <cell r="D655">
            <v>816.2</v>
          </cell>
        </row>
        <row r="656">
          <cell r="A656">
            <v>77550</v>
          </cell>
          <cell r="B656" t="str">
            <v>Caixa coletora de talvegue para BSTC D=150 cm e H=2,5 m</v>
          </cell>
          <cell r="C656" t="str">
            <v>un</v>
          </cell>
          <cell r="D656">
            <v>852.67</v>
          </cell>
        </row>
        <row r="657">
          <cell r="A657">
            <v>77600</v>
          </cell>
          <cell r="B657" t="str">
            <v>Caixa coletora de talvegue para BSTC D=60 cm e H=3,0 m</v>
          </cell>
          <cell r="C657" t="str">
            <v>un</v>
          </cell>
          <cell r="D657">
            <v>919.7</v>
          </cell>
        </row>
        <row r="658">
          <cell r="A658">
            <v>77650</v>
          </cell>
          <cell r="B658" t="str">
            <v>Caixa coletora de talvegue para BSTC D=80 cm e H=3,0 m</v>
          </cell>
          <cell r="C658" t="str">
            <v>un</v>
          </cell>
          <cell r="D658">
            <v>1020.8299999999999</v>
          </cell>
        </row>
        <row r="659">
          <cell r="A659">
            <v>77700</v>
          </cell>
          <cell r="B659" t="str">
            <v>Caixa coletora de talvegue para BSTC D=100 cm e H=3,0 m</v>
          </cell>
          <cell r="C659" t="str">
            <v>un</v>
          </cell>
          <cell r="D659">
            <v>1010.57</v>
          </cell>
        </row>
        <row r="660">
          <cell r="A660">
            <v>77750</v>
          </cell>
          <cell r="B660" t="str">
            <v>Caixa coletora de talvegue para BSTC D=120 cm e H=3,0 m</v>
          </cell>
          <cell r="C660" t="str">
            <v>un</v>
          </cell>
          <cell r="D660">
            <v>1000.3199999999999</v>
          </cell>
        </row>
        <row r="661">
          <cell r="A661">
            <v>77800</v>
          </cell>
          <cell r="B661" t="str">
            <v>Caixa coletora de talvegue para BSTC D=150 cm e H=3,0 m</v>
          </cell>
          <cell r="C661" t="str">
            <v>un</v>
          </cell>
          <cell r="D661">
            <v>1058.82</v>
          </cell>
        </row>
        <row r="662">
          <cell r="A662">
            <v>77850</v>
          </cell>
          <cell r="B662" t="str">
            <v>Caixa coletora de talvegue para BSTC D=80 cm e H=3,5 m</v>
          </cell>
          <cell r="C662" t="str">
            <v>un</v>
          </cell>
          <cell r="D662">
            <v>1205.6099999999999</v>
          </cell>
        </row>
        <row r="663">
          <cell r="A663">
            <v>77900</v>
          </cell>
          <cell r="B663" t="str">
            <v>Caixa coletora de talvegue para BSTC D=100 cm e H=3,5 m</v>
          </cell>
          <cell r="C663" t="str">
            <v>un</v>
          </cell>
          <cell r="D663">
            <v>1195.3500000000001</v>
          </cell>
        </row>
        <row r="664">
          <cell r="A664">
            <v>77950</v>
          </cell>
          <cell r="B664" t="str">
            <v>Caixa coletora de talvegue para BTTC D=100 cm e H=2,0 m</v>
          </cell>
          <cell r="C664" t="str">
            <v>un</v>
          </cell>
          <cell r="D664">
            <v>1270.52</v>
          </cell>
        </row>
        <row r="665">
          <cell r="A665">
            <v>78000</v>
          </cell>
          <cell r="B665" t="str">
            <v>Caixa coletora de talvegue para BSTC D=120 cm e H=3,5 m</v>
          </cell>
          <cell r="C665" t="str">
            <v>un</v>
          </cell>
          <cell r="D665">
            <v>1185.0999999999999</v>
          </cell>
        </row>
        <row r="666">
          <cell r="A666">
            <v>78050</v>
          </cell>
          <cell r="B666" t="str">
            <v>Caixa coletora de talvegue para BDTC D=120 cm e H=2,0 m</v>
          </cell>
          <cell r="C666" t="str">
            <v>un</v>
          </cell>
          <cell r="D666">
            <v>1469.61</v>
          </cell>
        </row>
        <row r="667">
          <cell r="A667">
            <v>78100</v>
          </cell>
          <cell r="B667" t="str">
            <v>Caixa coletora de talvegue para BDTC D=100 cm e H=3,5 m</v>
          </cell>
          <cell r="C667" t="str">
            <v>un</v>
          </cell>
          <cell r="D667">
            <v>2235.73</v>
          </cell>
        </row>
        <row r="668">
          <cell r="A668">
            <v>78150</v>
          </cell>
          <cell r="B668" t="str">
            <v>Caixa coletora de sarjeta para BSTC D=60 cm e H=1,0 m</v>
          </cell>
          <cell r="C668" t="str">
            <v>un</v>
          </cell>
          <cell r="D668">
            <v>347.53</v>
          </cell>
        </row>
        <row r="669">
          <cell r="A669">
            <v>78250</v>
          </cell>
          <cell r="B669" t="str">
            <v>Caixa coletora de sarjeta para BSTC D=80 cm e H=1,5 m</v>
          </cell>
          <cell r="C669" t="str">
            <v>un</v>
          </cell>
          <cell r="D669">
            <v>485.55</v>
          </cell>
        </row>
        <row r="670">
          <cell r="A670">
            <v>78300</v>
          </cell>
          <cell r="B670" t="str">
            <v>Caixa coletora de sarjeta para BSTC D=100 cm e H=1,5 m</v>
          </cell>
          <cell r="C670" t="str">
            <v>un</v>
          </cell>
          <cell r="D670">
            <v>499.58000000000004</v>
          </cell>
        </row>
        <row r="671">
          <cell r="A671">
            <v>78350</v>
          </cell>
          <cell r="B671" t="str">
            <v>Caixa coletora de sarjeta para BSTC D=60 cm e H=2,0 m</v>
          </cell>
          <cell r="C671" t="str">
            <v>un</v>
          </cell>
          <cell r="D671">
            <v>693.69</v>
          </cell>
        </row>
        <row r="672">
          <cell r="A672">
            <v>78400</v>
          </cell>
          <cell r="B672" t="str">
            <v>Caixa coletora de sarjeta para BSTC D=80 cm e H=2,0 m</v>
          </cell>
          <cell r="C672" t="str">
            <v>un</v>
          </cell>
          <cell r="D672">
            <v>688.91</v>
          </cell>
        </row>
        <row r="673">
          <cell r="A673">
            <v>78450</v>
          </cell>
          <cell r="B673" t="str">
            <v>Caixa coletora de sarjeta para BSTC D=100 cm e H=2,0 m</v>
          </cell>
          <cell r="C673" t="str">
            <v>un</v>
          </cell>
          <cell r="D673">
            <v>744.80000000000007</v>
          </cell>
        </row>
        <row r="674">
          <cell r="A674">
            <v>78500</v>
          </cell>
          <cell r="B674" t="str">
            <v>Caixa coletora de sarjeta para BSTC D=120 cm e H=2,0 m</v>
          </cell>
          <cell r="C674" t="str">
            <v>un</v>
          </cell>
          <cell r="D674">
            <v>766.28</v>
          </cell>
        </row>
        <row r="675">
          <cell r="A675">
            <v>78600</v>
          </cell>
          <cell r="B675" t="str">
            <v>Caixa coletora de sarjeta para BSTC D=80 cm e H=2,5 m</v>
          </cell>
          <cell r="C675" t="str">
            <v>un</v>
          </cell>
          <cell r="D675">
            <v>771.62</v>
          </cell>
        </row>
        <row r="676">
          <cell r="A676">
            <v>78650</v>
          </cell>
          <cell r="B676" t="str">
            <v>Caixa coletora de sarjeta para BSTC D=100 cm e H=2,5 m</v>
          </cell>
          <cell r="C676" t="str">
            <v>un</v>
          </cell>
          <cell r="D676">
            <v>860.93</v>
          </cell>
        </row>
        <row r="677">
          <cell r="A677">
            <v>78700</v>
          </cell>
          <cell r="B677" t="str">
            <v>Caixa coletora de sarjeta para BSTC D=120 cm e H=3,0 m</v>
          </cell>
          <cell r="C677" t="str">
            <v>un</v>
          </cell>
          <cell r="D677">
            <v>1022.52</v>
          </cell>
        </row>
        <row r="678">
          <cell r="A678">
            <v>78750</v>
          </cell>
          <cell r="B678" t="str">
            <v>Caixa coletora de sarjeta para BDTC D=80 cm e H=1,5 m</v>
          </cell>
          <cell r="C678" t="str">
            <v>un</v>
          </cell>
          <cell r="D678">
            <v>907.5</v>
          </cell>
        </row>
        <row r="679">
          <cell r="A679">
            <v>78900</v>
          </cell>
          <cell r="B679" t="str">
            <v>Caixa coletora de sarjeta para BTTC D=120 cm e H=2,0 m</v>
          </cell>
          <cell r="C679" t="str">
            <v>un</v>
          </cell>
          <cell r="D679">
            <v>1367.32</v>
          </cell>
        </row>
        <row r="680">
          <cell r="A680">
            <v>79450</v>
          </cell>
          <cell r="B680" t="str">
            <v>Tampa para caixa coletora inclusive vigote</v>
          </cell>
          <cell r="C680" t="str">
            <v>un</v>
          </cell>
          <cell r="D680">
            <v>106.84</v>
          </cell>
        </row>
        <row r="681">
          <cell r="A681">
            <v>79795</v>
          </cell>
          <cell r="B681" t="str">
            <v>Remoção de bueiro com D=30 cm</v>
          </cell>
          <cell r="C681" t="str">
            <v>m</v>
          </cell>
          <cell r="D681">
            <v>3.52</v>
          </cell>
        </row>
        <row r="682">
          <cell r="A682">
            <v>79800</v>
          </cell>
          <cell r="B682" t="str">
            <v>Remoção de bueiro com D=30 cm</v>
          </cell>
          <cell r="C682" t="str">
            <v>m</v>
          </cell>
          <cell r="D682">
            <v>4.8100000000000005</v>
          </cell>
        </row>
        <row r="683">
          <cell r="A683">
            <v>79850</v>
          </cell>
          <cell r="B683" t="str">
            <v>Remoção de bueiro com D=40 cm</v>
          </cell>
          <cell r="C683" t="str">
            <v>m</v>
          </cell>
          <cell r="D683">
            <v>6.39</v>
          </cell>
        </row>
        <row r="684">
          <cell r="A684">
            <v>79860</v>
          </cell>
          <cell r="B684" t="str">
            <v>Remoção de bueiro com D=50 cm</v>
          </cell>
          <cell r="C684" t="str">
            <v>m</v>
          </cell>
          <cell r="D684">
            <v>7.69</v>
          </cell>
        </row>
        <row r="685">
          <cell r="A685">
            <v>79880</v>
          </cell>
          <cell r="B685" t="str">
            <v>Remoção de bueiro com D=60 cm</v>
          </cell>
          <cell r="C685" t="str">
            <v>m</v>
          </cell>
          <cell r="D685">
            <v>10.95</v>
          </cell>
        </row>
        <row r="686">
          <cell r="A686">
            <v>79900</v>
          </cell>
          <cell r="B686" t="str">
            <v>Remoção de bueiro com D=80 cm</v>
          </cell>
          <cell r="C686" t="str">
            <v>m</v>
          </cell>
          <cell r="D686">
            <v>15.799999999999999</v>
          </cell>
        </row>
        <row r="687">
          <cell r="A687">
            <v>79920</v>
          </cell>
          <cell r="B687" t="str">
            <v>Remoção de bueiro com D=100 cm</v>
          </cell>
          <cell r="C687" t="str">
            <v>m</v>
          </cell>
          <cell r="D687">
            <v>18.580000000000002</v>
          </cell>
        </row>
        <row r="688">
          <cell r="A688">
            <v>79940</v>
          </cell>
          <cell r="B688" t="str">
            <v>Remoção de bueiro com D=120 cm</v>
          </cell>
          <cell r="C688" t="str">
            <v>m</v>
          </cell>
          <cell r="D688">
            <v>22.83</v>
          </cell>
        </row>
        <row r="689">
          <cell r="A689">
            <v>79945</v>
          </cell>
          <cell r="B689" t="str">
            <v>Remoção de bueiro com D=150 cm</v>
          </cell>
          <cell r="C689" t="str">
            <v>m</v>
          </cell>
          <cell r="D689">
            <v>27.39</v>
          </cell>
        </row>
        <row r="690">
          <cell r="A690">
            <v>79950</v>
          </cell>
          <cell r="B690" t="str">
            <v>Remoção de bueiro com D=200 cm</v>
          </cell>
          <cell r="C690" t="str">
            <v>m</v>
          </cell>
          <cell r="D690">
            <v>34.230000000000004</v>
          </cell>
        </row>
        <row r="691">
          <cell r="A691">
            <v>79960</v>
          </cell>
          <cell r="B691" t="str">
            <v>Remoção de bueiro duplo tubular de D=100 cm</v>
          </cell>
          <cell r="C691" t="str">
            <v>m</v>
          </cell>
          <cell r="D691">
            <v>41.67</v>
          </cell>
        </row>
        <row r="692">
          <cell r="A692">
            <v>80000</v>
          </cell>
          <cell r="B692" t="str">
            <v>Remoção de cercas de arame farpado</v>
          </cell>
          <cell r="C692" t="str">
            <v>m</v>
          </cell>
          <cell r="D692">
            <v>0.75</v>
          </cell>
        </row>
        <row r="693">
          <cell r="A693">
            <v>80050</v>
          </cell>
          <cell r="B693" t="str">
            <v>Remoção e recolocação de cercas de arame farpado</v>
          </cell>
          <cell r="C693" t="str">
            <v>m</v>
          </cell>
          <cell r="D693">
            <v>2.66</v>
          </cell>
        </row>
        <row r="694">
          <cell r="A694">
            <v>80100</v>
          </cell>
          <cell r="B694" t="str">
            <v>Cercas c/ mourões triangulares de concreto c/4 fios de arame</v>
          </cell>
          <cell r="C694" t="str">
            <v>m</v>
          </cell>
          <cell r="D694">
            <v>4.9300000000000006</v>
          </cell>
        </row>
        <row r="695">
          <cell r="A695">
            <v>80150</v>
          </cell>
          <cell r="B695" t="str">
            <v>Cercas c/ 4 fios de arame c/ mourões de concreto de 10x10x220</v>
          </cell>
          <cell r="C695" t="str">
            <v>m</v>
          </cell>
          <cell r="D695">
            <v>4.9800000000000004</v>
          </cell>
        </row>
        <row r="696">
          <cell r="A696">
            <v>80200</v>
          </cell>
          <cell r="B696" t="str">
            <v>Execução de porteira</v>
          </cell>
          <cell r="C696" t="str">
            <v>un</v>
          </cell>
          <cell r="D696">
            <v>487.01</v>
          </cell>
        </row>
        <row r="697">
          <cell r="A697">
            <v>80250</v>
          </cell>
          <cell r="B697" t="str">
            <v>Execução de mata-burro</v>
          </cell>
          <cell r="C697" t="str">
            <v>un</v>
          </cell>
          <cell r="D697">
            <v>576.79999999999995</v>
          </cell>
        </row>
        <row r="698">
          <cell r="A698">
            <v>80300</v>
          </cell>
          <cell r="B698" t="str">
            <v>Enleivamento</v>
          </cell>
          <cell r="C698" t="str">
            <v>m²</v>
          </cell>
          <cell r="D698">
            <v>3.81</v>
          </cell>
        </row>
        <row r="699">
          <cell r="A699">
            <v>80350</v>
          </cell>
          <cell r="B699" t="str">
            <v>Hidrosemeadura</v>
          </cell>
          <cell r="C699" t="str">
            <v>m²</v>
          </cell>
          <cell r="D699">
            <v>1.06</v>
          </cell>
        </row>
        <row r="700">
          <cell r="A700">
            <v>80400</v>
          </cell>
          <cell r="B700" t="str">
            <v>Pintura de faixa horizontal com tinta acrilica branca</v>
          </cell>
          <cell r="C700" t="str">
            <v>m²</v>
          </cell>
          <cell r="D700">
            <v>5.69</v>
          </cell>
        </row>
        <row r="701">
          <cell r="A701">
            <v>80450</v>
          </cell>
          <cell r="B701" t="str">
            <v>Pintura de faixa horizontal com tinta acrilica amarela</v>
          </cell>
          <cell r="C701" t="str">
            <v>m²</v>
          </cell>
          <cell r="D701">
            <v>5.69</v>
          </cell>
        </row>
        <row r="702">
          <cell r="A702">
            <v>80401</v>
          </cell>
          <cell r="B702" t="str">
            <v>Pintura de faixa horizontal com tinta termoplástica</v>
          </cell>
          <cell r="C702" t="str">
            <v>m²</v>
          </cell>
          <cell r="D702">
            <v>16.38</v>
          </cell>
        </row>
        <row r="703">
          <cell r="A703">
            <v>80402</v>
          </cell>
          <cell r="B703" t="str">
            <v>Pintura de faixa horizontal</v>
          </cell>
          <cell r="C703" t="str">
            <v>m²</v>
          </cell>
          <cell r="D703">
            <v>12</v>
          </cell>
        </row>
        <row r="704">
          <cell r="A704">
            <v>80451</v>
          </cell>
          <cell r="B704" t="str">
            <v>Pintura de faixa horizontal com tinta acrilica termoplástica amarela</v>
          </cell>
          <cell r="C704" t="str">
            <v>m²</v>
          </cell>
          <cell r="D704">
            <v>16.38</v>
          </cell>
        </row>
        <row r="705">
          <cell r="A705">
            <v>80550</v>
          </cell>
          <cell r="B705" t="str">
            <v>Pintura de seta e/ou dizeres na pista</v>
          </cell>
          <cell r="C705" t="str">
            <v>m²</v>
          </cell>
          <cell r="D705">
            <v>5.69</v>
          </cell>
        </row>
        <row r="706">
          <cell r="A706">
            <v>80551</v>
          </cell>
          <cell r="B706" t="str">
            <v>Pintura de seta e/ou dizeres na pista com tinta termoplástica</v>
          </cell>
          <cell r="C706" t="str">
            <v>m²</v>
          </cell>
          <cell r="D706">
            <v>16.38</v>
          </cell>
        </row>
        <row r="707">
          <cell r="A707">
            <v>80552</v>
          </cell>
          <cell r="B707" t="str">
            <v>Pintura de seta e/ou dizeres na pista</v>
          </cell>
          <cell r="C707" t="str">
            <v>m²</v>
          </cell>
          <cell r="D707">
            <v>12</v>
          </cell>
        </row>
        <row r="708">
          <cell r="A708">
            <v>80600</v>
          </cell>
          <cell r="B708" t="str">
            <v>Sinalização - placas D=80 cm</v>
          </cell>
          <cell r="C708" t="str">
            <v>un</v>
          </cell>
          <cell r="D708">
            <v>79.760000000000005</v>
          </cell>
        </row>
        <row r="709">
          <cell r="A709">
            <v>80650</v>
          </cell>
          <cell r="B709" t="str">
            <v>Sinalização - placas D=100 cm</v>
          </cell>
          <cell r="C709" t="str">
            <v>un</v>
          </cell>
          <cell r="D709">
            <v>110.53</v>
          </cell>
        </row>
        <row r="710">
          <cell r="A710">
            <v>80850</v>
          </cell>
          <cell r="B710" t="str">
            <v>Sinalização - placas de 80 x 80 cm</v>
          </cell>
          <cell r="C710" t="str">
            <v>un</v>
          </cell>
          <cell r="D710">
            <v>80.5</v>
          </cell>
        </row>
        <row r="711">
          <cell r="A711">
            <v>80900</v>
          </cell>
          <cell r="B711" t="str">
            <v>Sinalização - placas de 100 x 100 cm</v>
          </cell>
          <cell r="C711" t="str">
            <v>un</v>
          </cell>
          <cell r="D711">
            <v>111.45</v>
          </cell>
        </row>
        <row r="712">
          <cell r="A712">
            <v>81000</v>
          </cell>
          <cell r="B712" t="str">
            <v>Sinalização - placas de 50 x 200 cm</v>
          </cell>
          <cell r="C712" t="str">
            <v>un</v>
          </cell>
          <cell r="D712">
            <v>138.25</v>
          </cell>
        </row>
        <row r="713">
          <cell r="A713">
            <v>81050</v>
          </cell>
          <cell r="B713" t="str">
            <v>Sinalização - placas de 100 x 200 cm</v>
          </cell>
          <cell r="C713" t="str">
            <v>un</v>
          </cell>
          <cell r="D713">
            <v>224.32</v>
          </cell>
        </row>
        <row r="714">
          <cell r="A714">
            <v>81150</v>
          </cell>
          <cell r="B714" t="str">
            <v>Sinalização - placa triangualr com L = 75 cm</v>
          </cell>
          <cell r="C714" t="str">
            <v>un</v>
          </cell>
          <cell r="D714">
            <v>38.340000000000003</v>
          </cell>
        </row>
        <row r="715">
          <cell r="A715">
            <v>81200</v>
          </cell>
          <cell r="B715" t="str">
            <v>Sinalização - placa octogonal com L = 33 cm</v>
          </cell>
          <cell r="C715" t="str">
            <v>un</v>
          </cell>
          <cell r="D715">
            <v>79.760000000000005</v>
          </cell>
        </row>
        <row r="716">
          <cell r="A716">
            <v>81225</v>
          </cell>
          <cell r="B716" t="str">
            <v>Sinalização - placa octogonal com L = 41 cm</v>
          </cell>
          <cell r="C716" t="str">
            <v>un</v>
          </cell>
          <cell r="D716">
            <v>110.09</v>
          </cell>
        </row>
        <row r="717">
          <cell r="A717">
            <v>81240</v>
          </cell>
          <cell r="B717" t="str">
            <v>Sinalização - delineador com placa de 33 x 40 cm</v>
          </cell>
          <cell r="C717" t="str">
            <v>un</v>
          </cell>
          <cell r="D717">
            <v>27.4</v>
          </cell>
        </row>
        <row r="718">
          <cell r="A718">
            <v>81245</v>
          </cell>
          <cell r="B718" t="str">
            <v>Fornec. e colocação de porticos de sinalização rodoviária</v>
          </cell>
          <cell r="C718" t="str">
            <v>un</v>
          </cell>
          <cell r="D718">
            <v>8757.8799999999992</v>
          </cell>
        </row>
        <row r="719">
          <cell r="A719">
            <v>81246</v>
          </cell>
          <cell r="B719" t="str">
            <v>Placas refletivas para porticos de 150 x 300 cm</v>
          </cell>
          <cell r="C719" t="str">
            <v>un</v>
          </cell>
          <cell r="D719">
            <v>402.28</v>
          </cell>
        </row>
        <row r="720">
          <cell r="A720">
            <v>81250</v>
          </cell>
          <cell r="B720" t="str">
            <v>Fornecimento e colocação de tachões mono-refletivos</v>
          </cell>
          <cell r="C720" t="str">
            <v>un</v>
          </cell>
          <cell r="D720">
            <v>18.5</v>
          </cell>
        </row>
        <row r="721">
          <cell r="A721">
            <v>81251</v>
          </cell>
          <cell r="B721" t="str">
            <v>Fornecimento e colocação de tachões bi-refletivos</v>
          </cell>
          <cell r="C721" t="str">
            <v>un</v>
          </cell>
          <cell r="D721">
            <v>20.65</v>
          </cell>
        </row>
        <row r="722">
          <cell r="A722">
            <v>81252</v>
          </cell>
          <cell r="B722" t="str">
            <v>Fornecimento e colocação de tachinhas mono-refletivas</v>
          </cell>
          <cell r="C722" t="str">
            <v>un</v>
          </cell>
          <cell r="D722">
            <v>4.46</v>
          </cell>
        </row>
        <row r="723">
          <cell r="A723">
            <v>81253</v>
          </cell>
          <cell r="B723" t="str">
            <v>Fornecimento e colocação de tachinhas bi-refletivas</v>
          </cell>
          <cell r="C723" t="str">
            <v>un</v>
          </cell>
          <cell r="D723">
            <v>6.12</v>
          </cell>
        </row>
        <row r="724">
          <cell r="A724">
            <v>81254</v>
          </cell>
          <cell r="B724" t="str">
            <v>Fornecimento e colocação de tachões não refletivos</v>
          </cell>
          <cell r="C724" t="str">
            <v>un</v>
          </cell>
          <cell r="D724">
            <v>16.739999999999998</v>
          </cell>
        </row>
        <row r="725">
          <cell r="A725">
            <v>81255</v>
          </cell>
          <cell r="B725" t="str">
            <v>Fornecimento e colocação de calotas esféricas D=15 cm x 4  cm</v>
          </cell>
          <cell r="C725" t="str">
            <v>un</v>
          </cell>
          <cell r="D725">
            <v>13.54</v>
          </cell>
        </row>
        <row r="726">
          <cell r="A726">
            <v>81300</v>
          </cell>
          <cell r="B726" t="str">
            <v>Marco quilométrico de 50 x 67 cm</v>
          </cell>
          <cell r="C726" t="str">
            <v>un</v>
          </cell>
          <cell r="D726">
            <v>36.700000000000003</v>
          </cell>
        </row>
        <row r="727">
          <cell r="A727">
            <v>81350</v>
          </cell>
          <cell r="B727" t="str">
            <v>Balisador de concreto</v>
          </cell>
          <cell r="C727" t="str">
            <v>un</v>
          </cell>
          <cell r="D727">
            <v>30.77</v>
          </cell>
        </row>
        <row r="728">
          <cell r="A728">
            <v>81600</v>
          </cell>
          <cell r="B728" t="str">
            <v>Defensa singela semi-maleável</v>
          </cell>
          <cell r="C728" t="str">
            <v>m</v>
          </cell>
          <cell r="D728">
            <v>88.57</v>
          </cell>
        </row>
        <row r="729">
          <cell r="A729">
            <v>81650</v>
          </cell>
          <cell r="B729" t="str">
            <v>Remoção e recalçamento de pavimento a lajotas</v>
          </cell>
          <cell r="C729" t="str">
            <v>m²</v>
          </cell>
          <cell r="D729">
            <v>3.9299999999999997</v>
          </cell>
        </row>
        <row r="730">
          <cell r="A730">
            <v>81700</v>
          </cell>
          <cell r="B730" t="str">
            <v>Remoção e relocalização de postes</v>
          </cell>
          <cell r="C730" t="str">
            <v>un</v>
          </cell>
          <cell r="D730">
            <v>222.06</v>
          </cell>
        </row>
        <row r="731">
          <cell r="A731">
            <v>81800</v>
          </cell>
          <cell r="B731" t="str">
            <v>Recuperação de taludes com argila ensacada em polipropileno</v>
          </cell>
          <cell r="C731" t="str">
            <v>un</v>
          </cell>
          <cell r="D731">
            <v>3.98</v>
          </cell>
        </row>
        <row r="732">
          <cell r="A732">
            <v>81900</v>
          </cell>
          <cell r="B732" t="str">
            <v>Calçada em lastro de brita com revestimento em argamassa 1:3</v>
          </cell>
          <cell r="C732" t="str">
            <v>m²</v>
          </cell>
          <cell r="D732">
            <v>8.75</v>
          </cell>
        </row>
        <row r="733">
          <cell r="A733">
            <v>81950</v>
          </cell>
          <cell r="B733" t="str">
            <v>Calçada em lastro de brita com revestimento em concreto</v>
          </cell>
          <cell r="C733" t="str">
            <v>m²</v>
          </cell>
          <cell r="D733">
            <v>9.8800000000000008</v>
          </cell>
        </row>
        <row r="734">
          <cell r="A734">
            <v>82000</v>
          </cell>
          <cell r="B734" t="str">
            <v>Remoção de meio-fio</v>
          </cell>
          <cell r="C734" t="str">
            <v>m</v>
          </cell>
          <cell r="D734">
            <v>0.96</v>
          </cell>
        </row>
        <row r="735">
          <cell r="A735">
            <v>82050</v>
          </cell>
          <cell r="B735" t="str">
            <v>Remoção de camada granular</v>
          </cell>
          <cell r="C735" t="str">
            <v>m³</v>
          </cell>
          <cell r="D735">
            <v>1.2999999999999998</v>
          </cell>
        </row>
        <row r="736">
          <cell r="A736">
            <v>82100</v>
          </cell>
          <cell r="B736" t="str">
            <v>Remoção de pavimento a lajota</v>
          </cell>
          <cell r="C736" t="str">
            <v>m²</v>
          </cell>
          <cell r="D736">
            <v>0.44</v>
          </cell>
        </row>
        <row r="737">
          <cell r="A737">
            <v>82150</v>
          </cell>
          <cell r="B737" t="str">
            <v>Remoção de pavimento a paralelepípedos</v>
          </cell>
          <cell r="C737" t="str">
            <v>m²</v>
          </cell>
          <cell r="D737">
            <v>0.66999999999999993</v>
          </cell>
        </row>
        <row r="738">
          <cell r="A738">
            <v>82200</v>
          </cell>
          <cell r="B738" t="str">
            <v>Remoção de pavimento de CBUQ</v>
          </cell>
          <cell r="C738" t="str">
            <v>m³</v>
          </cell>
          <cell r="D738">
            <v>2.4000000000000004</v>
          </cell>
        </row>
        <row r="739">
          <cell r="A739">
            <v>82250</v>
          </cell>
          <cell r="B739" t="str">
            <v>Remoção de sarjeta em meia calha</v>
          </cell>
          <cell r="C739" t="str">
            <v>un</v>
          </cell>
          <cell r="D739">
            <v>0.6100000000000001</v>
          </cell>
        </row>
        <row r="740">
          <cell r="A740">
            <v>82300</v>
          </cell>
          <cell r="B740" t="str">
            <v>Demolição de alvenaria</v>
          </cell>
          <cell r="C740" t="str">
            <v>m³</v>
          </cell>
          <cell r="D740">
            <v>10.66</v>
          </cell>
        </row>
        <row r="741">
          <cell r="A741">
            <v>82350</v>
          </cell>
          <cell r="B741" t="str">
            <v>Demolição de estrutura em concreto simples</v>
          </cell>
          <cell r="C741" t="str">
            <v>m³</v>
          </cell>
          <cell r="D741">
            <v>13.96</v>
          </cell>
        </row>
        <row r="742">
          <cell r="A742">
            <v>82400</v>
          </cell>
          <cell r="B742" t="str">
            <v>Demolição de estrutura em concreto armado</v>
          </cell>
          <cell r="C742" t="str">
            <v>m³</v>
          </cell>
          <cell r="D742">
            <v>27.9</v>
          </cell>
        </row>
        <row r="743">
          <cell r="A743">
            <v>82600</v>
          </cell>
          <cell r="B743" t="str">
            <v>Gabião caixa galvanizada c/ H=50 cm</v>
          </cell>
          <cell r="C743" t="str">
            <v>m³</v>
          </cell>
          <cell r="D743">
            <v>117.59</v>
          </cell>
        </row>
        <row r="744">
          <cell r="A744">
            <v>82610</v>
          </cell>
          <cell r="B744" t="str">
            <v>Gabião caixa em PVC com H=50 cm</v>
          </cell>
          <cell r="C744" t="str">
            <v>m³</v>
          </cell>
          <cell r="D744">
            <v>130.93</v>
          </cell>
        </row>
        <row r="745">
          <cell r="A745">
            <v>82650</v>
          </cell>
          <cell r="B745" t="str">
            <v>Gabião caixa galvanizada com H=100 cm</v>
          </cell>
          <cell r="C745" t="str">
            <v>m³</v>
          </cell>
          <cell r="D745">
            <v>96.23</v>
          </cell>
        </row>
        <row r="746">
          <cell r="A746">
            <v>82660</v>
          </cell>
          <cell r="B746" t="str">
            <v>Gabião caixa em PVC com H=100 cm</v>
          </cell>
          <cell r="C746" t="str">
            <v>m³</v>
          </cell>
          <cell r="D746">
            <v>104.39</v>
          </cell>
        </row>
        <row r="747">
          <cell r="A747">
            <v>90000</v>
          </cell>
          <cell r="B747" t="str">
            <v>Torre de madeira para cravação de tubulão</v>
          </cell>
          <cell r="C747" t="str">
            <v>m</v>
          </cell>
          <cell r="D747">
            <v>450.9</v>
          </cell>
        </row>
        <row r="748">
          <cell r="A748">
            <v>90010</v>
          </cell>
          <cell r="B748" t="str">
            <v>Argamassa de cimento e areia 1:4 - preparo e materiais</v>
          </cell>
          <cell r="C748" t="str">
            <v>m³</v>
          </cell>
          <cell r="D748">
            <v>104.93</v>
          </cell>
        </row>
        <row r="749">
          <cell r="A749">
            <v>90020</v>
          </cell>
          <cell r="B749" t="str">
            <v>Formas de madeira</v>
          </cell>
          <cell r="C749" t="str">
            <v>m²</v>
          </cell>
          <cell r="D749">
            <v>29.37</v>
          </cell>
        </row>
        <row r="750">
          <cell r="A750">
            <v>90030</v>
          </cell>
          <cell r="B750" t="str">
            <v>Armadura de aço CA-50/CA-60 - fornec. dobr. e colocação</v>
          </cell>
          <cell r="C750" t="str">
            <v>kg</v>
          </cell>
          <cell r="D750">
            <v>2.15</v>
          </cell>
        </row>
        <row r="751">
          <cell r="A751">
            <v>90040</v>
          </cell>
          <cell r="B751" t="str">
            <v>Concreto fck 15 MPa - preparo lançamento e cura</v>
          </cell>
          <cell r="C751" t="str">
            <v>m³</v>
          </cell>
          <cell r="D751">
            <v>129.1</v>
          </cell>
        </row>
        <row r="752">
          <cell r="A752">
            <v>90050</v>
          </cell>
          <cell r="B752" t="str">
            <v>Concreto fck 18 MPa - preparo lançamento e cura</v>
          </cell>
          <cell r="C752" t="str">
            <v>m³</v>
          </cell>
          <cell r="D752">
            <v>134.51</v>
          </cell>
        </row>
        <row r="753">
          <cell r="A753">
            <v>90060</v>
          </cell>
          <cell r="B753" t="str">
            <v>Demolição de estrutura em concreto simples</v>
          </cell>
          <cell r="C753" t="str">
            <v>m³</v>
          </cell>
          <cell r="D753">
            <v>13.96</v>
          </cell>
        </row>
        <row r="754">
          <cell r="A754">
            <v>90070</v>
          </cell>
          <cell r="B754" t="str">
            <v>Demolição de estrutura em concreto armado</v>
          </cell>
          <cell r="C754" t="str">
            <v>m³</v>
          </cell>
          <cell r="D754">
            <v>27.9</v>
          </cell>
        </row>
        <row r="755">
          <cell r="A755">
            <v>90080</v>
          </cell>
          <cell r="B755" t="str">
            <v>Ensecadeiras duplas</v>
          </cell>
          <cell r="C755" t="str">
            <v>m²</v>
          </cell>
          <cell r="D755">
            <v>152.29</v>
          </cell>
        </row>
        <row r="756">
          <cell r="A756">
            <v>90100</v>
          </cell>
          <cell r="B756" t="str">
            <v>Escav. manual p/ cavas de fundação em 1a cat. H&lt;=4,0 m c/ esg.</v>
          </cell>
          <cell r="C756" t="str">
            <v>m³</v>
          </cell>
          <cell r="D756">
            <v>16.75</v>
          </cell>
        </row>
        <row r="757">
          <cell r="A757">
            <v>90110</v>
          </cell>
          <cell r="B757" t="str">
            <v>Escav. mecan. p/ cavas de fundação em 1a cat. H&lt;=4,0 m c/ esg.</v>
          </cell>
          <cell r="C757" t="str">
            <v>m³</v>
          </cell>
          <cell r="D757">
            <v>3.58</v>
          </cell>
        </row>
        <row r="758">
          <cell r="A758">
            <v>90120</v>
          </cell>
          <cell r="B758" t="str">
            <v>Escavação para cavas de fundação em mat. 3a. cat. c/ esgoto.</v>
          </cell>
          <cell r="C758" t="str">
            <v>m³</v>
          </cell>
          <cell r="D758">
            <v>49.13</v>
          </cell>
        </row>
        <row r="759">
          <cell r="A759">
            <v>90130</v>
          </cell>
          <cell r="B759" t="str">
            <v>Estacas matálicas 3 TR-32 - fornecimento e cravação</v>
          </cell>
          <cell r="C759" t="str">
            <v>m</v>
          </cell>
          <cell r="D759">
            <v>120.79</v>
          </cell>
        </row>
        <row r="760">
          <cell r="A760">
            <v>90140</v>
          </cell>
          <cell r="B760" t="str">
            <v>Estacas matálicas 3 TR-37 - fornecimento e cravação</v>
          </cell>
          <cell r="C760" t="str">
            <v>m</v>
          </cell>
          <cell r="D760">
            <v>130.56</v>
          </cell>
        </row>
        <row r="761">
          <cell r="A761">
            <v>90150</v>
          </cell>
          <cell r="B761" t="str">
            <v>Escavação em tubulão a céu aberto em material de 1a. cat.</v>
          </cell>
          <cell r="C761" t="str">
            <v>m³</v>
          </cell>
          <cell r="D761">
            <v>133.01</v>
          </cell>
        </row>
        <row r="762">
          <cell r="A762">
            <v>90160</v>
          </cell>
          <cell r="B762" t="str">
            <v>Escavação em tubulão a céu aberto em material de 3a. cat.</v>
          </cell>
          <cell r="C762" t="str">
            <v>m³</v>
          </cell>
          <cell r="D762">
            <v>548.16</v>
          </cell>
        </row>
        <row r="763">
          <cell r="A763">
            <v>90170</v>
          </cell>
          <cell r="B763" t="str">
            <v>Escavação em tubulão sob ar comprimido em mat. de 1a. cat.</v>
          </cell>
          <cell r="C763" t="str">
            <v>m³</v>
          </cell>
          <cell r="D763">
            <v>638.22</v>
          </cell>
        </row>
        <row r="764">
          <cell r="A764">
            <v>90180</v>
          </cell>
          <cell r="B764" t="str">
            <v>Escavação em tubulão sob ar comprimido em mat. de 3a. cat.</v>
          </cell>
          <cell r="C764" t="str">
            <v>m³</v>
          </cell>
          <cell r="D764">
            <v>1056.97</v>
          </cell>
        </row>
        <row r="765">
          <cell r="A765">
            <v>90190</v>
          </cell>
          <cell r="B765" t="str">
            <v>Cravação de fuste de tubulão a céu aberto</v>
          </cell>
          <cell r="C765" t="str">
            <v>m</v>
          </cell>
          <cell r="D765">
            <v>214.47</v>
          </cell>
        </row>
        <row r="766">
          <cell r="A766">
            <v>90200</v>
          </cell>
          <cell r="B766" t="str">
            <v>Cravação de fuste de tubulão sob ar comprimido</v>
          </cell>
          <cell r="C766" t="str">
            <v>m</v>
          </cell>
          <cell r="D766">
            <v>226.1</v>
          </cell>
        </row>
        <row r="767">
          <cell r="A767">
            <v>90210</v>
          </cell>
          <cell r="B767" t="str">
            <v>Formas de madeira</v>
          </cell>
          <cell r="C767" t="str">
            <v>m²</v>
          </cell>
          <cell r="D767">
            <v>29.37</v>
          </cell>
        </row>
        <row r="768">
          <cell r="A768">
            <v>90220</v>
          </cell>
          <cell r="B768" t="str">
            <v>Formas de placa compensada para mesoestrutura</v>
          </cell>
          <cell r="C768" t="str">
            <v>m²</v>
          </cell>
          <cell r="D768">
            <v>16.239999999999998</v>
          </cell>
        </row>
        <row r="769">
          <cell r="A769">
            <v>90230</v>
          </cell>
          <cell r="B769" t="str">
            <v>Armada de aço CA-50/CA-60 - Fornec. dobr. e colocação</v>
          </cell>
          <cell r="C769" t="str">
            <v>kg</v>
          </cell>
          <cell r="D769">
            <v>2.15</v>
          </cell>
        </row>
        <row r="770">
          <cell r="A770">
            <v>90240</v>
          </cell>
          <cell r="B770" t="str">
            <v>Concreto fck 15 MPa - preparo lançamento e cura</v>
          </cell>
          <cell r="C770" t="str">
            <v>m³</v>
          </cell>
          <cell r="D770">
            <v>129.1</v>
          </cell>
        </row>
        <row r="771">
          <cell r="A771">
            <v>90250</v>
          </cell>
          <cell r="B771" t="str">
            <v>Concreto fck 18 MPa - preparo lançamento e cura</v>
          </cell>
          <cell r="C771" t="str">
            <v>m³</v>
          </cell>
          <cell r="D771">
            <v>134.51</v>
          </cell>
        </row>
        <row r="772">
          <cell r="A772">
            <v>90260</v>
          </cell>
          <cell r="B772" t="str">
            <v>Concreto ciclopico fck 15 MPa - preparo lançamento e cura</v>
          </cell>
          <cell r="C772" t="str">
            <v>m³</v>
          </cell>
          <cell r="D772">
            <v>108.06</v>
          </cell>
        </row>
        <row r="773">
          <cell r="A773">
            <v>90270</v>
          </cell>
          <cell r="B773" t="str">
            <v>Fornecimento e colocação  de aparelho de apoio neoprene</v>
          </cell>
          <cell r="C773" t="str">
            <v>kg</v>
          </cell>
          <cell r="D773">
            <v>46.96</v>
          </cell>
        </row>
        <row r="774">
          <cell r="A774">
            <v>90280</v>
          </cell>
          <cell r="B774" t="str">
            <v>Fornecimento e colocação de aparelho de apoio neoprene</v>
          </cell>
          <cell r="C774" t="str">
            <v>dm³</v>
          </cell>
          <cell r="D774">
            <v>63.21</v>
          </cell>
        </row>
        <row r="775">
          <cell r="A775">
            <v>90500</v>
          </cell>
          <cell r="B775" t="str">
            <v>Escoramento de madeira (cimbramento)</v>
          </cell>
          <cell r="C775" t="str">
            <v>m³</v>
          </cell>
          <cell r="D775">
            <v>24.28</v>
          </cell>
        </row>
        <row r="776">
          <cell r="A776">
            <v>90510</v>
          </cell>
          <cell r="B776" t="str">
            <v>Formas de placa compensada</v>
          </cell>
          <cell r="C776" t="str">
            <v>m²</v>
          </cell>
          <cell r="D776">
            <v>16.239999999999998</v>
          </cell>
        </row>
        <row r="777">
          <cell r="A777">
            <v>90511</v>
          </cell>
          <cell r="B777" t="str">
            <v>Formas de placa compensada plastificada</v>
          </cell>
          <cell r="C777" t="str">
            <v>m²</v>
          </cell>
          <cell r="D777">
            <v>17.47</v>
          </cell>
        </row>
        <row r="778">
          <cell r="A778">
            <v>90520</v>
          </cell>
          <cell r="B778" t="str">
            <v>Armadura de aço CA-50/CA-6 - fornec. dobr. e colocação</v>
          </cell>
          <cell r="C778" t="str">
            <v>kg</v>
          </cell>
          <cell r="D778">
            <v>2.15</v>
          </cell>
        </row>
        <row r="779">
          <cell r="A779">
            <v>90530</v>
          </cell>
          <cell r="B779" t="str">
            <v>Concreto fck 15 MPa - preparo lançamento e cura</v>
          </cell>
          <cell r="C779" t="str">
            <v>m³</v>
          </cell>
          <cell r="D779">
            <v>129.1</v>
          </cell>
        </row>
        <row r="780">
          <cell r="A780">
            <v>90540</v>
          </cell>
          <cell r="B780" t="str">
            <v>Concreto fck 18 MPa - preparo lançamento e cura</v>
          </cell>
          <cell r="C780" t="str">
            <v>m³</v>
          </cell>
          <cell r="D780">
            <v>134.79</v>
          </cell>
        </row>
        <row r="781">
          <cell r="A781">
            <v>90550</v>
          </cell>
          <cell r="B781" t="str">
            <v>Concreto fck 20 MPa - preparo lançamento e cura</v>
          </cell>
          <cell r="C781" t="str">
            <v>m³</v>
          </cell>
          <cell r="D781">
            <v>136.37</v>
          </cell>
        </row>
        <row r="782">
          <cell r="A782">
            <v>90551</v>
          </cell>
          <cell r="B782" t="str">
            <v>Concreto fck 20 MPa - com aditivo plastificante</v>
          </cell>
          <cell r="C782" t="str">
            <v>m³</v>
          </cell>
          <cell r="D782">
            <v>157.04</v>
          </cell>
        </row>
        <row r="783">
          <cell r="A783">
            <v>90560</v>
          </cell>
          <cell r="B783" t="str">
            <v>Concreto fck 24 MPa - preparo lançamento e cura</v>
          </cell>
          <cell r="C783" t="str">
            <v>m³</v>
          </cell>
          <cell r="D783">
            <v>137.75</v>
          </cell>
        </row>
        <row r="784">
          <cell r="A784">
            <v>90570</v>
          </cell>
          <cell r="B784" t="str">
            <v>Concreto fck 32 MPa - preparo lançamento e cura</v>
          </cell>
          <cell r="C784" t="str">
            <v>m³</v>
          </cell>
          <cell r="D784">
            <v>141.86000000000001</v>
          </cell>
        </row>
        <row r="785">
          <cell r="A785">
            <v>90580</v>
          </cell>
          <cell r="B785" t="str">
            <v>Concreto para pavimentação de pista de rolamento</v>
          </cell>
          <cell r="C785" t="str">
            <v>m³</v>
          </cell>
          <cell r="D785">
            <v>132.38</v>
          </cell>
        </row>
        <row r="786">
          <cell r="A786">
            <v>90581</v>
          </cell>
          <cell r="B786" t="str">
            <v>Adesivo estrutural</v>
          </cell>
          <cell r="C786" t="str">
            <v>kg</v>
          </cell>
          <cell r="D786">
            <v>37.32</v>
          </cell>
        </row>
        <row r="787">
          <cell r="A787">
            <v>90582</v>
          </cell>
          <cell r="B787" t="str">
            <v>Argamassa sob adesivo estrutural</v>
          </cell>
          <cell r="C787" t="str">
            <v>m²</v>
          </cell>
          <cell r="D787">
            <v>21.27</v>
          </cell>
        </row>
        <row r="788">
          <cell r="A788">
            <v>90590</v>
          </cell>
          <cell r="B788" t="str">
            <v>Guarda-corpo - materiais moldagem e colocação</v>
          </cell>
          <cell r="C788" t="str">
            <v>m</v>
          </cell>
          <cell r="D788">
            <v>61.3</v>
          </cell>
        </row>
        <row r="789">
          <cell r="A789">
            <v>90600</v>
          </cell>
          <cell r="B789" t="str">
            <v>Dreno de PVC D=100 mm - fornecimento e colocação</v>
          </cell>
          <cell r="C789" t="str">
            <v>un</v>
          </cell>
          <cell r="D789">
            <v>5.32</v>
          </cell>
        </row>
        <row r="790">
          <cell r="A790">
            <v>90610</v>
          </cell>
          <cell r="B790" t="str">
            <v>Dreno de PVC D=50 mm - fornecimento e colocação</v>
          </cell>
          <cell r="C790" t="str">
            <v>un</v>
          </cell>
          <cell r="D790">
            <v>3.98</v>
          </cell>
        </row>
        <row r="791">
          <cell r="A791">
            <v>90611</v>
          </cell>
          <cell r="B791" t="str">
            <v>Corte de concreto</v>
          </cell>
          <cell r="C791" t="str">
            <v>m²</v>
          </cell>
          <cell r="D791">
            <v>46</v>
          </cell>
        </row>
        <row r="792">
          <cell r="A792">
            <v>90612</v>
          </cell>
          <cell r="B792" t="str">
            <v>Apicoamento de concreto</v>
          </cell>
          <cell r="C792" t="str">
            <v>m²</v>
          </cell>
          <cell r="D792">
            <v>19.29</v>
          </cell>
        </row>
        <row r="793">
          <cell r="A793">
            <v>90613</v>
          </cell>
          <cell r="B793" t="str">
            <v>Jateamento de estrutura de concreto</v>
          </cell>
          <cell r="C793" t="str">
            <v>m²</v>
          </cell>
          <cell r="D793">
            <v>14.43</v>
          </cell>
        </row>
        <row r="794">
          <cell r="A794">
            <v>90620</v>
          </cell>
          <cell r="B794" t="str">
            <v>Limpeza e pintura de cimento</v>
          </cell>
          <cell r="C794" t="str">
            <v>m²</v>
          </cell>
          <cell r="D794">
            <v>2.11</v>
          </cell>
        </row>
        <row r="795">
          <cell r="A795">
            <v>90630</v>
          </cell>
          <cell r="B795" t="str">
            <v>Pintura com silicone sobre estrutura nova de concreto</v>
          </cell>
          <cell r="C795" t="str">
            <v>m²</v>
          </cell>
          <cell r="D795">
            <v>12.33</v>
          </cell>
        </row>
        <row r="797">
          <cell r="A797" t="str">
            <v>*1</v>
          </cell>
          <cell r="B797" t="str">
            <v>Caixa coletora com boca de lobo p/ BSTC, D=80cm e h=1,5m</v>
          </cell>
          <cell r="C797" t="str">
            <v>un</v>
          </cell>
          <cell r="D797">
            <v>771.32</v>
          </cell>
        </row>
        <row r="798">
          <cell r="A798" t="str">
            <v>*2</v>
          </cell>
          <cell r="B798" t="str">
            <v>Caixa coletora com boca de lobo p/ BSTC, D=80cm e h=2,5m</v>
          </cell>
          <cell r="C798" t="str">
            <v>un</v>
          </cell>
          <cell r="D798">
            <v>820</v>
          </cell>
        </row>
        <row r="799">
          <cell r="A799" t="str">
            <v>*3</v>
          </cell>
          <cell r="B799" t="str">
            <v>Barreira Tipo DNER</v>
          </cell>
          <cell r="C799" t="str">
            <v>m</v>
          </cell>
          <cell r="D799">
            <v>66.55</v>
          </cell>
        </row>
        <row r="800">
          <cell r="A800" t="str">
            <v>*4</v>
          </cell>
          <cell r="B800" t="str">
            <v>Lombada eletrônica</v>
          </cell>
          <cell r="C800" t="str">
            <v>un</v>
          </cell>
          <cell r="D800">
            <v>36000</v>
          </cell>
        </row>
        <row r="801">
          <cell r="A801" t="str">
            <v>*5</v>
          </cell>
          <cell r="B801" t="str">
            <v>Meio-fio de concreto tipo MFC-03 (DNER)</v>
          </cell>
          <cell r="C801" t="str">
            <v>m</v>
          </cell>
          <cell r="D801">
            <v>24.040000000000003</v>
          </cell>
        </row>
        <row r="802">
          <cell r="A802" t="str">
            <v>*6</v>
          </cell>
          <cell r="B802" t="str">
            <v>Cortina atirantada</v>
          </cell>
          <cell r="C802" t="str">
            <v>m²</v>
          </cell>
          <cell r="D802">
            <v>400</v>
          </cell>
        </row>
        <row r="803">
          <cell r="A803" t="str">
            <v>*7</v>
          </cell>
          <cell r="B803" t="str">
            <v>Fornec. e plantio de mudas de árvores selecionadas</v>
          </cell>
          <cell r="C803" t="str">
            <v>un</v>
          </cell>
          <cell r="D803">
            <v>5.21</v>
          </cell>
        </row>
        <row r="804">
          <cell r="A804" t="str">
            <v>*8</v>
          </cell>
          <cell r="B804" t="str">
            <v>Semáforo</v>
          </cell>
          <cell r="C804" t="str">
            <v>un</v>
          </cell>
          <cell r="D804">
            <v>20000</v>
          </cell>
        </row>
        <row r="805">
          <cell r="A805" t="str">
            <v>*9</v>
          </cell>
          <cell r="B805" t="str">
            <v>Iluminação</v>
          </cell>
          <cell r="C805" t="str">
            <v>postes</v>
          </cell>
          <cell r="D805">
            <v>5000</v>
          </cell>
        </row>
        <row r="806">
          <cell r="A806" t="str">
            <v>*10</v>
          </cell>
          <cell r="B806" t="str">
            <v>Cancela automatizada</v>
          </cell>
          <cell r="C806" t="str">
            <v>un</v>
          </cell>
          <cell r="D806">
            <v>12000</v>
          </cell>
        </row>
        <row r="807">
          <cell r="A807" t="str">
            <v>*11</v>
          </cell>
          <cell r="B807" t="str">
            <v>Poste de sinalização automatizado</v>
          </cell>
          <cell r="C807" t="str">
            <v>un</v>
          </cell>
          <cell r="D807">
            <v>6000</v>
          </cell>
        </row>
        <row r="808">
          <cell r="A808" t="str">
            <v>*12</v>
          </cell>
          <cell r="B808" t="str">
            <v>Posto da Polícia Rodoviária Federal</v>
          </cell>
          <cell r="C808" t="str">
            <v>m²</v>
          </cell>
          <cell r="D808">
            <v>422.52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xecuçServiços"/>
      <sheetName val="Quadro de Quant"/>
      <sheetName val="ORÇLote28 "/>
      <sheetName val="ResBR101"/>
      <sheetName val="Gráfico2"/>
      <sheetName val="RESUMO Lote28"/>
      <sheetName val="RESUMO Lote36"/>
      <sheetName val="orcID nº1"/>
      <sheetName val="orc ID nº2 "/>
      <sheetName val="orc ID nº3"/>
      <sheetName val="orcID nº4"/>
      <sheetName val="orcID nº5"/>
      <sheetName val="orcID nº6"/>
      <sheetName val="orcID nº7"/>
      <sheetName val="orc ID nº8"/>
      <sheetName val="orc ID nº9"/>
      <sheetName val="orc ID nº10"/>
      <sheetName val="orc ID nº11"/>
      <sheetName val="orc ID nº12"/>
      <sheetName val="orc ID nº13"/>
      <sheetName val="orc ID nº 14"/>
      <sheetName val="orc ID nº 15"/>
      <sheetName val="orc ID nº16"/>
      <sheetName val="orc ID nº17"/>
      <sheetName val="orc ID nº 18"/>
      <sheetName val="orc ID nº19"/>
      <sheetName val="orc ID nº20"/>
      <sheetName val="orc ID Lote 36"/>
      <sheetName val="Orç Compar Viaduto 1"/>
      <sheetName val="Orç Compar Ater Estac1736"/>
      <sheetName val="orçmin nº22 (paralelo aterro)"/>
      <sheetName val="orçmin nº23 (paralelo viaduto)"/>
      <sheetName val="orçmin nº24 (contorno aterro)"/>
      <sheetName val="Resumo Orç22+23+24"/>
      <sheetName val="orçmin nº21 Meio Ambiente"/>
      <sheetName val="orçmin nº21 Meio Ambiente IME"/>
      <sheetName val="orçmin (17)AC VIA SECUND"/>
      <sheetName val="orçmin (18) abrigo de passag"/>
      <sheetName val="quantitativos e custos"/>
      <sheetName val="1CDExecServiços"/>
      <sheetName val="2ProduçMateriais"/>
      <sheetName val="3ConcretoeArgam."/>
      <sheetName val="14ConsiderGerais"/>
      <sheetName val="4Transporte"/>
      <sheetName val="5Equipamentos"/>
      <sheetName val="6Mão-de-obra"/>
      <sheetName val="7Materiais"/>
      <sheetName val="8Formas"/>
      <sheetName val="9Composição C.Unitários"/>
      <sheetName val="10ConsumoMat.Concretos"/>
      <sheetName val="11ConsumoMatServton"/>
      <sheetName val="12ConsMatServPaviment"/>
      <sheetName val="13ConsMatServComplem"/>
      <sheetName val="15Projetos"/>
      <sheetName val="16DMT"/>
      <sheetName val="17Composição(MOD)"/>
      <sheetName val="09.517.01"/>
      <sheetName val="09.517.02"/>
      <sheetName val="09.517.03"/>
      <sheetName val="09.517.04"/>
      <sheetName val="09.517.05"/>
      <sheetName val="09.519.01"/>
      <sheetName val="09.601.00"/>
      <sheetName val="09.601.01"/>
      <sheetName val="09.601.02"/>
      <sheetName val="09.999.01"/>
      <sheetName val="09.601.04"/>
      <sheetName val="02.100.00"/>
      <sheetName val="02.230.00"/>
      <sheetName val="02.300.00"/>
      <sheetName val="02.400.00"/>
      <sheetName val="02.530.00"/>
      <sheetName val="02.540.01"/>
      <sheetName val="P 02.540.01"/>
      <sheetName val="P 02.560.01"/>
      <sheetName val="02.999.03"/>
      <sheetName val="02.999.05"/>
      <sheetName val="02.999.06"/>
      <sheetName val="P 02.999.07"/>
      <sheetName val="P 02.999.08"/>
      <sheetName val="P 02.250.01"/>
      <sheetName val="P 02.250.00"/>
      <sheetName val="DER53130"/>
      <sheetName val="MACHIDRAULICO"/>
      <sheetName val="P 02.530.01"/>
      <sheetName val="03.119.01"/>
      <sheetName val="03.300.01"/>
      <sheetName val="03.310.01"/>
      <sheetName val="03.310.02"/>
      <sheetName val="03.310.03"/>
      <sheetName val="03.310.04"/>
      <sheetName val="03.321.00"/>
      <sheetName val="03.321.01"/>
      <sheetName val="03.322.00"/>
      <sheetName val="03.323.00"/>
      <sheetName val="03.323.01"/>
      <sheetName val="03.324.00"/>
      <sheetName val="03.325.00"/>
      <sheetName val="03.326.00"/>
      <sheetName val="03.327.00"/>
      <sheetName val="P 03.327.01"/>
      <sheetName val="03.328.00"/>
      <sheetName val="03.328.01"/>
      <sheetName val="03.329.01"/>
      <sheetName val="03.329.02"/>
      <sheetName val="03.329.03"/>
      <sheetName val="03.329.04"/>
      <sheetName val="03.330.00"/>
      <sheetName val="03.340.00"/>
      <sheetName val="03.341.00"/>
      <sheetName val="03.353.00"/>
      <sheetName val="03.354.00"/>
      <sheetName val="03.359.01"/>
      <sheetName val="03.370.00"/>
      <sheetName val="03.371.00"/>
      <sheetName val="03.371.01"/>
      <sheetName val="03.371.02"/>
      <sheetName val="04.999.07"/>
      <sheetName val="05.100.00"/>
      <sheetName val="05.102.00"/>
      <sheetName val="05.300.01"/>
      <sheetName val="05.300.02"/>
      <sheetName val="DER 45340"/>
      <sheetName val="05.301.00"/>
      <sheetName val="05.301.01"/>
      <sheetName val="06.210.01"/>
      <sheetName val="06.400.01"/>
      <sheetName val="DER80050"/>
      <sheetName val="06.410.00"/>
      <sheetName val="9000030"/>
      <sheetName val="9000031"/>
      <sheetName val="P02.999.10"/>
      <sheetName val="P 04.100.06"/>
      <sheetName val="P 04.100.07"/>
      <sheetName val="P 04.100.08"/>
      <sheetName val="P 04.100.08a"/>
      <sheetName val="P 04.100.09"/>
      <sheetName val="P 04.100.10"/>
      <sheetName val="P 04.100.11"/>
      <sheetName val="P 04.100.12"/>
      <sheetName val="P 04.100.13"/>
      <sheetName val="P 04.100.19"/>
      <sheetName val="P 04.100.20"/>
      <sheetName val="P 04.100.21"/>
      <sheetName val="P 04.100.22"/>
      <sheetName val="P 04.100.23"/>
      <sheetName val="P 04.100.24"/>
      <sheetName val="P 04.100.40"/>
      <sheetName val="DER92196"/>
      <sheetName val="P 10.000.05"/>
      <sheetName val="P 10.000.06"/>
      <sheetName val="P 10.000.07"/>
      <sheetName val="P 10.000.08"/>
      <sheetName val="03.993.02"/>
      <sheetName val="P 03.993.02a"/>
      <sheetName val="P 03.993.02b"/>
      <sheetName val="03.412.01"/>
      <sheetName val="03.412.02"/>
      <sheetName val="03.412.03"/>
      <sheetName val="DER53460a"/>
      <sheetName val="DER90150"/>
      <sheetName val="DER90160"/>
      <sheetName val="DER90170"/>
      <sheetName val="DER90180"/>
      <sheetName val="DER51225"/>
      <sheetName val="DER51235"/>
      <sheetName val="DER51250"/>
      <sheetName val="DER51260"/>
      <sheetName val="DER51270"/>
      <sheetName val="DER51280"/>
      <sheetName val="DER51290"/>
      <sheetName val="DER51300"/>
      <sheetName val="DER51310"/>
      <sheetName val="DER51320"/>
      <sheetName val="DER51330"/>
      <sheetName val="DER51340"/>
      <sheetName val="DER51350"/>
      <sheetName val="DER51360"/>
      <sheetName val="DER45000"/>
      <sheetName val="DER52020a"/>
      <sheetName val="DER52020b"/>
      <sheetName val="0499901a"/>
      <sheetName val="03.991.02"/>
      <sheetName val="Plan18"/>
    </sheetNames>
    <sheetDataSet>
      <sheetData sheetId="0" refreshError="1">
        <row r="9">
          <cell r="A9" t="str">
            <v>01.000.00</v>
          </cell>
          <cell r="B9" t="str">
            <v>Desmatamento,destocamento e limpeza de área com árvore até 0,15m</v>
          </cell>
          <cell r="C9" t="str">
            <v>DNER-ES278/97</v>
          </cell>
          <cell r="D9" t="str">
            <v xml:space="preserve"> </v>
          </cell>
          <cell r="E9" t="str">
            <v>m2</v>
          </cell>
          <cell r="F9">
            <v>0.05</v>
          </cell>
          <cell r="G9">
            <v>0.02</v>
          </cell>
          <cell r="H9">
            <v>7.0000000000000007E-2</v>
          </cell>
        </row>
        <row r="10">
          <cell r="A10" t="str">
            <v>01.010.00</v>
          </cell>
          <cell r="B10" t="str">
            <v>Desmatamento e destocamento árvores de 0,15m a 0,30m</v>
          </cell>
          <cell r="C10" t="str">
            <v>DNER-ES278/97</v>
          </cell>
          <cell r="D10" t="str">
            <v xml:space="preserve"> </v>
          </cell>
          <cell r="E10" t="str">
            <v>un</v>
          </cell>
          <cell r="F10">
            <v>6.57</v>
          </cell>
          <cell r="G10">
            <v>2.35</v>
          </cell>
          <cell r="H10">
            <v>8.92</v>
          </cell>
        </row>
        <row r="11">
          <cell r="A11" t="str">
            <v>01.011.00</v>
          </cell>
          <cell r="B11" t="str">
            <v>Desmatamento e destocamento árvores superior a 0,30m</v>
          </cell>
          <cell r="C11" t="str">
            <v>DNER-ES278/97</v>
          </cell>
          <cell r="D11" t="str">
            <v xml:space="preserve"> </v>
          </cell>
          <cell r="E11" t="str">
            <v>un</v>
          </cell>
          <cell r="F11">
            <v>19.7</v>
          </cell>
          <cell r="G11">
            <v>7.05</v>
          </cell>
          <cell r="H11">
            <v>26.75</v>
          </cell>
        </row>
        <row r="12">
          <cell r="A12" t="str">
            <v>01.100.01</v>
          </cell>
          <cell r="B12" t="str">
            <v>Escavação,carga e transportes de material de 1a  categoria DMT &lt;= 50m</v>
          </cell>
          <cell r="C12" t="str">
            <v>DNER-ES280/97</v>
          </cell>
          <cell r="D12" t="str">
            <v xml:space="preserve"> </v>
          </cell>
          <cell r="E12" t="str">
            <v>m3</v>
          </cell>
          <cell r="F12">
            <v>0.46</v>
          </cell>
          <cell r="G12">
            <v>0.16</v>
          </cell>
          <cell r="H12">
            <v>0.62</v>
          </cell>
        </row>
        <row r="13">
          <cell r="A13" t="str">
            <v>01.100.02</v>
          </cell>
          <cell r="B13" t="str">
            <v>Escavação,carga e transportes de material de 1a  categoria da DMT= 50m a 200m</v>
          </cell>
          <cell r="C13" t="str">
            <v>DNER-ES280/97</v>
          </cell>
          <cell r="D13" t="str">
            <v xml:space="preserve"> </v>
          </cell>
          <cell r="E13" t="str">
            <v>m3</v>
          </cell>
          <cell r="F13">
            <v>0.86</v>
          </cell>
          <cell r="G13">
            <v>0.31</v>
          </cell>
          <cell r="H13">
            <v>1.17</v>
          </cell>
        </row>
        <row r="14">
          <cell r="A14" t="str">
            <v>01.100.03</v>
          </cell>
          <cell r="B14" t="str">
            <v>Escavação,carga e transportes de material de 1a categoria DMT= 200 a 400m</v>
          </cell>
          <cell r="C14" t="str">
            <v>DNER-ES280/97</v>
          </cell>
          <cell r="D14" t="str">
            <v xml:space="preserve"> </v>
          </cell>
          <cell r="E14" t="str">
            <v>m3</v>
          </cell>
          <cell r="F14">
            <v>1.01</v>
          </cell>
          <cell r="G14">
            <v>0.36</v>
          </cell>
          <cell r="H14">
            <v>1.37</v>
          </cell>
        </row>
        <row r="15">
          <cell r="A15" t="str">
            <v>01.100.04</v>
          </cell>
          <cell r="B15" t="str">
            <v>Escavação,carga e transportes de material de 1a categoria DMT= 400 a 600m</v>
          </cell>
          <cell r="C15" t="str">
            <v>DNER-ES280/97</v>
          </cell>
          <cell r="D15" t="str">
            <v xml:space="preserve"> </v>
          </cell>
          <cell r="E15" t="str">
            <v>m3</v>
          </cell>
          <cell r="F15">
            <v>1.18</v>
          </cell>
          <cell r="G15">
            <v>0.42</v>
          </cell>
          <cell r="H15">
            <v>1.5999999999999999</v>
          </cell>
        </row>
        <row r="16">
          <cell r="A16" t="str">
            <v>01.100.05</v>
          </cell>
          <cell r="B16" t="str">
            <v>Escavação,carga e transportes de material de 1a categoria DMT= 600 a 800m</v>
          </cell>
          <cell r="C16" t="str">
            <v>DNER-ES280/97</v>
          </cell>
          <cell r="D16" t="str">
            <v xml:space="preserve"> </v>
          </cell>
          <cell r="E16" t="str">
            <v>m3</v>
          </cell>
          <cell r="F16">
            <v>1.39</v>
          </cell>
          <cell r="G16">
            <v>0.5</v>
          </cell>
          <cell r="H16">
            <v>1.89</v>
          </cell>
        </row>
        <row r="17">
          <cell r="A17" t="str">
            <v>01.100.06</v>
          </cell>
          <cell r="B17" t="str">
            <v>Escavação,carga e transportes de material de 1a categoria DMT= 800 a  1000m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1.54</v>
          </cell>
          <cell r="G17">
            <v>0.55000000000000004</v>
          </cell>
          <cell r="H17">
            <v>2.09</v>
          </cell>
        </row>
        <row r="18">
          <cell r="A18" t="str">
            <v>01.100.07</v>
          </cell>
          <cell r="B18" t="str">
            <v>Escavação,carga e transportes de material de 1a categoria DMT= 1000 a 1200m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1.74</v>
          </cell>
          <cell r="G18">
            <v>0.62</v>
          </cell>
          <cell r="H18">
            <v>2.36</v>
          </cell>
        </row>
        <row r="19">
          <cell r="A19" t="str">
            <v>01.100.08</v>
          </cell>
          <cell r="B19" t="str">
            <v>Escavação,carga e transportes de material de 1a categoria DMT= 1200 a 1400m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1.94</v>
          </cell>
          <cell r="G19">
            <v>0.69</v>
          </cell>
          <cell r="H19">
            <v>2.63</v>
          </cell>
        </row>
        <row r="20">
          <cell r="A20" t="str">
            <v>01.100.09</v>
          </cell>
          <cell r="B20" t="str">
            <v>Escavação,carga e transportes de material de 1a categoria DMT= 50 a 200m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1.39</v>
          </cell>
          <cell r="G20">
            <v>0.5</v>
          </cell>
          <cell r="H20">
            <v>1.89</v>
          </cell>
        </row>
        <row r="21">
          <cell r="A21" t="str">
            <v>01.100.10</v>
          </cell>
          <cell r="B21" t="str">
            <v>Escavação,carga e transportes de material de 1a categoria DMT= 200 a 400m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1.46</v>
          </cell>
          <cell r="G21">
            <v>0.52</v>
          </cell>
          <cell r="H21">
            <v>1.98</v>
          </cell>
        </row>
        <row r="22">
          <cell r="A22" t="str">
            <v>01.100.11</v>
          </cell>
          <cell r="B22" t="str">
            <v>Escavação,carga e transportes de material de 1a categoria DMT= 400 a 600m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1.56</v>
          </cell>
          <cell r="G22">
            <v>0.56000000000000005</v>
          </cell>
          <cell r="H22">
            <v>2.12</v>
          </cell>
        </row>
        <row r="23">
          <cell r="A23" t="str">
            <v>01.100.12</v>
          </cell>
          <cell r="B23" t="str">
            <v>Escavação,carga e transportes de material de 1a categoria DMT= 600 a 800m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1.61</v>
          </cell>
          <cell r="G23">
            <v>0.57999999999999996</v>
          </cell>
          <cell r="H23">
            <v>2.19</v>
          </cell>
        </row>
        <row r="24">
          <cell r="A24" t="str">
            <v>01.100.13</v>
          </cell>
          <cell r="B24" t="str">
            <v>Escavação,carga e transportes de material de 1a categoria DMT= 800 a 1000m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1.74</v>
          </cell>
          <cell r="G24">
            <v>0.62</v>
          </cell>
          <cell r="H24">
            <v>2.36</v>
          </cell>
        </row>
        <row r="25">
          <cell r="A25" t="str">
            <v>01.100.14</v>
          </cell>
          <cell r="B25" t="str">
            <v>Escavação,carga e transportes de material de 1a categoria DMT= 1000 a 1200m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1.77</v>
          </cell>
          <cell r="G25">
            <v>0.63</v>
          </cell>
          <cell r="H25">
            <v>2.4</v>
          </cell>
        </row>
        <row r="26">
          <cell r="A26" t="str">
            <v>01.100.15</v>
          </cell>
          <cell r="B26" t="str">
            <v>Escavação,carga e transportes de material de 1a categoria DMT= 1200 a 1400m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1.93</v>
          </cell>
          <cell r="G26">
            <v>0.69</v>
          </cell>
          <cell r="H26">
            <v>2.62</v>
          </cell>
        </row>
        <row r="27">
          <cell r="A27" t="str">
            <v>01.100.16</v>
          </cell>
          <cell r="B27" t="str">
            <v>Escavação,carga e transportes de material de 1a  categoria DMT 1400 a 1600m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2.0099999999999998</v>
          </cell>
          <cell r="G27">
            <v>0.72</v>
          </cell>
          <cell r="H27">
            <v>2.7299999999999995</v>
          </cell>
        </row>
        <row r="28">
          <cell r="A28" t="str">
            <v>01.100.17</v>
          </cell>
          <cell r="B28" t="str">
            <v>Escavação,carga e transportes de material de 1a categoria DMT= 1600 a 1800m</v>
          </cell>
          <cell r="C28" t="str">
            <v>DNER-ES280/97</v>
          </cell>
          <cell r="D28" t="str">
            <v xml:space="preserve"> </v>
          </cell>
          <cell r="E28" t="str">
            <v>m3</v>
          </cell>
          <cell r="F28">
            <v>2.09</v>
          </cell>
          <cell r="G28">
            <v>0.75</v>
          </cell>
          <cell r="H28">
            <v>2.84</v>
          </cell>
        </row>
        <row r="29">
          <cell r="A29" t="str">
            <v>01.100.18</v>
          </cell>
          <cell r="B29" t="str">
            <v>Escavação,carga e transportes de material de 1a categoria DMT= 1800 a 2000m</v>
          </cell>
          <cell r="C29" t="str">
            <v>DNER-ES280/97</v>
          </cell>
          <cell r="D29" t="str">
            <v xml:space="preserve"> </v>
          </cell>
          <cell r="E29" t="str">
            <v>m3</v>
          </cell>
          <cell r="F29">
            <v>2.15</v>
          </cell>
          <cell r="G29">
            <v>0.77</v>
          </cell>
          <cell r="H29">
            <v>2.92</v>
          </cell>
        </row>
        <row r="30">
          <cell r="A30" t="str">
            <v>01.100.19</v>
          </cell>
          <cell r="B30" t="str">
            <v>Escavação,carga e transportes de material de 1a categoria DMT= 2000 a 3000m</v>
          </cell>
          <cell r="C30" t="str">
            <v>DNER-ES280/97</v>
          </cell>
          <cell r="D30" t="str">
            <v xml:space="preserve"> </v>
          </cell>
          <cell r="E30" t="str">
            <v>m3</v>
          </cell>
          <cell r="F30">
            <v>2.4</v>
          </cell>
          <cell r="G30">
            <v>0.86</v>
          </cell>
          <cell r="H30">
            <v>3.26</v>
          </cell>
        </row>
        <row r="31">
          <cell r="A31" t="str">
            <v>01.100.20</v>
          </cell>
          <cell r="B31" t="str">
            <v>Escavação,carga e transportes de material de 1a categoria DMT= 3000 a 5000m</v>
          </cell>
          <cell r="C31" t="str">
            <v>DNER-ES280/97</v>
          </cell>
          <cell r="D31" t="str">
            <v xml:space="preserve"> </v>
          </cell>
          <cell r="E31" t="str">
            <v>m3</v>
          </cell>
          <cell r="F31">
            <v>3.03</v>
          </cell>
          <cell r="G31">
            <v>1.08</v>
          </cell>
          <cell r="H31">
            <v>4.1099999999999994</v>
          </cell>
        </row>
        <row r="32">
          <cell r="A32" t="str">
            <v>01.100.21</v>
          </cell>
          <cell r="B32" t="str">
            <v>Escavação,carga e transportes manual de material de 1a  categoria  DT=20m</v>
          </cell>
          <cell r="C32" t="str">
            <v>DNER-ES280/97</v>
          </cell>
          <cell r="D32" t="str">
            <v xml:space="preserve"> </v>
          </cell>
          <cell r="E32" t="str">
            <v>m3</v>
          </cell>
          <cell r="F32">
            <v>5.17</v>
          </cell>
          <cell r="G32">
            <v>1.85</v>
          </cell>
          <cell r="H32">
            <v>7.02</v>
          </cell>
        </row>
        <row r="33">
          <cell r="A33" t="str">
            <v>01.101.01</v>
          </cell>
          <cell r="B33" t="str">
            <v>Escavação,carga e transportes de material de 2a  categoria DMT até 50m</v>
          </cell>
          <cell r="C33" t="str">
            <v>DNER-ES280/97</v>
          </cell>
          <cell r="D33" t="str">
            <v xml:space="preserve"> </v>
          </cell>
          <cell r="E33" t="str">
            <v>m3</v>
          </cell>
          <cell r="F33">
            <v>0.94</v>
          </cell>
          <cell r="G33">
            <v>0.34</v>
          </cell>
          <cell r="H33">
            <v>1.28</v>
          </cell>
        </row>
        <row r="34">
          <cell r="A34" t="str">
            <v>01.101.02</v>
          </cell>
          <cell r="B34" t="str">
            <v>Escavação,carga e transportes de material de 2a categoria DMT 50 a 200m c/ME</v>
          </cell>
          <cell r="C34" t="str">
            <v>DNER-ES280/97</v>
          </cell>
          <cell r="D34" t="str">
            <v xml:space="preserve"> </v>
          </cell>
          <cell r="E34" t="str">
            <v>m3</v>
          </cell>
          <cell r="F34">
            <v>1.2</v>
          </cell>
          <cell r="G34">
            <v>0.43</v>
          </cell>
          <cell r="H34">
            <v>1.63</v>
          </cell>
        </row>
        <row r="35">
          <cell r="A35" t="str">
            <v>01.101.03</v>
          </cell>
          <cell r="B35" t="str">
            <v>Escavação,carga e transportes de material de 2a categoria DMT 200 a 400m c/ME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1.33</v>
          </cell>
          <cell r="G35">
            <v>0.48</v>
          </cell>
          <cell r="H35">
            <v>1.81</v>
          </cell>
        </row>
        <row r="36">
          <cell r="A36" t="str">
            <v>01.101.04</v>
          </cell>
          <cell r="B36" t="str">
            <v>Escavação,carga e transportes de material de 2a categoria DMT 400 a 600m c/ME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1.56</v>
          </cell>
          <cell r="G36">
            <v>0.56000000000000005</v>
          </cell>
          <cell r="H36">
            <v>2.12</v>
          </cell>
        </row>
        <row r="37">
          <cell r="A37" t="str">
            <v>01.101.05</v>
          </cell>
          <cell r="B37" t="str">
            <v>Escavação,carga e transportes de material de 2a categoria DMT 600 a 800m c/ME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1.73</v>
          </cell>
          <cell r="G37">
            <v>0.62</v>
          </cell>
          <cell r="H37">
            <v>2.35</v>
          </cell>
        </row>
        <row r="38">
          <cell r="A38" t="str">
            <v>01.101.06</v>
          </cell>
          <cell r="B38" t="str">
            <v>Escavação,carga e transportes de material de 2a categoria DMT 800 a 1000m c/ME</v>
          </cell>
          <cell r="C38" t="str">
            <v>DNER-ES280/97</v>
          </cell>
          <cell r="D38" t="str">
            <v xml:space="preserve"> </v>
          </cell>
          <cell r="E38" t="str">
            <v>m3</v>
          </cell>
          <cell r="F38">
            <v>1.91</v>
          </cell>
          <cell r="G38">
            <v>0.68</v>
          </cell>
          <cell r="H38">
            <v>2.59</v>
          </cell>
        </row>
        <row r="39">
          <cell r="A39" t="str">
            <v>01.101.07</v>
          </cell>
          <cell r="B39" t="str">
            <v>Escavação,carga e transportes de material de 2a categoria DMT 1000 a 1200m c/ME</v>
          </cell>
          <cell r="C39" t="str">
            <v>DNER-ES280/97</v>
          </cell>
          <cell r="D39" t="str">
            <v xml:space="preserve"> </v>
          </cell>
          <cell r="E39" t="str">
            <v>m3</v>
          </cell>
          <cell r="F39">
            <v>2.12</v>
          </cell>
          <cell r="G39">
            <v>0.76</v>
          </cell>
          <cell r="H39">
            <v>2.88</v>
          </cell>
        </row>
        <row r="40">
          <cell r="A40" t="str">
            <v>01.101.08</v>
          </cell>
          <cell r="B40" t="str">
            <v>Escavação,carga e transportes de material de 2a categoria DMT 1200 a 1400m c/ME</v>
          </cell>
          <cell r="C40" t="str">
            <v>DNER-ES280/97</v>
          </cell>
          <cell r="D40" t="str">
            <v xml:space="preserve"> </v>
          </cell>
          <cell r="E40" t="str">
            <v>m3</v>
          </cell>
          <cell r="F40">
            <v>2.38</v>
          </cell>
          <cell r="G40">
            <v>0.85</v>
          </cell>
          <cell r="H40">
            <v>3.23</v>
          </cell>
        </row>
        <row r="41">
          <cell r="A41" t="str">
            <v>01.101.09</v>
          </cell>
          <cell r="B41" t="str">
            <v>Escavação,carga e transportes de material de 2a categoria,c/CB, DMT 50 a 200m</v>
          </cell>
          <cell r="C41" t="str">
            <v>DNER-ES280/97</v>
          </cell>
          <cell r="D41" t="str">
            <v xml:space="preserve"> </v>
          </cell>
          <cell r="E41" t="str">
            <v>m3</v>
          </cell>
          <cell r="F41">
            <v>2.1</v>
          </cell>
          <cell r="G41">
            <v>0.75</v>
          </cell>
          <cell r="H41">
            <v>2.85</v>
          </cell>
        </row>
        <row r="42">
          <cell r="A42" t="str">
            <v>01.101.10</v>
          </cell>
          <cell r="B42" t="str">
            <v>Escavação,carga e transportes de material de 2a categoria,c/CB,  DMT 200 a 400m</v>
          </cell>
          <cell r="C42" t="str">
            <v>DNER-ES280/97</v>
          </cell>
          <cell r="D42" t="str">
            <v xml:space="preserve"> </v>
          </cell>
          <cell r="E42" t="str">
            <v>m3</v>
          </cell>
          <cell r="F42">
            <v>2.19</v>
          </cell>
          <cell r="G42">
            <v>0.78</v>
          </cell>
          <cell r="H42">
            <v>2.9699999999999998</v>
          </cell>
        </row>
        <row r="43">
          <cell r="A43" t="str">
            <v>01.101.11</v>
          </cell>
          <cell r="B43" t="str">
            <v>Escavação,carga e transportes de material de 2a categoria,c/CB,  DMT 400 a 600m</v>
          </cell>
          <cell r="C43" t="str">
            <v>DNER-ES280/97</v>
          </cell>
          <cell r="D43" t="str">
            <v xml:space="preserve"> </v>
          </cell>
          <cell r="E43" t="str">
            <v>m3</v>
          </cell>
          <cell r="F43">
            <v>2.3199999999999998</v>
          </cell>
          <cell r="G43">
            <v>0.83</v>
          </cell>
          <cell r="H43">
            <v>3.15</v>
          </cell>
        </row>
        <row r="44">
          <cell r="A44" t="str">
            <v>01.101.12</v>
          </cell>
          <cell r="B44" t="str">
            <v>Escavação,carga e transportes de material de 2a categoria,c/CB,  DMT 600 a 800m</v>
          </cell>
          <cell r="C44" t="str">
            <v>DNER-ES280/97</v>
          </cell>
          <cell r="D44" t="str">
            <v xml:space="preserve"> </v>
          </cell>
          <cell r="E44" t="str">
            <v>m3</v>
          </cell>
          <cell r="F44">
            <v>2.38</v>
          </cell>
          <cell r="G44">
            <v>0.85</v>
          </cell>
          <cell r="H44">
            <v>3.23</v>
          </cell>
        </row>
        <row r="45">
          <cell r="A45" t="str">
            <v>01.101.13</v>
          </cell>
          <cell r="B45" t="str">
            <v>Escavação,carga e transportes de material de 2a categoria,c/CB,  DMT 800 a 1 000m</v>
          </cell>
          <cell r="C45" t="str">
            <v>DNER-ES280/97</v>
          </cell>
          <cell r="D45" t="str">
            <v xml:space="preserve"> </v>
          </cell>
          <cell r="E45" t="str">
            <v>m3</v>
          </cell>
          <cell r="F45">
            <v>2.52</v>
          </cell>
          <cell r="G45">
            <v>0.9</v>
          </cell>
          <cell r="H45">
            <v>3.42</v>
          </cell>
        </row>
        <row r="46">
          <cell r="A46" t="str">
            <v>01.101.14</v>
          </cell>
          <cell r="B46" t="str">
            <v>Escavação,carga e transportes de material de 2a categoria,c/CB,  DMT 1000 a 1200m</v>
          </cell>
          <cell r="C46" t="str">
            <v>DNER-ES280/97</v>
          </cell>
          <cell r="D46" t="str">
            <v xml:space="preserve"> </v>
          </cell>
          <cell r="E46" t="str">
            <v>m3</v>
          </cell>
          <cell r="F46">
            <v>2.57</v>
          </cell>
          <cell r="G46">
            <v>0.92</v>
          </cell>
          <cell r="H46">
            <v>3.4899999999999998</v>
          </cell>
        </row>
        <row r="47">
          <cell r="A47" t="str">
            <v>01.101.15</v>
          </cell>
          <cell r="B47" t="str">
            <v>Escavação,carga e transportes de material de 2a categoria,c/CB,  DMT 1200 a 1400m</v>
          </cell>
          <cell r="C47" t="str">
            <v>DNER-ES280/97</v>
          </cell>
          <cell r="D47" t="str">
            <v xml:space="preserve"> </v>
          </cell>
          <cell r="E47" t="str">
            <v>m3</v>
          </cell>
          <cell r="F47">
            <v>2.75</v>
          </cell>
          <cell r="G47">
            <v>0.98</v>
          </cell>
          <cell r="H47">
            <v>3.73</v>
          </cell>
        </row>
        <row r="48">
          <cell r="A48" t="str">
            <v>01.101.16</v>
          </cell>
          <cell r="B48" t="str">
            <v>Escavação,carga e transportes de material de 2a categoria,c/CB,  DMT 1400 a 1600m</v>
          </cell>
          <cell r="C48" t="str">
            <v>DNER-ES280/97</v>
          </cell>
          <cell r="D48" t="str">
            <v xml:space="preserve"> </v>
          </cell>
          <cell r="E48" t="str">
            <v>m3</v>
          </cell>
          <cell r="F48">
            <v>2.85</v>
          </cell>
          <cell r="G48">
            <v>1.02</v>
          </cell>
          <cell r="H48">
            <v>3.87</v>
          </cell>
        </row>
        <row r="49">
          <cell r="A49" t="str">
            <v>01.101.17</v>
          </cell>
          <cell r="B49" t="str">
            <v>Escavação,carga e transportes de material de 2a categoria,c/CB,  DMT 1600 a 1800m</v>
          </cell>
          <cell r="C49" t="str">
            <v>DNER-ES280/97</v>
          </cell>
          <cell r="D49" t="str">
            <v xml:space="preserve"> </v>
          </cell>
          <cell r="E49" t="str">
            <v>m3</v>
          </cell>
          <cell r="F49">
            <v>2.94</v>
          </cell>
          <cell r="G49">
            <v>1.05</v>
          </cell>
          <cell r="H49">
            <v>3.99</v>
          </cell>
        </row>
        <row r="50">
          <cell r="A50" t="str">
            <v>01.101.18</v>
          </cell>
          <cell r="B50" t="str">
            <v>Escavação,carga e transportes de material de 2a categoria,c/CB,  DMT 1800 a 2000m</v>
          </cell>
          <cell r="C50" t="str">
            <v>DNER-ES280/97</v>
          </cell>
          <cell r="D50" t="str">
            <v xml:space="preserve"> </v>
          </cell>
          <cell r="E50" t="str">
            <v>m3</v>
          </cell>
          <cell r="F50">
            <v>3.05</v>
          </cell>
          <cell r="G50">
            <v>1.0900000000000001</v>
          </cell>
          <cell r="H50">
            <v>4.1399999999999997</v>
          </cell>
        </row>
        <row r="51">
          <cell r="A51" t="str">
            <v>01.101.19</v>
          </cell>
          <cell r="B51" t="str">
            <v>Escavação,carga e transportes de material de 2a categoria,c/CB,  DMT 2000 a 3000m</v>
          </cell>
          <cell r="C51" t="str">
            <v>DNER-ES280/97</v>
          </cell>
          <cell r="D51" t="str">
            <v xml:space="preserve"> </v>
          </cell>
          <cell r="E51" t="str">
            <v>m3</v>
          </cell>
          <cell r="F51">
            <v>3.32</v>
          </cell>
          <cell r="G51">
            <v>1.19</v>
          </cell>
          <cell r="H51">
            <v>4.51</v>
          </cell>
        </row>
        <row r="52">
          <cell r="A52" t="str">
            <v>01.101.20</v>
          </cell>
          <cell r="B52" t="str">
            <v>Escavação,carga e transportes de material de 2a categoria,c/CB,  DMT 3000 a 5000m</v>
          </cell>
          <cell r="C52" t="str">
            <v>DNER-ES280/97</v>
          </cell>
          <cell r="D52" t="str">
            <v xml:space="preserve"> </v>
          </cell>
          <cell r="E52" t="str">
            <v>m3</v>
          </cell>
          <cell r="F52">
            <v>4.08</v>
          </cell>
          <cell r="G52">
            <v>1.46</v>
          </cell>
          <cell r="H52">
            <v>5.54</v>
          </cell>
        </row>
        <row r="53">
          <cell r="A53" t="str">
            <v>DER51225</v>
          </cell>
          <cell r="B53" t="str">
            <v>Escavação,carga e transportes de material de 2a categoria DMT 3000 a 4000m</v>
          </cell>
          <cell r="C53" t="str">
            <v>DNER-ES280/97</v>
          </cell>
          <cell r="D53" t="str">
            <v xml:space="preserve"> </v>
          </cell>
          <cell r="E53" t="str">
            <v>m3</v>
          </cell>
          <cell r="F53">
            <v>3.36</v>
          </cell>
          <cell r="G53">
            <v>1.2</v>
          </cell>
          <cell r="H53">
            <v>4.5599999999999996</v>
          </cell>
        </row>
        <row r="54">
          <cell r="A54" t="str">
            <v>DER51235</v>
          </cell>
          <cell r="B54" t="str">
            <v>Escavação,carga e transportes de material de 2a categoria DMT 4000 a 5000m</v>
          </cell>
          <cell r="C54" t="str">
            <v>DNER-ES280/97</v>
          </cell>
          <cell r="D54" t="str">
            <v xml:space="preserve"> </v>
          </cell>
          <cell r="E54" t="str">
            <v>m3</v>
          </cell>
          <cell r="F54">
            <v>3.79</v>
          </cell>
          <cell r="G54">
            <v>1.36</v>
          </cell>
          <cell r="H54">
            <v>5.15</v>
          </cell>
        </row>
        <row r="55">
          <cell r="A55" t="str">
            <v>DER51250</v>
          </cell>
          <cell r="B55" t="str">
            <v>Escavação,carga e transportes de material de 2a categoria DMT 5000 a 6000m</v>
          </cell>
          <cell r="C55" t="str">
            <v>DNER-ES280/97</v>
          </cell>
          <cell r="D55" t="str">
            <v xml:space="preserve"> </v>
          </cell>
          <cell r="E55" t="str">
            <v>m3</v>
          </cell>
          <cell r="F55">
            <v>4.2</v>
          </cell>
          <cell r="G55">
            <v>1.5</v>
          </cell>
          <cell r="H55">
            <v>5.7</v>
          </cell>
        </row>
        <row r="56">
          <cell r="A56" t="str">
            <v>DER51260</v>
          </cell>
          <cell r="B56" t="str">
            <v>Escavação,carga e transportes de material de 2a categoria DMT 6000 a 7000m</v>
          </cell>
          <cell r="C56" t="str">
            <v>DNER-ES280/97</v>
          </cell>
          <cell r="D56" t="str">
            <v xml:space="preserve"> </v>
          </cell>
          <cell r="E56" t="str">
            <v>m3</v>
          </cell>
          <cell r="F56">
            <v>4.67</v>
          </cell>
          <cell r="G56">
            <v>1.67</v>
          </cell>
          <cell r="H56">
            <v>6.34</v>
          </cell>
        </row>
        <row r="57">
          <cell r="A57" t="str">
            <v>DER51270</v>
          </cell>
          <cell r="B57" t="str">
            <v>Escavação,carga e transportes de material de 2a categoria DMT 7000 a 8000m</v>
          </cell>
          <cell r="C57" t="str">
            <v>DNER-ES280/97</v>
          </cell>
          <cell r="D57" t="str">
            <v xml:space="preserve"> </v>
          </cell>
          <cell r="E57" t="str">
            <v>m3</v>
          </cell>
          <cell r="F57">
            <v>5.0999999999999996</v>
          </cell>
          <cell r="G57">
            <v>1.83</v>
          </cell>
          <cell r="H57">
            <v>6.93</v>
          </cell>
        </row>
        <row r="58">
          <cell r="A58" t="str">
            <v>DER51280</v>
          </cell>
          <cell r="B58" t="str">
            <v>Escavação,carga e transportes de material de 2a categoria DMT 8000 a 9000m</v>
          </cell>
          <cell r="C58" t="str">
            <v>DNER-ES280/97</v>
          </cell>
          <cell r="D58" t="str">
            <v xml:space="preserve"> </v>
          </cell>
          <cell r="E58" t="str">
            <v>m3</v>
          </cell>
          <cell r="F58">
            <v>5.51</v>
          </cell>
          <cell r="G58">
            <v>1.97</v>
          </cell>
          <cell r="H58">
            <v>7.4799999999999995</v>
          </cell>
        </row>
        <row r="59">
          <cell r="A59" t="str">
            <v>DER51290</v>
          </cell>
          <cell r="B59" t="str">
            <v>Escavação,carga e transportes de material de 2a categoria DMT 9000 a 10000m</v>
          </cell>
          <cell r="C59" t="str">
            <v>DNER-ES280/97</v>
          </cell>
          <cell r="D59" t="str">
            <v xml:space="preserve"> </v>
          </cell>
          <cell r="E59" t="str">
            <v>m3</v>
          </cell>
          <cell r="F59">
            <v>5.97</v>
          </cell>
          <cell r="G59">
            <v>2.14</v>
          </cell>
          <cell r="H59">
            <v>8.11</v>
          </cell>
        </row>
        <row r="60">
          <cell r="A60" t="str">
            <v>DER51300</v>
          </cell>
          <cell r="B60" t="str">
            <v>Escavação,carga e transportes de material de 2a categoria DMT 10000 a 12000m</v>
          </cell>
          <cell r="C60" t="str">
            <v>DNER-ES280/97</v>
          </cell>
          <cell r="D60" t="str">
            <v xml:space="preserve"> </v>
          </cell>
          <cell r="E60" t="str">
            <v>m3</v>
          </cell>
          <cell r="F60">
            <v>6.57</v>
          </cell>
          <cell r="G60">
            <v>2.35</v>
          </cell>
          <cell r="H60">
            <v>8.92</v>
          </cell>
        </row>
        <row r="61">
          <cell r="A61" t="str">
            <v>DER51310</v>
          </cell>
          <cell r="B61" t="str">
            <v>Escavação,carga e transportes de material de 2a categoria DMT 12000 a 14000m</v>
          </cell>
          <cell r="C61" t="str">
            <v>DNER-ES280/97</v>
          </cell>
          <cell r="D61" t="str">
            <v xml:space="preserve"> </v>
          </cell>
          <cell r="E61" t="str">
            <v>m3</v>
          </cell>
          <cell r="F61">
            <v>7.47</v>
          </cell>
          <cell r="G61">
            <v>2.67</v>
          </cell>
          <cell r="H61">
            <v>10.14</v>
          </cell>
        </row>
        <row r="62">
          <cell r="A62" t="str">
            <v>DER51320</v>
          </cell>
          <cell r="B62" t="str">
            <v>Escavação,carga e transportes de material de 2a categoria DMT 14000 a 16000m</v>
          </cell>
          <cell r="C62" t="str">
            <v>DNER-ES280/97</v>
          </cell>
          <cell r="D62" t="str">
            <v xml:space="preserve"> </v>
          </cell>
          <cell r="E62" t="str">
            <v>m3</v>
          </cell>
          <cell r="F62">
            <v>8.33</v>
          </cell>
          <cell r="G62">
            <v>2.98</v>
          </cell>
          <cell r="H62">
            <v>11.31</v>
          </cell>
        </row>
        <row r="63">
          <cell r="A63" t="str">
            <v>DER51330</v>
          </cell>
          <cell r="B63" t="str">
            <v>Escavação,carga e transportes de material de 2a categoria DMT 16000 a 18000m</v>
          </cell>
          <cell r="C63" t="str">
            <v>DNER-ES280/97</v>
          </cell>
          <cell r="E63" t="str">
            <v>m3</v>
          </cell>
          <cell r="F63">
            <v>9.23</v>
          </cell>
          <cell r="G63">
            <v>3.3</v>
          </cell>
          <cell r="H63">
            <v>12.530000000000001</v>
          </cell>
        </row>
        <row r="64">
          <cell r="A64" t="str">
            <v>DER51340</v>
          </cell>
          <cell r="B64" t="str">
            <v>Escavação,carga e transportes de material de 2a categoria DMT 18000 a 20000m</v>
          </cell>
          <cell r="C64" t="str">
            <v>DNER-ES280/97</v>
          </cell>
          <cell r="E64" t="str">
            <v>m3</v>
          </cell>
          <cell r="F64">
            <v>10.050000000000001</v>
          </cell>
          <cell r="G64">
            <v>3.6</v>
          </cell>
          <cell r="H64">
            <v>13.65</v>
          </cell>
        </row>
        <row r="65">
          <cell r="A65" t="str">
            <v>DER51350</v>
          </cell>
          <cell r="B65" t="str">
            <v>Escavação,carga e transportes de material de 2a categoria DMT 20000 a 22000m</v>
          </cell>
          <cell r="C65" t="str">
            <v>DNER-ES280/97</v>
          </cell>
          <cell r="E65" t="str">
            <v>m3</v>
          </cell>
          <cell r="F65">
            <v>10.9</v>
          </cell>
          <cell r="G65">
            <v>3.9</v>
          </cell>
          <cell r="H65">
            <v>14.8</v>
          </cell>
        </row>
        <row r="66">
          <cell r="A66" t="str">
            <v>DER51360</v>
          </cell>
          <cell r="B66" t="str">
            <v>Escavação,carga e transportes de material de 2a categoria DMT 22000 a 24000m</v>
          </cell>
          <cell r="C66" t="str">
            <v>DNER-ES280/97</v>
          </cell>
          <cell r="E66" t="str">
            <v>m3</v>
          </cell>
          <cell r="F66">
            <v>11.81</v>
          </cell>
          <cell r="G66">
            <v>4.2300000000000004</v>
          </cell>
          <cell r="H66">
            <v>16.04</v>
          </cell>
        </row>
        <row r="67">
          <cell r="A67" t="str">
            <v>01.102.01</v>
          </cell>
          <cell r="B67" t="str">
            <v>Escavação,carga e transportes de material de 3a  categoria DMT até 50m</v>
          </cell>
          <cell r="C67" t="str">
            <v>DNER-ES280/97</v>
          </cell>
          <cell r="D67" t="str">
            <v xml:space="preserve"> </v>
          </cell>
          <cell r="E67" t="str">
            <v>m3</v>
          </cell>
          <cell r="F67">
            <v>3.42</v>
          </cell>
          <cell r="G67">
            <v>1.22</v>
          </cell>
          <cell r="H67">
            <v>4.6399999999999997</v>
          </cell>
        </row>
        <row r="68">
          <cell r="A68" t="str">
            <v>01.102.02</v>
          </cell>
          <cell r="B68" t="str">
            <v xml:space="preserve">Escavação,carga e transportes de material de 3a categoria  DMT 50 a 200m </v>
          </cell>
          <cell r="C68" t="str">
            <v>DNER-ES280/97</v>
          </cell>
          <cell r="D68" t="str">
            <v xml:space="preserve"> </v>
          </cell>
          <cell r="E68" t="str">
            <v>m3</v>
          </cell>
          <cell r="F68">
            <v>7.28</v>
          </cell>
          <cell r="G68">
            <v>2.61</v>
          </cell>
          <cell r="H68">
            <v>9.89</v>
          </cell>
        </row>
        <row r="69">
          <cell r="A69" t="str">
            <v>01.102.03</v>
          </cell>
          <cell r="B69" t="str">
            <v>Escavação,carga e transportes de material de 3a categoria  DMT 200 a 400m</v>
          </cell>
          <cell r="C69" t="str">
            <v>DNER-ES280/97</v>
          </cell>
          <cell r="D69" t="str">
            <v xml:space="preserve"> </v>
          </cell>
          <cell r="E69" t="str">
            <v>m3</v>
          </cell>
          <cell r="F69">
            <v>7.57</v>
          </cell>
          <cell r="G69">
            <v>2.71</v>
          </cell>
          <cell r="H69">
            <v>10.280000000000001</v>
          </cell>
        </row>
        <row r="70">
          <cell r="A70" t="str">
            <v>01.102.04</v>
          </cell>
          <cell r="B70" t="str">
            <v xml:space="preserve">Escavação,carga e transportes de material de 3a categoria DMT 400 a 600m </v>
          </cell>
          <cell r="C70" t="str">
            <v>DNER-ES280/97</v>
          </cell>
          <cell r="D70" t="str">
            <v xml:space="preserve"> </v>
          </cell>
          <cell r="E70" t="str">
            <v>m3</v>
          </cell>
          <cell r="F70">
            <v>7.67</v>
          </cell>
          <cell r="G70">
            <v>2.75</v>
          </cell>
          <cell r="H70">
            <v>10.42</v>
          </cell>
        </row>
        <row r="71">
          <cell r="A71" t="str">
            <v>01.102.05</v>
          </cell>
          <cell r="B71" t="str">
            <v xml:space="preserve">Escavação,carga e transportes de material de 3a categoria DMT 600 a 800m </v>
          </cell>
          <cell r="C71" t="str">
            <v>DNER-ES280/97</v>
          </cell>
          <cell r="D71" t="str">
            <v xml:space="preserve"> </v>
          </cell>
          <cell r="E71" t="str">
            <v>m3</v>
          </cell>
          <cell r="F71">
            <v>7.73</v>
          </cell>
          <cell r="G71">
            <v>2.77</v>
          </cell>
          <cell r="H71">
            <v>10.5</v>
          </cell>
        </row>
        <row r="72">
          <cell r="A72" t="str">
            <v>01.102.06</v>
          </cell>
          <cell r="B72" t="str">
            <v xml:space="preserve">Escavação,carga e transportes de material de 3a categoria DMT 800 a 1000m </v>
          </cell>
          <cell r="C72" t="str">
            <v>DNER-ES280/97</v>
          </cell>
          <cell r="D72" t="str">
            <v xml:space="preserve"> </v>
          </cell>
          <cell r="E72" t="str">
            <v>m3</v>
          </cell>
          <cell r="F72">
            <v>7.77</v>
          </cell>
          <cell r="G72">
            <v>2.78</v>
          </cell>
          <cell r="H72">
            <v>10.549999999999999</v>
          </cell>
        </row>
        <row r="73">
          <cell r="A73" t="str">
            <v>01.102.07</v>
          </cell>
          <cell r="B73" t="str">
            <v xml:space="preserve">Escavação,carga e transportes de material de 3a categoria DMT 1000 a 1200m </v>
          </cell>
          <cell r="C73" t="str">
            <v>DNER-ES280/97</v>
          </cell>
          <cell r="D73" t="str">
            <v xml:space="preserve"> </v>
          </cell>
          <cell r="E73" t="str">
            <v>m3</v>
          </cell>
          <cell r="F73">
            <v>10.44</v>
          </cell>
          <cell r="G73">
            <v>3.74</v>
          </cell>
          <cell r="H73">
            <v>14.18</v>
          </cell>
        </row>
        <row r="74">
          <cell r="A74" t="str">
            <v>01.200.01</v>
          </cell>
          <cell r="B74" t="str">
            <v>Escavação e carga de material de jazida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0.68</v>
          </cell>
          <cell r="G74">
            <v>0.24</v>
          </cell>
          <cell r="H74">
            <v>0.92</v>
          </cell>
        </row>
        <row r="75">
          <cell r="A75" t="str">
            <v>01.300.00</v>
          </cell>
          <cell r="B75" t="str">
            <v>Escavação e carga de solos moles</v>
          </cell>
          <cell r="C75" t="str">
            <v xml:space="preserve"> </v>
          </cell>
          <cell r="D75" t="str">
            <v xml:space="preserve"> </v>
          </cell>
          <cell r="E75" t="str">
            <v>m3</v>
          </cell>
          <cell r="F75">
            <v>3.29</v>
          </cell>
          <cell r="G75">
            <v>1.18</v>
          </cell>
          <cell r="H75">
            <v>4.47</v>
          </cell>
        </row>
        <row r="76">
          <cell r="A76" t="str">
            <v>01.510.00</v>
          </cell>
          <cell r="B76" t="str">
            <v>Compactação de aterros a 95% Proctor Normal</v>
          </cell>
          <cell r="C76" t="str">
            <v>DNER-ES282/97</v>
          </cell>
          <cell r="D76" t="str">
            <v xml:space="preserve"> </v>
          </cell>
          <cell r="E76" t="str">
            <v>m3</v>
          </cell>
          <cell r="F76">
            <v>0.57999999999999996</v>
          </cell>
          <cell r="G76">
            <v>0.21</v>
          </cell>
          <cell r="H76">
            <v>0.78999999999999992</v>
          </cell>
        </row>
        <row r="77">
          <cell r="A77" t="str">
            <v>01.511.00</v>
          </cell>
          <cell r="B77" t="str">
            <v>Compactação de aterros a 100% Proctor Normal</v>
          </cell>
          <cell r="C77" t="str">
            <v>DNER-ES282/97</v>
          </cell>
          <cell r="D77" t="str">
            <v xml:space="preserve"> </v>
          </cell>
          <cell r="E77" t="str">
            <v>m3</v>
          </cell>
          <cell r="F77">
            <v>1</v>
          </cell>
          <cell r="G77">
            <v>0.36</v>
          </cell>
          <cell r="H77">
            <v>1.3599999999999999</v>
          </cell>
        </row>
        <row r="78">
          <cell r="A78" t="str">
            <v>01.999.01</v>
          </cell>
          <cell r="B78" t="str">
            <v>Limpeza superficial de camada vegetal</v>
          </cell>
          <cell r="C78" t="str">
            <v xml:space="preserve"> </v>
          </cell>
          <cell r="D78" t="str">
            <v xml:space="preserve"> </v>
          </cell>
          <cell r="E78" t="str">
            <v>m2</v>
          </cell>
          <cell r="F78">
            <v>0.06</v>
          </cell>
          <cell r="G78">
            <v>0.02</v>
          </cell>
          <cell r="H78">
            <v>0.08</v>
          </cell>
        </row>
        <row r="79">
          <cell r="A79" t="str">
            <v>01.999.02</v>
          </cell>
          <cell r="B79" t="str">
            <v>Expurgo de jazida</v>
          </cell>
          <cell r="C79" t="str">
            <v xml:space="preserve"> </v>
          </cell>
          <cell r="D79" t="str">
            <v xml:space="preserve"> </v>
          </cell>
          <cell r="E79" t="str">
            <v>m3</v>
          </cell>
          <cell r="F79">
            <v>0.48</v>
          </cell>
          <cell r="G79">
            <v>0.17</v>
          </cell>
          <cell r="H79">
            <v>0.65</v>
          </cell>
        </row>
        <row r="80">
          <cell r="A80" t="str">
            <v>01.999.03</v>
          </cell>
          <cell r="B80" t="str">
            <v>Desmatamento de jazida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0.04</v>
          </cell>
          <cell r="G80">
            <v>0.01</v>
          </cell>
          <cell r="H80">
            <v>0.05</v>
          </cell>
        </row>
        <row r="81">
          <cell r="A81" t="str">
            <v>P01.401.00</v>
          </cell>
          <cell r="B81" t="str">
            <v>Revestimento Primário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8.65</v>
          </cell>
          <cell r="G81">
            <v>3.1</v>
          </cell>
          <cell r="H81">
            <v>11.75</v>
          </cell>
        </row>
        <row r="82">
          <cell r="A82" t="str">
            <v>DER50255</v>
          </cell>
          <cell r="B82" t="str">
            <v>Esc.  Carga e Transp. de mat. 1a cat. c/ CB 3000&lt;DMT&lt;4000m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2.4300000000000002</v>
          </cell>
          <cell r="G82">
            <v>0.87</v>
          </cell>
          <cell r="H82">
            <v>3.3000000000000003</v>
          </cell>
        </row>
        <row r="83">
          <cell r="A83" t="str">
            <v>DER50260</v>
          </cell>
          <cell r="B83" t="str">
            <v>Esc.  Carga e Transp. de mat. 1a cat. c/ CB 5000&lt;DMT&lt;6000m</v>
          </cell>
          <cell r="C83" t="str">
            <v xml:space="preserve"> </v>
          </cell>
          <cell r="D83" t="str">
            <v xml:space="preserve"> </v>
          </cell>
          <cell r="E83" t="str">
            <v>m3</v>
          </cell>
          <cell r="F83">
            <v>3.16</v>
          </cell>
          <cell r="G83">
            <v>1.1299999999999999</v>
          </cell>
          <cell r="H83">
            <v>4.29</v>
          </cell>
        </row>
        <row r="84">
          <cell r="A84" t="str">
            <v>DER50265</v>
          </cell>
          <cell r="B84" t="str">
            <v>Esc.  Carga e Transp. de mat. 1a cat. c/ CB 4000&lt;DMT&lt;5000m</v>
          </cell>
          <cell r="C84" t="str">
            <v xml:space="preserve"> </v>
          </cell>
          <cell r="D84" t="str">
            <v xml:space="preserve"> </v>
          </cell>
          <cell r="E84" t="str">
            <v>m3</v>
          </cell>
          <cell r="F84">
            <v>2.77</v>
          </cell>
          <cell r="G84">
            <v>0.99</v>
          </cell>
          <cell r="H84">
            <v>3.76</v>
          </cell>
        </row>
        <row r="85">
          <cell r="A85" t="str">
            <v>DER50270</v>
          </cell>
          <cell r="B85" t="str">
            <v>Esc.  Carga e Transp. de mat. 1a cat. c/ CB 6000&lt;DMT&lt;7000m</v>
          </cell>
          <cell r="C85" t="str">
            <v xml:space="preserve"> </v>
          </cell>
          <cell r="D85" t="str">
            <v xml:space="preserve"> </v>
          </cell>
          <cell r="E85" t="str">
            <v>m3</v>
          </cell>
          <cell r="F85">
            <v>3.53</v>
          </cell>
          <cell r="G85">
            <v>1.26</v>
          </cell>
          <cell r="H85">
            <v>4.79</v>
          </cell>
        </row>
        <row r="86">
          <cell r="A86" t="str">
            <v>DER50280</v>
          </cell>
          <cell r="B86" t="str">
            <v>Esc.  Carga e Transp. de mat. 1a cat. c/ CB 7000&lt;DMT&lt;8000m</v>
          </cell>
          <cell r="C86" t="str">
            <v xml:space="preserve"> </v>
          </cell>
          <cell r="D86" t="str">
            <v xml:space="preserve"> </v>
          </cell>
          <cell r="E86" t="str">
            <v>m3</v>
          </cell>
          <cell r="F86">
            <v>3.88</v>
          </cell>
          <cell r="G86">
            <v>1.39</v>
          </cell>
          <cell r="H86">
            <v>5.27</v>
          </cell>
        </row>
        <row r="87">
          <cell r="A87" t="str">
            <v>DER50290</v>
          </cell>
          <cell r="B87" t="str">
            <v>Esc.  Carga e Transp. de mat. 1a cat. c/ CB 8000&lt;DMT&lt;9000m</v>
          </cell>
          <cell r="C87" t="str">
            <v xml:space="preserve"> </v>
          </cell>
          <cell r="D87" t="str">
            <v xml:space="preserve"> </v>
          </cell>
          <cell r="E87" t="str">
            <v>m3</v>
          </cell>
          <cell r="F87">
            <v>4.26</v>
          </cell>
          <cell r="G87">
            <v>1.53</v>
          </cell>
          <cell r="H87">
            <v>5.79</v>
          </cell>
        </row>
        <row r="88">
          <cell r="A88" t="str">
            <v>DER50300</v>
          </cell>
          <cell r="B88" t="str">
            <v>Esc.  Carga e Transp. de mat. 1a cat. c/ CB 9000&lt;DMT&lt;10000m</v>
          </cell>
          <cell r="C88" t="str">
            <v xml:space="preserve"> </v>
          </cell>
          <cell r="D88" t="str">
            <v xml:space="preserve"> </v>
          </cell>
          <cell r="E88" t="str">
            <v>m3</v>
          </cell>
          <cell r="F88">
            <v>4.6399999999999997</v>
          </cell>
          <cell r="G88">
            <v>1.66</v>
          </cell>
          <cell r="H88">
            <v>6.3</v>
          </cell>
        </row>
        <row r="89">
          <cell r="A89" t="str">
            <v>DER50305</v>
          </cell>
          <cell r="B89" t="str">
            <v>Esc.  Carga e Transp. de mat. 1a cat. c/ CB 10000&lt;DMT&lt;12000m</v>
          </cell>
          <cell r="C89" t="str">
            <v xml:space="preserve"> </v>
          </cell>
          <cell r="D89" t="str">
            <v xml:space="preserve"> </v>
          </cell>
          <cell r="E89" t="str">
            <v>m3</v>
          </cell>
          <cell r="F89">
            <v>5.19</v>
          </cell>
          <cell r="G89">
            <v>1.86</v>
          </cell>
          <cell r="H89">
            <v>7.0500000000000007</v>
          </cell>
        </row>
        <row r="90">
          <cell r="A90" t="str">
            <v>DER50315</v>
          </cell>
          <cell r="B90" t="str">
            <v>Esc.  Carga e Transp. de mat. 1a cat. c/ CB 12000&lt;DMT&lt;14000m</v>
          </cell>
          <cell r="C90" t="str">
            <v xml:space="preserve"> </v>
          </cell>
          <cell r="D90" t="str">
            <v xml:space="preserve"> </v>
          </cell>
          <cell r="E90" t="str">
            <v>m3</v>
          </cell>
          <cell r="F90">
            <v>5.91</v>
          </cell>
          <cell r="G90">
            <v>2.12</v>
          </cell>
          <cell r="H90">
            <v>8.0300000000000011</v>
          </cell>
        </row>
        <row r="91">
          <cell r="A91" t="str">
            <v>DER50325</v>
          </cell>
          <cell r="B91" t="str">
            <v>Esc.  Carga e Transp. de mat. 1a cat. c/ CB 14000&lt;DMT&lt;16000m</v>
          </cell>
          <cell r="C91" t="str">
            <v xml:space="preserve"> </v>
          </cell>
          <cell r="D91" t="str">
            <v xml:space="preserve"> </v>
          </cell>
          <cell r="E91" t="str">
            <v>m3</v>
          </cell>
          <cell r="F91">
            <v>6.63</v>
          </cell>
          <cell r="G91">
            <v>2.37</v>
          </cell>
          <cell r="H91">
            <v>9</v>
          </cell>
        </row>
        <row r="92">
          <cell r="A92" t="str">
            <v>DER50335</v>
          </cell>
          <cell r="B92" t="str">
            <v>Esc.  Carga e Transp. de mat. 1a cat. c/ CB 16000&lt;DMT&lt;18000m</v>
          </cell>
          <cell r="C92" t="str">
            <v xml:space="preserve"> </v>
          </cell>
          <cell r="D92" t="str">
            <v xml:space="preserve"> </v>
          </cell>
          <cell r="E92" t="str">
            <v>m3</v>
          </cell>
          <cell r="F92">
            <v>7.42</v>
          </cell>
          <cell r="G92">
            <v>2.66</v>
          </cell>
          <cell r="H92">
            <v>10.08</v>
          </cell>
        </row>
        <row r="93">
          <cell r="A93" t="str">
            <v>DER50345</v>
          </cell>
          <cell r="B93" t="str">
            <v>Esc.  Carga e Transp. de mat. 1a cat. c/ CB 18000&lt;DMT&lt;20000m</v>
          </cell>
          <cell r="C93" t="str">
            <v xml:space="preserve"> </v>
          </cell>
          <cell r="D93" t="str">
            <v xml:space="preserve"> </v>
          </cell>
          <cell r="E93" t="str">
            <v>m3</v>
          </cell>
          <cell r="F93">
            <v>8.15</v>
          </cell>
          <cell r="G93">
            <v>2.92</v>
          </cell>
          <cell r="H93">
            <v>11.07</v>
          </cell>
        </row>
        <row r="94">
          <cell r="A94" t="str">
            <v>DER50355</v>
          </cell>
          <cell r="B94" t="str">
            <v>Esc.  Carga e Transp. de mat. 1a cat. c/ CB 20000&lt;DMT&lt;22000m</v>
          </cell>
          <cell r="C94" t="str">
            <v xml:space="preserve"> </v>
          </cell>
          <cell r="D94" t="str">
            <v xml:space="preserve"> </v>
          </cell>
          <cell r="E94" t="str">
            <v>m3</v>
          </cell>
          <cell r="F94">
            <v>8.85</v>
          </cell>
          <cell r="G94">
            <v>3.17</v>
          </cell>
          <cell r="H94">
            <v>12.02</v>
          </cell>
        </row>
        <row r="95">
          <cell r="A95" t="str">
            <v>DER50365</v>
          </cell>
          <cell r="B95" t="str">
            <v>Esc.  Carga e Transp. de mat. 1a cat. c/ CB 22000&lt;DMT&lt;24000m</v>
          </cell>
          <cell r="C95" t="str">
            <v xml:space="preserve"> </v>
          </cell>
          <cell r="D95" t="str">
            <v xml:space="preserve"> </v>
          </cell>
          <cell r="E95" t="str">
            <v>m3</v>
          </cell>
          <cell r="F95">
            <v>9.6199999999999992</v>
          </cell>
          <cell r="G95">
            <v>3.44</v>
          </cell>
          <cell r="H95">
            <v>13.059999999999999</v>
          </cell>
        </row>
        <row r="96">
          <cell r="A96" t="str">
            <v>DER50375</v>
          </cell>
          <cell r="B96" t="str">
            <v>Esc.  Carga e Transp. de mat. 1a cat. c/ CB 24000&lt;DMT&lt;26000m</v>
          </cell>
          <cell r="C96" t="str">
            <v xml:space="preserve"> </v>
          </cell>
          <cell r="D96" t="str">
            <v xml:space="preserve"> </v>
          </cell>
          <cell r="E96" t="str">
            <v>m3</v>
          </cell>
          <cell r="F96">
            <v>10.37</v>
          </cell>
          <cell r="G96">
            <v>3.71</v>
          </cell>
          <cell r="H96">
            <v>14.079999999999998</v>
          </cell>
        </row>
        <row r="97">
          <cell r="A97" t="str">
            <v>DER50385</v>
          </cell>
          <cell r="B97" t="str">
            <v>Esc.  Carga e Transp. de mat. 1a cat. c/ CB 26000&lt;DMT&lt;28000m</v>
          </cell>
          <cell r="C97" t="str">
            <v xml:space="preserve"> </v>
          </cell>
          <cell r="D97" t="str">
            <v xml:space="preserve"> </v>
          </cell>
          <cell r="E97" t="str">
            <v>m3</v>
          </cell>
          <cell r="F97">
            <v>11.06</v>
          </cell>
          <cell r="G97">
            <v>3.96</v>
          </cell>
          <cell r="H97">
            <v>15.02</v>
          </cell>
        </row>
        <row r="98">
          <cell r="A98" t="str">
            <v>DER50395</v>
          </cell>
          <cell r="B98" t="str">
            <v>Esc.  Carga e Transp. de mat. 1a cat. c/ CB 28000&lt;DMT&lt;30000m</v>
          </cell>
          <cell r="C98" t="str">
            <v xml:space="preserve"> </v>
          </cell>
          <cell r="D98" t="str">
            <v xml:space="preserve"> </v>
          </cell>
          <cell r="E98" t="str">
            <v>m3</v>
          </cell>
          <cell r="F98">
            <v>11.82</v>
          </cell>
          <cell r="G98">
            <v>4.2300000000000004</v>
          </cell>
          <cell r="H98">
            <v>16.05</v>
          </cell>
        </row>
        <row r="99">
          <cell r="A99" t="str">
            <v>DER52120</v>
          </cell>
          <cell r="B99" t="str">
            <v>Extr.,Carga, Transp.e espalh.de areia ext.p/colchão dren.(banh.Maracajá)e subst.solos moles DMT=49km</v>
          </cell>
          <cell r="C99" t="str">
            <v xml:space="preserve"> </v>
          </cell>
          <cell r="D99" t="str">
            <v xml:space="preserve"> </v>
          </cell>
          <cell r="E99" t="str">
            <v>m3</v>
          </cell>
          <cell r="F99">
            <v>12.05</v>
          </cell>
          <cell r="G99">
            <v>4.3099999999999996</v>
          </cell>
          <cell r="H99">
            <v>16.36</v>
          </cell>
        </row>
        <row r="100">
          <cell r="A100" t="str">
            <v>DER52120e</v>
          </cell>
          <cell r="B100" t="str">
            <v>Escav.,Carga, Transp.e espalh.de areia comerc.p/colchão dren.(banh.Maracajá)e subst.solos moles DMT=49km</v>
          </cell>
          <cell r="C100" t="str">
            <v xml:space="preserve"> </v>
          </cell>
          <cell r="D100" t="str">
            <v xml:space="preserve"> </v>
          </cell>
          <cell r="E100" t="str">
            <v>m3</v>
          </cell>
          <cell r="F100">
            <v>15.47</v>
          </cell>
          <cell r="G100">
            <v>5.54</v>
          </cell>
          <cell r="H100">
            <v>21.01</v>
          </cell>
        </row>
        <row r="101">
          <cell r="A101" t="str">
            <v>DER52120c</v>
          </cell>
          <cell r="B101" t="str">
            <v>Extr.,Carga, Transp.e Espalh.areia comerc.p/colchão dren.(banh.Maracajá)e subst.solos moles DMT=95,2km</v>
          </cell>
          <cell r="C101" t="str">
            <v xml:space="preserve"> </v>
          </cell>
          <cell r="D101" t="str">
            <v xml:space="preserve"> </v>
          </cell>
          <cell r="E101" t="str">
            <v>m3</v>
          </cell>
          <cell r="F101">
            <v>24.44</v>
          </cell>
          <cell r="G101">
            <v>8.75</v>
          </cell>
          <cell r="H101">
            <v>33.19</v>
          </cell>
        </row>
        <row r="102">
          <cell r="A102" t="str">
            <v>DER52120d</v>
          </cell>
          <cell r="B102" t="str">
            <v>Extração, Carga e Transp.e Espalh.de seixo p/colchão drenante(banhado do Maracajá) DMT=23,7km</v>
          </cell>
          <cell r="C102" t="str">
            <v xml:space="preserve"> </v>
          </cell>
          <cell r="D102" t="str">
            <v xml:space="preserve"> </v>
          </cell>
          <cell r="E102" t="str">
            <v>m3</v>
          </cell>
          <cell r="F102">
            <v>11.56</v>
          </cell>
          <cell r="G102">
            <v>4.1399999999999997</v>
          </cell>
          <cell r="H102">
            <v>15.7</v>
          </cell>
        </row>
        <row r="103">
          <cell r="A103" t="str">
            <v>DER52120b</v>
          </cell>
          <cell r="B103" t="str">
            <v>Extração, Carga e Transp.e Espalh.de seixo p/colchão drenante(banhado do Maracajá) DMT=24km</v>
          </cell>
          <cell r="C103" t="str">
            <v xml:space="preserve"> </v>
          </cell>
          <cell r="D103" t="str">
            <v xml:space="preserve"> </v>
          </cell>
          <cell r="E103" t="str">
            <v>m3</v>
          </cell>
          <cell r="F103">
            <v>11.71</v>
          </cell>
          <cell r="G103">
            <v>4.1900000000000004</v>
          </cell>
          <cell r="H103">
            <v>15.900000000000002</v>
          </cell>
        </row>
        <row r="104">
          <cell r="A104" t="str">
            <v>DER52120a</v>
          </cell>
          <cell r="B104" t="str">
            <v>Momento extraordinário de transporte</v>
          </cell>
          <cell r="E104" t="str">
            <v>t x km</v>
          </cell>
          <cell r="F104">
            <v>0.32</v>
          </cell>
          <cell r="G104">
            <v>0.11</v>
          </cell>
          <cell r="H104">
            <v>0.43</v>
          </cell>
        </row>
        <row r="105">
          <cell r="A105" t="str">
            <v>DER52050</v>
          </cell>
          <cell r="B105" t="str">
            <v>Esc. Carga e Transp. de solos moles DMT&lt;=50m</v>
          </cell>
          <cell r="C105" t="str">
            <v xml:space="preserve"> </v>
          </cell>
          <cell r="D105" t="str">
            <v xml:space="preserve"> </v>
          </cell>
          <cell r="E105" t="str">
            <v>m3</v>
          </cell>
          <cell r="F105">
            <v>2.61</v>
          </cell>
          <cell r="G105">
            <v>0.93</v>
          </cell>
          <cell r="H105">
            <v>3.54</v>
          </cell>
        </row>
        <row r="106">
          <cell r="A106" t="str">
            <v>DER52060</v>
          </cell>
          <cell r="B106" t="str">
            <v>Esc. Carga e Transp. de solos moles 50&lt;DMT&lt;=100m</v>
          </cell>
          <cell r="C106" t="str">
            <v xml:space="preserve"> </v>
          </cell>
          <cell r="D106" t="str">
            <v xml:space="preserve"> </v>
          </cell>
          <cell r="E106" t="str">
            <v>m3</v>
          </cell>
          <cell r="F106">
            <v>2.72</v>
          </cell>
          <cell r="G106">
            <v>0.97</v>
          </cell>
          <cell r="H106">
            <v>3.6900000000000004</v>
          </cell>
        </row>
        <row r="107">
          <cell r="A107" t="str">
            <v>DER52070</v>
          </cell>
          <cell r="B107" t="str">
            <v>Esc. Carga e Transp. de solos moles 100&lt;DMT&lt;=200m</v>
          </cell>
          <cell r="C107" t="str">
            <v xml:space="preserve"> </v>
          </cell>
          <cell r="D107" t="str">
            <v xml:space="preserve"> </v>
          </cell>
          <cell r="E107" t="str">
            <v>m3</v>
          </cell>
          <cell r="F107">
            <v>2.91</v>
          </cell>
          <cell r="G107">
            <v>1.04</v>
          </cell>
          <cell r="H107">
            <v>3.95</v>
          </cell>
        </row>
        <row r="108">
          <cell r="A108" t="str">
            <v>DER52082</v>
          </cell>
          <cell r="B108" t="str">
            <v>Esc. Carga e Transp. de solos moles 200&lt;DMT&lt;=400m</v>
          </cell>
          <cell r="C108" t="str">
            <v xml:space="preserve"> </v>
          </cell>
          <cell r="D108" t="str">
            <v xml:space="preserve"> </v>
          </cell>
          <cell r="E108" t="str">
            <v>m3</v>
          </cell>
          <cell r="F108">
            <v>2.97</v>
          </cell>
          <cell r="G108">
            <v>1.06</v>
          </cell>
          <cell r="H108">
            <v>4.03</v>
          </cell>
        </row>
        <row r="109">
          <cell r="A109" t="str">
            <v>DER52087</v>
          </cell>
          <cell r="B109" t="str">
            <v>Esc. Carga e Transp. de solos moles 400&lt;DMT&lt;=600m</v>
          </cell>
          <cell r="C109" t="str">
            <v xml:space="preserve"> </v>
          </cell>
          <cell r="D109" t="str">
            <v xml:space="preserve"> </v>
          </cell>
          <cell r="E109" t="str">
            <v>m3</v>
          </cell>
          <cell r="F109">
            <v>3.39</v>
          </cell>
          <cell r="G109">
            <v>1.21</v>
          </cell>
          <cell r="H109">
            <v>4.5999999999999996</v>
          </cell>
        </row>
        <row r="110">
          <cell r="A110" t="str">
            <v>DER52090</v>
          </cell>
          <cell r="B110" t="str">
            <v>Esc. Carga e Transp. de solos moles 600&lt;DMT&lt;=800m</v>
          </cell>
          <cell r="C110" t="str">
            <v xml:space="preserve"> </v>
          </cell>
          <cell r="D110" t="str">
            <v xml:space="preserve"> </v>
          </cell>
          <cell r="E110" t="str">
            <v>m3</v>
          </cell>
          <cell r="F110">
            <v>3.42</v>
          </cell>
          <cell r="G110">
            <v>1.22</v>
          </cell>
          <cell r="H110">
            <v>4.6399999999999997</v>
          </cell>
        </row>
        <row r="111">
          <cell r="A111" t="str">
            <v>DER52095</v>
          </cell>
          <cell r="B111" t="str">
            <v>Esc. Carga e Transp. de solos moles 800&lt;DMT&lt;=1000m</v>
          </cell>
          <cell r="C111" t="str">
            <v xml:space="preserve"> </v>
          </cell>
          <cell r="D111" t="str">
            <v xml:space="preserve"> </v>
          </cell>
          <cell r="E111" t="str">
            <v>m3</v>
          </cell>
          <cell r="F111">
            <v>3.46</v>
          </cell>
          <cell r="G111">
            <v>1.24</v>
          </cell>
          <cell r="H111">
            <v>4.7</v>
          </cell>
        </row>
        <row r="112">
          <cell r="A112" t="str">
            <v>DER52100</v>
          </cell>
          <cell r="B112" t="str">
            <v>Esc. Carga e Transp. de solos moles 1000&lt;DMT&lt;=1200m</v>
          </cell>
          <cell r="C112" t="str">
            <v xml:space="preserve"> </v>
          </cell>
          <cell r="D112" t="str">
            <v xml:space="preserve"> </v>
          </cell>
          <cell r="E112" t="str">
            <v>m3</v>
          </cell>
          <cell r="F112">
            <v>3.47</v>
          </cell>
          <cell r="G112">
            <v>1.24</v>
          </cell>
          <cell r="H112">
            <v>4.71</v>
          </cell>
        </row>
        <row r="113">
          <cell r="A113" t="str">
            <v>DER52101</v>
          </cell>
          <cell r="B113" t="str">
            <v>Esc. Carga e Transp. de solos moles 1200&lt;DMT&lt;=1400m</v>
          </cell>
          <cell r="C113" t="str">
            <v xml:space="preserve"> </v>
          </cell>
          <cell r="D113" t="str">
            <v xml:space="preserve"> </v>
          </cell>
          <cell r="E113" t="str">
            <v>m3</v>
          </cell>
          <cell r="F113">
            <v>3.49</v>
          </cell>
          <cell r="G113">
            <v>1.25</v>
          </cell>
          <cell r="H113">
            <v>4.74</v>
          </cell>
        </row>
        <row r="114">
          <cell r="A114" t="str">
            <v>DER52102</v>
          </cell>
          <cell r="B114" t="str">
            <v>Esc. Carga e Transp. de solos moles 1400&lt;DMT&lt;=1600m</v>
          </cell>
          <cell r="C114" t="str">
            <v xml:space="preserve"> </v>
          </cell>
          <cell r="D114" t="str">
            <v xml:space="preserve"> </v>
          </cell>
          <cell r="E114" t="str">
            <v>m3</v>
          </cell>
          <cell r="F114">
            <v>3.54</v>
          </cell>
          <cell r="G114">
            <v>1.27</v>
          </cell>
          <cell r="H114">
            <v>4.8100000000000005</v>
          </cell>
        </row>
        <row r="115">
          <cell r="A115" t="str">
            <v>DER52103</v>
          </cell>
          <cell r="B115" t="str">
            <v>Esc. Carga e Transp. de solos moles 1600&lt;DMT&lt;=1800m</v>
          </cell>
          <cell r="C115" t="str">
            <v xml:space="preserve"> </v>
          </cell>
          <cell r="D115" t="str">
            <v xml:space="preserve"> </v>
          </cell>
          <cell r="E115" t="str">
            <v>m3</v>
          </cell>
          <cell r="F115">
            <v>3.58</v>
          </cell>
          <cell r="G115">
            <v>1.28</v>
          </cell>
          <cell r="H115">
            <v>4.8600000000000003</v>
          </cell>
        </row>
        <row r="116">
          <cell r="A116" t="str">
            <v>DER52104</v>
          </cell>
          <cell r="B116" t="str">
            <v>Esc. Carga e Transp. de solos moles 1800&lt;DMT&lt;=2000m</v>
          </cell>
          <cell r="C116" t="str">
            <v xml:space="preserve"> </v>
          </cell>
          <cell r="D116" t="str">
            <v xml:space="preserve"> </v>
          </cell>
          <cell r="E116" t="str">
            <v>m3</v>
          </cell>
          <cell r="F116">
            <v>3.67</v>
          </cell>
          <cell r="G116">
            <v>1.31</v>
          </cell>
          <cell r="H116">
            <v>4.9800000000000004</v>
          </cell>
        </row>
        <row r="117">
          <cell r="A117" t="str">
            <v>DER52105</v>
          </cell>
          <cell r="B117" t="str">
            <v>Esc. Carga e Transp. de solos moles 2000&lt;DMT&lt;=3000m</v>
          </cell>
          <cell r="C117" t="str">
            <v xml:space="preserve"> </v>
          </cell>
          <cell r="D117" t="str">
            <v xml:space="preserve"> </v>
          </cell>
          <cell r="E117" t="str">
            <v>m3</v>
          </cell>
          <cell r="F117">
            <v>4.25</v>
          </cell>
          <cell r="G117">
            <v>1.52</v>
          </cell>
          <cell r="H117">
            <v>5.77</v>
          </cell>
        </row>
        <row r="118">
          <cell r="A118" t="str">
            <v>DER52106</v>
          </cell>
          <cell r="B118" t="str">
            <v>Esc. Carga e Transp. de solos moles 3000&lt;DMT&lt;=4000m</v>
          </cell>
          <cell r="C118" t="str">
            <v xml:space="preserve"> </v>
          </cell>
          <cell r="D118" t="str">
            <v xml:space="preserve"> </v>
          </cell>
          <cell r="E118" t="str">
            <v>m3</v>
          </cell>
          <cell r="F118">
            <v>4.6900000000000004</v>
          </cell>
          <cell r="G118">
            <v>1.68</v>
          </cell>
          <cell r="H118">
            <v>6.37</v>
          </cell>
        </row>
        <row r="119">
          <cell r="A119" t="str">
            <v>DER52106a</v>
          </cell>
          <cell r="B119" t="str">
            <v>Esc. Carga e Transp. de solos moles 4000&lt;DMT&lt;=5000m</v>
          </cell>
          <cell r="C119" t="str">
            <v xml:space="preserve"> </v>
          </cell>
          <cell r="D119" t="str">
            <v xml:space="preserve"> </v>
          </cell>
          <cell r="E119" t="str">
            <v>m3</v>
          </cell>
          <cell r="F119">
            <v>5.42</v>
          </cell>
          <cell r="G119">
            <v>1.94</v>
          </cell>
          <cell r="H119">
            <v>7.3599999999999994</v>
          </cell>
        </row>
        <row r="120">
          <cell r="A120" t="str">
            <v>DER52106b</v>
          </cell>
          <cell r="B120" t="str">
            <v>Esc. Carga e Transp. de solos moles 5000&lt;DMT&lt;=6000m</v>
          </cell>
          <cell r="E120" t="str">
            <v>m3</v>
          </cell>
          <cell r="F120">
            <v>6.19</v>
          </cell>
          <cell r="G120">
            <v>2.2200000000000002</v>
          </cell>
          <cell r="H120">
            <v>8.41</v>
          </cell>
        </row>
        <row r="121">
          <cell r="A121" t="str">
            <v>DER52106c</v>
          </cell>
          <cell r="B121" t="str">
            <v>Esc. Carga e Transp. de solos moles 6000&lt;DMT&lt;=7000m</v>
          </cell>
          <cell r="C121" t="str">
            <v xml:space="preserve"> </v>
          </cell>
          <cell r="D121" t="str">
            <v xml:space="preserve"> </v>
          </cell>
          <cell r="E121" t="str">
            <v>m3</v>
          </cell>
          <cell r="F121">
            <v>6.93</v>
          </cell>
          <cell r="G121">
            <v>2.48</v>
          </cell>
          <cell r="H121">
            <v>9.41</v>
          </cell>
        </row>
        <row r="122">
          <cell r="A122" t="str">
            <v>P 52050</v>
          </cell>
          <cell r="B122" t="str">
            <v>Espalhamento de solos moles</v>
          </cell>
          <cell r="E122" t="str">
            <v>m3</v>
          </cell>
          <cell r="F122">
            <v>0.26</v>
          </cell>
          <cell r="G122">
            <v>0.09</v>
          </cell>
          <cell r="H122">
            <v>0.35</v>
          </cell>
        </row>
        <row r="123">
          <cell r="A123" t="str">
            <v>DER52020a</v>
          </cell>
          <cell r="B123" t="str">
            <v>Carga, transp.e espalhamento de camada vegetal 50&lt;DMT&lt;=200m</v>
          </cell>
          <cell r="E123" t="str">
            <v>m3</v>
          </cell>
          <cell r="F123">
            <v>1.65</v>
          </cell>
          <cell r="G123">
            <v>0.59</v>
          </cell>
          <cell r="H123">
            <v>2.2399999999999998</v>
          </cell>
        </row>
        <row r="124">
          <cell r="A124" t="str">
            <v>DER52020b</v>
          </cell>
          <cell r="B124" t="str">
            <v>Escarificação de acessos, desvios e áreas de jazidas e do canteiro de obra</v>
          </cell>
          <cell r="E124" t="str">
            <v>m2</v>
          </cell>
          <cell r="F124">
            <v>0.31</v>
          </cell>
          <cell r="G124">
            <v>0.11</v>
          </cell>
          <cell r="H124">
            <v>0.42</v>
          </cell>
        </row>
        <row r="125">
          <cell r="A125" t="str">
            <v>DER45035</v>
          </cell>
          <cell r="B125" t="str">
            <v>Carregamento de seixo</v>
          </cell>
          <cell r="C125" t="str">
            <v xml:space="preserve"> </v>
          </cell>
          <cell r="D125" t="str">
            <v xml:space="preserve"> </v>
          </cell>
          <cell r="E125" t="str">
            <v>m3</v>
          </cell>
          <cell r="F125">
            <v>0.34</v>
          </cell>
          <cell r="G125">
            <v>0.12</v>
          </cell>
          <cell r="H125">
            <v>0.46</v>
          </cell>
        </row>
        <row r="126">
          <cell r="A126" t="str">
            <v>DER45005</v>
          </cell>
          <cell r="B126" t="str">
            <v>Extração e carga de seixo c/ drag-line</v>
          </cell>
          <cell r="C126" t="str">
            <v xml:space="preserve"> </v>
          </cell>
          <cell r="D126" t="str">
            <v xml:space="preserve"> </v>
          </cell>
          <cell r="E126" t="str">
            <v>m3</v>
          </cell>
          <cell r="F126">
            <v>1.86</v>
          </cell>
          <cell r="G126">
            <v>0.67</v>
          </cell>
          <cell r="H126">
            <v>2.5300000000000002</v>
          </cell>
        </row>
        <row r="127">
          <cell r="A127" t="str">
            <v>DER45005a</v>
          </cell>
          <cell r="B127" t="str">
            <v>Extração e estocagem de seixo c/ drag-line</v>
          </cell>
          <cell r="C127" t="str">
            <v xml:space="preserve"> </v>
          </cell>
          <cell r="D127" t="str">
            <v xml:space="preserve"> </v>
          </cell>
          <cell r="E127" t="str">
            <v>m3</v>
          </cell>
          <cell r="F127">
            <v>1.65</v>
          </cell>
          <cell r="G127">
            <v>0.59</v>
          </cell>
          <cell r="H127">
            <v>2.2399999999999998</v>
          </cell>
        </row>
        <row r="128">
          <cell r="A128" t="str">
            <v>DER45000</v>
          </cell>
          <cell r="B128" t="str">
            <v>Extração de areia</v>
          </cell>
          <cell r="C128" t="str">
            <v xml:space="preserve"> </v>
          </cell>
          <cell r="D128" t="str">
            <v xml:space="preserve"> </v>
          </cell>
          <cell r="E128" t="str">
            <v>m3</v>
          </cell>
          <cell r="F128">
            <v>1.27</v>
          </cell>
          <cell r="G128">
            <v>0.45</v>
          </cell>
          <cell r="H128">
            <v>1.72</v>
          </cell>
        </row>
        <row r="129">
          <cell r="A129" t="str">
            <v>DER45080</v>
          </cell>
          <cell r="B129" t="str">
            <v>Produção  de seixo peneirado</v>
          </cell>
          <cell r="C129" t="str">
            <v xml:space="preserve"> </v>
          </cell>
          <cell r="D129" t="str">
            <v xml:space="preserve"> </v>
          </cell>
          <cell r="E129" t="str">
            <v>m3</v>
          </cell>
          <cell r="F129">
            <v>3.39</v>
          </cell>
          <cell r="G129">
            <v>1.21</v>
          </cell>
          <cell r="H129">
            <v>4.5999999999999996</v>
          </cell>
        </row>
        <row r="130">
          <cell r="A130" t="str">
            <v>DER53110</v>
          </cell>
          <cell r="B130" t="str">
            <v>Camada de seixo classificado</v>
          </cell>
          <cell r="E130" t="str">
            <v>m3</v>
          </cell>
          <cell r="F130">
            <v>11.85</v>
          </cell>
          <cell r="G130">
            <v>4.24</v>
          </cell>
          <cell r="H130">
            <v>16.09</v>
          </cell>
        </row>
        <row r="131">
          <cell r="A131" t="str">
            <v>DER82660</v>
          </cell>
          <cell r="B131" t="str">
            <v>Gabião caixa em PVC c/ h=100cm</v>
          </cell>
          <cell r="E131" t="str">
            <v>m3</v>
          </cell>
          <cell r="F131">
            <v>90.55</v>
          </cell>
          <cell r="G131">
            <v>32.42</v>
          </cell>
          <cell r="H131">
            <v>122.97</v>
          </cell>
        </row>
        <row r="132">
          <cell r="A132" t="str">
            <v>DER82610</v>
          </cell>
          <cell r="B132" t="str">
            <v>Gabião caixa em PVC c/ h=50cm</v>
          </cell>
          <cell r="E132" t="str">
            <v>m3</v>
          </cell>
          <cell r="F132">
            <v>113.23</v>
          </cell>
          <cell r="G132">
            <v>40.54</v>
          </cell>
          <cell r="H132">
            <v>153.77000000000001</v>
          </cell>
        </row>
        <row r="133">
          <cell r="A133">
            <v>2</v>
          </cell>
          <cell r="B133" t="str">
            <v>PAVIMENTAÇÃO</v>
          </cell>
        </row>
        <row r="134">
          <cell r="A134" t="str">
            <v>02.000.00</v>
          </cell>
          <cell r="B134" t="str">
            <v>Regularização do subleito</v>
          </cell>
          <cell r="C134" t="str">
            <v>DNER-ES299/97</v>
          </cell>
          <cell r="D134" t="str">
            <v xml:space="preserve"> </v>
          </cell>
          <cell r="E134" t="str">
            <v>m2</v>
          </cell>
          <cell r="F134">
            <v>0.22</v>
          </cell>
          <cell r="G134">
            <v>7.8759999999999997E-2</v>
          </cell>
          <cell r="H134">
            <v>0.29876000000000003</v>
          </cell>
        </row>
        <row r="135">
          <cell r="A135" t="str">
            <v>02.100.00</v>
          </cell>
          <cell r="B135" t="str">
            <v>Reforço do subleito</v>
          </cell>
          <cell r="C135" t="str">
            <v>DNER-ES300/97</v>
          </cell>
          <cell r="D135" t="str">
            <v xml:space="preserve"> </v>
          </cell>
          <cell r="E135" t="str">
            <v>m3</v>
          </cell>
          <cell r="F135">
            <v>4.57</v>
          </cell>
          <cell r="G135">
            <v>1.6360600000000001</v>
          </cell>
          <cell r="H135">
            <v>6.2060600000000008</v>
          </cell>
        </row>
        <row r="136">
          <cell r="A136" t="str">
            <v>02.200.00</v>
          </cell>
          <cell r="B136" t="str">
            <v>Sub-base solo estabilizado granulometricamente sem mistura</v>
          </cell>
          <cell r="C136" t="str">
            <v>DNER-ES301/97</v>
          </cell>
          <cell r="D136" t="str">
            <v xml:space="preserve"> </v>
          </cell>
          <cell r="E136" t="str">
            <v>m3</v>
          </cell>
          <cell r="G136">
            <v>0</v>
          </cell>
          <cell r="H136">
            <v>0</v>
          </cell>
        </row>
        <row r="137">
          <cell r="A137" t="str">
            <v>02.200.01</v>
          </cell>
          <cell r="B137" t="str">
            <v>Base solo estabilizado granulometricamente sem mistura</v>
          </cell>
          <cell r="C137" t="str">
            <v>DNER-ES303/97</v>
          </cell>
          <cell r="D137" t="str">
            <v xml:space="preserve"> </v>
          </cell>
          <cell r="E137" t="str">
            <v>m3</v>
          </cell>
          <cell r="G137">
            <v>0</v>
          </cell>
          <cell r="H137">
            <v>0</v>
          </cell>
        </row>
        <row r="138">
          <cell r="A138" t="str">
            <v>02.210.00</v>
          </cell>
          <cell r="B138" t="str">
            <v>Sub-base solo estabilizado granulometricamente com mistura solo na pista</v>
          </cell>
          <cell r="C138" t="str">
            <v>DNER-ES301/97</v>
          </cell>
          <cell r="D138" t="str">
            <v xml:space="preserve"> </v>
          </cell>
          <cell r="E138" t="str">
            <v>m3</v>
          </cell>
          <cell r="G138">
            <v>0</v>
          </cell>
          <cell r="H138">
            <v>0</v>
          </cell>
        </row>
        <row r="139">
          <cell r="A139" t="str">
            <v>02.210.01</v>
          </cell>
          <cell r="B139" t="str">
            <v>Sub-base estabil. granul. mistura solo-areia pista</v>
          </cell>
          <cell r="C139" t="str">
            <v>DNER-ES301/97</v>
          </cell>
          <cell r="D139" t="str">
            <v xml:space="preserve"> </v>
          </cell>
          <cell r="E139" t="str">
            <v>m3</v>
          </cell>
          <cell r="G139">
            <v>0</v>
          </cell>
          <cell r="H139">
            <v>0</v>
          </cell>
        </row>
        <row r="140">
          <cell r="A140" t="str">
            <v>02.210.02</v>
          </cell>
          <cell r="B140" t="str">
            <v>Base estabil. granul. mistura solo-areia na pista</v>
          </cell>
          <cell r="C140" t="str">
            <v>DNER-ES303/97</v>
          </cell>
          <cell r="D140" t="str">
            <v xml:space="preserve"> </v>
          </cell>
          <cell r="E140" t="str">
            <v>m3</v>
          </cell>
          <cell r="G140">
            <v>0</v>
          </cell>
          <cell r="H140">
            <v>0</v>
          </cell>
        </row>
        <row r="141">
          <cell r="A141" t="str">
            <v>02.220.00</v>
          </cell>
          <cell r="B141" t="str">
            <v>Base estab. granulom. com mistura solo -brita (mistura em usina)</v>
          </cell>
          <cell r="C141" t="str">
            <v>DNER-ES303/97</v>
          </cell>
          <cell r="D141" t="str">
            <v xml:space="preserve"> </v>
          </cell>
          <cell r="E141" t="str">
            <v>m3</v>
          </cell>
          <cell r="G141">
            <v>0</v>
          </cell>
          <cell r="H141">
            <v>0</v>
          </cell>
        </row>
        <row r="142">
          <cell r="A142" t="str">
            <v>02.220.01</v>
          </cell>
          <cell r="B142" t="str">
            <v>Base estab. granulom. com mistura solo -brita (mistura na pista)</v>
          </cell>
          <cell r="C142" t="str">
            <v>DNER-ES303/97</v>
          </cell>
          <cell r="D142" t="str">
            <v xml:space="preserve"> </v>
          </cell>
          <cell r="E142" t="str">
            <v>m3</v>
          </cell>
          <cell r="G142">
            <v>0</v>
          </cell>
          <cell r="H142">
            <v>0</v>
          </cell>
        </row>
        <row r="143">
          <cell r="A143" t="str">
            <v>02.230.00</v>
          </cell>
          <cell r="B143" t="str">
            <v>Base brita graduada</v>
          </cell>
          <cell r="C143" t="str">
            <v>DNER-ES303/97</v>
          </cell>
          <cell r="D143" t="str">
            <v xml:space="preserve"> </v>
          </cell>
          <cell r="E143" t="str">
            <v>m3</v>
          </cell>
          <cell r="F143">
            <v>20.66</v>
          </cell>
          <cell r="G143">
            <v>7.39628</v>
          </cell>
          <cell r="H143">
            <v>28.056280000000001</v>
          </cell>
        </row>
        <row r="144">
          <cell r="A144" t="str">
            <v>02.241.01</v>
          </cell>
          <cell r="B144" t="str">
            <v>Base solo melhorado com cimento com mistura em usina</v>
          </cell>
          <cell r="C144" t="str">
            <v>DNER-ES304/97</v>
          </cell>
          <cell r="D144" t="str">
            <v xml:space="preserve"> </v>
          </cell>
          <cell r="E144" t="str">
            <v>m3</v>
          </cell>
          <cell r="G144">
            <v>0</v>
          </cell>
          <cell r="H144">
            <v>0</v>
          </cell>
        </row>
        <row r="145">
          <cell r="A145" t="str">
            <v>02.241.02</v>
          </cell>
          <cell r="B145" t="str">
            <v>Base de solo cimento-mistura na pista</v>
          </cell>
          <cell r="C145" t="str">
            <v>DNER-ES305/97</v>
          </cell>
          <cell r="D145" t="str">
            <v xml:space="preserve"> </v>
          </cell>
          <cell r="E145" t="str">
            <v>m3</v>
          </cell>
          <cell r="G145">
            <v>0</v>
          </cell>
          <cell r="H145">
            <v>0</v>
          </cell>
        </row>
        <row r="146">
          <cell r="A146" t="str">
            <v>02.241.03</v>
          </cell>
          <cell r="B146" t="str">
            <v>Sub-base ou base de macadame hidráulico</v>
          </cell>
          <cell r="C146" t="str">
            <v>DNER-ES316/97</v>
          </cell>
          <cell r="D146" t="str">
            <v xml:space="preserve"> </v>
          </cell>
          <cell r="E146" t="str">
            <v>m3</v>
          </cell>
          <cell r="G146">
            <v>0</v>
          </cell>
          <cell r="H146">
            <v>0</v>
          </cell>
        </row>
        <row r="147">
          <cell r="A147" t="str">
            <v>02.241.04</v>
          </cell>
          <cell r="B147" t="str">
            <v>Macadame betuminoso com CAP</v>
          </cell>
          <cell r="D147" t="str">
            <v xml:space="preserve"> </v>
          </cell>
          <cell r="E147" t="str">
            <v>m3</v>
          </cell>
          <cell r="G147">
            <v>0</v>
          </cell>
          <cell r="H147">
            <v>0</v>
          </cell>
        </row>
        <row r="148">
          <cell r="A148" t="str">
            <v>02.241.05</v>
          </cell>
          <cell r="B148" t="str">
            <v>Macadame betuminoso com emulsão</v>
          </cell>
          <cell r="C148" t="str">
            <v>DNER-ES311/97</v>
          </cell>
          <cell r="D148" t="str">
            <v xml:space="preserve"> </v>
          </cell>
          <cell r="E148" t="str">
            <v>m3</v>
          </cell>
          <cell r="G148">
            <v>0</v>
          </cell>
          <cell r="H148">
            <v>0</v>
          </cell>
        </row>
        <row r="149">
          <cell r="A149" t="str">
            <v>02.241.06</v>
          </cell>
          <cell r="B149" t="str">
            <v>Capa selante</v>
          </cell>
          <cell r="D149" t="str">
            <v xml:space="preserve"> </v>
          </cell>
          <cell r="E149" t="str">
            <v>m2</v>
          </cell>
          <cell r="G149">
            <v>0</v>
          </cell>
          <cell r="H149">
            <v>0</v>
          </cell>
        </row>
        <row r="150">
          <cell r="A150" t="str">
            <v>02.241.07</v>
          </cell>
          <cell r="B150" t="str">
            <v>Lama asfáltica</v>
          </cell>
          <cell r="C150" t="str">
            <v>DNER-ES314/97</v>
          </cell>
          <cell r="D150" t="str">
            <v xml:space="preserve"> </v>
          </cell>
          <cell r="E150" t="str">
            <v>m2</v>
          </cell>
          <cell r="G150">
            <v>0</v>
          </cell>
          <cell r="H150">
            <v>0</v>
          </cell>
        </row>
        <row r="151">
          <cell r="A151" t="str">
            <v>02.300.00</v>
          </cell>
          <cell r="B151" t="str">
            <v>Imprimação - Fornecimento, transporte e execução</v>
          </cell>
          <cell r="C151" t="str">
            <v>DNER-ES306/97</v>
          </cell>
          <cell r="D151" t="str">
            <v xml:space="preserve"> </v>
          </cell>
          <cell r="E151" t="str">
            <v>m2</v>
          </cell>
          <cell r="F151">
            <v>0.82</v>
          </cell>
          <cell r="G151">
            <v>0.29355999999999999</v>
          </cell>
          <cell r="H151">
            <v>1.1135599999999999</v>
          </cell>
        </row>
        <row r="152">
          <cell r="A152" t="str">
            <v>02.400.00</v>
          </cell>
          <cell r="B152" t="str">
            <v>Pintura de ligação - Fornec., transporte e execução</v>
          </cell>
          <cell r="C152" t="str">
            <v>DNER-ES307/97</v>
          </cell>
          <cell r="D152" t="str">
            <v xml:space="preserve"> </v>
          </cell>
          <cell r="E152" t="str">
            <v>m2</v>
          </cell>
          <cell r="F152">
            <v>0.3</v>
          </cell>
          <cell r="G152">
            <v>0.1074</v>
          </cell>
          <cell r="H152">
            <v>0.40739999999999998</v>
          </cell>
        </row>
        <row r="153">
          <cell r="A153" t="str">
            <v>02.500.00</v>
          </cell>
          <cell r="B153" t="str">
            <v>Tratamento superficial simples com CAP</v>
          </cell>
          <cell r="D153" t="str">
            <v xml:space="preserve"> </v>
          </cell>
          <cell r="E153" t="str">
            <v>m2</v>
          </cell>
          <cell r="G153">
            <v>0</v>
          </cell>
          <cell r="H153">
            <v>0</v>
          </cell>
        </row>
        <row r="154">
          <cell r="A154" t="str">
            <v>02.500.01</v>
          </cell>
          <cell r="B154" t="str">
            <v>Tratamento superficial simples com emulsão</v>
          </cell>
          <cell r="D154" t="str">
            <v xml:space="preserve"> </v>
          </cell>
          <cell r="E154" t="str">
            <v>m2</v>
          </cell>
          <cell r="G154">
            <v>0</v>
          </cell>
          <cell r="H154">
            <v>0</v>
          </cell>
        </row>
        <row r="155">
          <cell r="A155" t="str">
            <v>02.501.00</v>
          </cell>
          <cell r="B155" t="str">
            <v>Tratamento superficial duplo com CAP</v>
          </cell>
          <cell r="D155" t="str">
            <v xml:space="preserve"> </v>
          </cell>
          <cell r="E155" t="str">
            <v>m2</v>
          </cell>
          <cell r="G155">
            <v>0</v>
          </cell>
          <cell r="H155">
            <v>0</v>
          </cell>
        </row>
        <row r="156">
          <cell r="A156" t="str">
            <v>02.501.01</v>
          </cell>
          <cell r="B156" t="str">
            <v>Tratamento superficial duplo com emulsão</v>
          </cell>
          <cell r="D156" t="str">
            <v xml:space="preserve"> </v>
          </cell>
          <cell r="E156" t="str">
            <v>m2</v>
          </cell>
          <cell r="G156">
            <v>0</v>
          </cell>
          <cell r="H156">
            <v>0</v>
          </cell>
        </row>
        <row r="157">
          <cell r="A157" t="str">
            <v>02.502.00</v>
          </cell>
          <cell r="B157" t="str">
            <v>Tratamento superficial triplo com CAP</v>
          </cell>
          <cell r="D157" t="str">
            <v xml:space="preserve"> </v>
          </cell>
          <cell r="E157" t="str">
            <v>m2</v>
          </cell>
          <cell r="G157">
            <v>0</v>
          </cell>
          <cell r="H157">
            <v>0</v>
          </cell>
        </row>
        <row r="158">
          <cell r="A158" t="str">
            <v>02.502.01</v>
          </cell>
          <cell r="B158" t="str">
            <v>Tratamento superficial triplo com emulsão</v>
          </cell>
          <cell r="D158" t="str">
            <v xml:space="preserve"> </v>
          </cell>
          <cell r="E158" t="str">
            <v>m2</v>
          </cell>
          <cell r="G158">
            <v>0</v>
          </cell>
          <cell r="H158">
            <v>0</v>
          </cell>
        </row>
        <row r="159">
          <cell r="A159" t="str">
            <v>02.530.00</v>
          </cell>
          <cell r="B159" t="str">
            <v>Pré-misturado a frio</v>
          </cell>
          <cell r="D159" t="str">
            <v xml:space="preserve"> </v>
          </cell>
          <cell r="E159" t="str">
            <v>t</v>
          </cell>
          <cell r="F159">
            <v>32.86</v>
          </cell>
          <cell r="G159">
            <v>11.763879999999999</v>
          </cell>
          <cell r="H159">
            <v>44.62388</v>
          </cell>
        </row>
        <row r="160">
          <cell r="A160" t="str">
            <v>P 02.530.01</v>
          </cell>
          <cell r="B160" t="str">
            <v>Pré-misturado a quente</v>
          </cell>
          <cell r="C160" t="str">
            <v>EPP-03/99</v>
          </cell>
          <cell r="D160" t="str">
            <v xml:space="preserve"> </v>
          </cell>
          <cell r="E160" t="str">
            <v>t</v>
          </cell>
          <cell r="F160">
            <v>37.25</v>
          </cell>
          <cell r="G160">
            <v>13.3355</v>
          </cell>
          <cell r="H160">
            <v>50.585499999999996</v>
          </cell>
        </row>
        <row r="161">
          <cell r="A161" t="str">
            <v>02.540.00</v>
          </cell>
          <cell r="B161" t="str">
            <v>Concreto betuminoso usinado a quente - usina 40/60 t/h</v>
          </cell>
          <cell r="C161" t="str">
            <v>DNER-ES313/97</v>
          </cell>
          <cell r="D161" t="str">
            <v xml:space="preserve"> </v>
          </cell>
          <cell r="E161" t="str">
            <v>t</v>
          </cell>
          <cell r="G161">
            <v>0</v>
          </cell>
          <cell r="H161">
            <v>0</v>
          </cell>
        </row>
        <row r="162">
          <cell r="A162" t="str">
            <v>02.540.01</v>
          </cell>
          <cell r="B162" t="str">
            <v>Concreto betuminoso usinado a quente - usina 100/140 t/h</v>
          </cell>
          <cell r="C162" t="str">
            <v>DNER-ES313/97</v>
          </cell>
          <cell r="D162" t="str">
            <v xml:space="preserve"> </v>
          </cell>
          <cell r="E162" t="str">
            <v>t</v>
          </cell>
          <cell r="F162">
            <v>49.81</v>
          </cell>
          <cell r="G162">
            <v>17.831980000000001</v>
          </cell>
          <cell r="H162">
            <v>67.641980000000004</v>
          </cell>
        </row>
        <row r="163">
          <cell r="A163" t="str">
            <v>P 02.540.01</v>
          </cell>
          <cell r="B163" t="str">
            <v>Fornecimento e transporte de aditivo melhorador de adesividade</v>
          </cell>
          <cell r="C163" t="str">
            <v>DNER-ES313/98</v>
          </cell>
          <cell r="D163" t="str">
            <v xml:space="preserve"> </v>
          </cell>
          <cell r="E163" t="str">
            <v>t</v>
          </cell>
          <cell r="F163">
            <v>647.13</v>
          </cell>
          <cell r="G163">
            <v>231.67254</v>
          </cell>
          <cell r="H163">
            <v>878.80254000000002</v>
          </cell>
        </row>
        <row r="164">
          <cell r="A164" t="str">
            <v>02.550.00</v>
          </cell>
          <cell r="B164" t="str">
            <v>Demolição e remoção de pavimento para remendos localizados</v>
          </cell>
          <cell r="D164" t="str">
            <v xml:space="preserve"> </v>
          </cell>
          <cell r="E164" t="str">
            <v>m3</v>
          </cell>
          <cell r="G164">
            <v>0</v>
          </cell>
          <cell r="H164">
            <v>0</v>
          </cell>
        </row>
        <row r="165">
          <cell r="A165" t="str">
            <v>DER82000</v>
          </cell>
          <cell r="B165" t="str">
            <v>Remoção de meio-fio</v>
          </cell>
          <cell r="E165" t="str">
            <v>m</v>
          </cell>
          <cell r="F165">
            <v>0.81</v>
          </cell>
          <cell r="G165">
            <v>0.28998000000000002</v>
          </cell>
          <cell r="H165">
            <v>1.09998</v>
          </cell>
        </row>
        <row r="166">
          <cell r="A166" t="str">
            <v>DER82100</v>
          </cell>
          <cell r="B166" t="str">
            <v>Remoção de pavimento a lajota</v>
          </cell>
          <cell r="C166" t="str">
            <v>EP P-06/99</v>
          </cell>
          <cell r="D166">
            <v>2</v>
          </cell>
          <cell r="E166" t="str">
            <v>m2</v>
          </cell>
          <cell r="F166">
            <v>0.3</v>
          </cell>
          <cell r="G166">
            <v>0.1074</v>
          </cell>
          <cell r="H166">
            <v>0.40739999999999998</v>
          </cell>
        </row>
        <row r="167">
          <cell r="A167" t="str">
            <v>DER82150</v>
          </cell>
          <cell r="B167" t="str">
            <v>Remoção de pavimento a paralelelpípedo</v>
          </cell>
          <cell r="E167" t="str">
            <v>m2</v>
          </cell>
          <cell r="F167">
            <v>0.46</v>
          </cell>
          <cell r="G167">
            <v>0.16467999999999999</v>
          </cell>
          <cell r="H167">
            <v>0.62468000000000001</v>
          </cell>
        </row>
        <row r="168">
          <cell r="A168" t="str">
            <v>DER82200</v>
          </cell>
          <cell r="B168" t="str">
            <v>Remoção de revestimento de CBUQ</v>
          </cell>
          <cell r="D168" t="str">
            <v xml:space="preserve"> </v>
          </cell>
          <cell r="E168" t="str">
            <v>m3</v>
          </cell>
          <cell r="F168">
            <v>4.22</v>
          </cell>
          <cell r="G168">
            <v>1.5107599999999999</v>
          </cell>
          <cell r="H168">
            <v>5.7307600000000001</v>
          </cell>
        </row>
        <row r="169">
          <cell r="A169" t="str">
            <v>DER82200a</v>
          </cell>
          <cell r="B169" t="str">
            <v>Remoção de camada granular</v>
          </cell>
          <cell r="D169" t="str">
            <v xml:space="preserve"> </v>
          </cell>
          <cell r="E169" t="str">
            <v>m3</v>
          </cell>
          <cell r="F169">
            <v>3.44</v>
          </cell>
          <cell r="G169">
            <v>1.2315199999999999</v>
          </cell>
          <cell r="H169">
            <v>4.6715200000000001</v>
          </cell>
        </row>
        <row r="170">
          <cell r="A170" t="str">
            <v>P 02.560.01</v>
          </cell>
          <cell r="B170" t="str">
            <v>Remoção do pavimento existente</v>
          </cell>
          <cell r="C170" t="str">
            <v>EP P-05/99</v>
          </cell>
          <cell r="D170" t="str">
            <v xml:space="preserve"> </v>
          </cell>
          <cell r="E170" t="str">
            <v>m3</v>
          </cell>
          <cell r="F170">
            <v>2.69</v>
          </cell>
          <cell r="G170">
            <v>0.96301999999999999</v>
          </cell>
          <cell r="H170">
            <v>3.6530199999999997</v>
          </cell>
        </row>
        <row r="171">
          <cell r="A171" t="str">
            <v>DER53110</v>
          </cell>
          <cell r="B171" t="str">
            <v>Camada de seixo classificado</v>
          </cell>
          <cell r="C171" t="str">
            <v>EP P-01/99</v>
          </cell>
          <cell r="D171" t="str">
            <v xml:space="preserve"> </v>
          </cell>
          <cell r="E171" t="str">
            <v>m³</v>
          </cell>
          <cell r="F171">
            <v>11.85</v>
          </cell>
          <cell r="G171">
            <v>4.2422999999999993</v>
          </cell>
          <cell r="H171">
            <v>16.092299999999998</v>
          </cell>
        </row>
        <row r="172">
          <cell r="A172" t="str">
            <v>DER53460</v>
          </cell>
          <cell r="B172" t="str">
            <v>Calçamento com briquetes de 8 cm</v>
          </cell>
          <cell r="C172" t="str">
            <v>EP P-01/100</v>
          </cell>
          <cell r="D172" t="str">
            <v xml:space="preserve"> </v>
          </cell>
          <cell r="E172" t="str">
            <v>m2</v>
          </cell>
          <cell r="F172">
            <v>11.85</v>
          </cell>
          <cell r="G172">
            <v>4.2422999999999993</v>
          </cell>
          <cell r="H172">
            <v>16.092299999999998</v>
          </cell>
        </row>
        <row r="173">
          <cell r="A173" t="str">
            <v>DER53460a</v>
          </cell>
          <cell r="B173" t="str">
            <v>Calçamento com briquetes de 6 cm</v>
          </cell>
          <cell r="C173" t="str">
            <v>EP P-01/101</v>
          </cell>
          <cell r="D173" t="str">
            <v xml:space="preserve"> </v>
          </cell>
          <cell r="E173" t="str">
            <v>m2</v>
          </cell>
          <cell r="F173">
            <v>15.08</v>
          </cell>
          <cell r="G173">
            <v>5.3986399999999994</v>
          </cell>
          <cell r="H173">
            <v>20.478639999999999</v>
          </cell>
        </row>
        <row r="174">
          <cell r="A174" t="str">
            <v>02.999.01</v>
          </cell>
          <cell r="B174" t="str">
            <v>Usinagem solo-cimento</v>
          </cell>
          <cell r="C174" t="str">
            <v xml:space="preserve"> </v>
          </cell>
          <cell r="D174" t="str">
            <v xml:space="preserve"> </v>
          </cell>
          <cell r="E174" t="str">
            <v>m3</v>
          </cell>
          <cell r="G174">
            <v>0</v>
          </cell>
          <cell r="H174">
            <v>0</v>
          </cell>
        </row>
        <row r="175">
          <cell r="A175" t="str">
            <v>02.999.02</v>
          </cell>
          <cell r="B175" t="str">
            <v>Usinagem solo-brita</v>
          </cell>
          <cell r="C175" t="str">
            <v xml:space="preserve"> </v>
          </cell>
          <cell r="D175" t="str">
            <v xml:space="preserve"> </v>
          </cell>
          <cell r="E175" t="str">
            <v>m3</v>
          </cell>
          <cell r="G175">
            <v>0</v>
          </cell>
          <cell r="H175">
            <v>0</v>
          </cell>
        </row>
        <row r="176">
          <cell r="A176" t="str">
            <v>02.999.03</v>
          </cell>
          <cell r="B176" t="str">
            <v>Brita graduada - usinagem</v>
          </cell>
          <cell r="C176" t="str">
            <v xml:space="preserve"> </v>
          </cell>
          <cell r="D176" t="str">
            <v xml:space="preserve"> </v>
          </cell>
          <cell r="E176" t="str">
            <v>m3</v>
          </cell>
          <cell r="F176">
            <v>1.0900000000000001</v>
          </cell>
          <cell r="G176">
            <v>0.39022000000000001</v>
          </cell>
          <cell r="H176">
            <v>1.4802200000000001</v>
          </cell>
        </row>
        <row r="177">
          <cell r="A177" t="str">
            <v>02.999.04</v>
          </cell>
          <cell r="B177" t="str">
            <v>Concreto betuminoso - usinagem I</v>
          </cell>
          <cell r="C177" t="str">
            <v xml:space="preserve"> </v>
          </cell>
          <cell r="D177" t="str">
            <v xml:space="preserve"> </v>
          </cell>
          <cell r="E177" t="str">
            <v>t</v>
          </cell>
          <cell r="G177">
            <v>0</v>
          </cell>
          <cell r="H177">
            <v>0</v>
          </cell>
        </row>
        <row r="178">
          <cell r="A178" t="str">
            <v>02.999.05</v>
          </cell>
          <cell r="B178" t="str">
            <v>Concreto betuminoso - usinagem II</v>
          </cell>
          <cell r="C178" t="str">
            <v xml:space="preserve"> </v>
          </cell>
          <cell r="D178" t="str">
            <v xml:space="preserve"> </v>
          </cell>
          <cell r="E178" t="str">
            <v>t</v>
          </cell>
          <cell r="F178">
            <v>5.68</v>
          </cell>
          <cell r="G178">
            <v>2.0334399999999997</v>
          </cell>
          <cell r="H178">
            <v>7.7134399999999994</v>
          </cell>
        </row>
        <row r="179">
          <cell r="A179" t="str">
            <v>02.999.06</v>
          </cell>
          <cell r="B179" t="str">
            <v>Pré-misturado a frio - usinagem</v>
          </cell>
          <cell r="C179" t="str">
            <v xml:space="preserve"> </v>
          </cell>
          <cell r="D179" t="str">
            <v xml:space="preserve"> </v>
          </cell>
          <cell r="E179" t="str">
            <v>t</v>
          </cell>
          <cell r="F179">
            <v>1.02</v>
          </cell>
          <cell r="G179">
            <v>0.36515999999999998</v>
          </cell>
          <cell r="H179">
            <v>1.3851599999999999</v>
          </cell>
        </row>
        <row r="180">
          <cell r="A180" t="str">
            <v>P 02.999.07</v>
          </cell>
          <cell r="B180" t="str">
            <v>Brita graduada com cimento - usinagem</v>
          </cell>
          <cell r="C180" t="str">
            <v xml:space="preserve"> </v>
          </cell>
          <cell r="D180" t="str">
            <v xml:space="preserve"> </v>
          </cell>
          <cell r="E180" t="str">
            <v>m3</v>
          </cell>
          <cell r="F180">
            <v>1.05</v>
          </cell>
          <cell r="G180">
            <v>0.37590000000000001</v>
          </cell>
          <cell r="H180">
            <v>1.4258999999999999</v>
          </cell>
        </row>
        <row r="181">
          <cell r="A181" t="str">
            <v>P 02.999.08</v>
          </cell>
          <cell r="B181" t="str">
            <v>Base de brita graduada tratada com cimento</v>
          </cell>
          <cell r="C181" t="str">
            <v xml:space="preserve"> </v>
          </cell>
          <cell r="D181" t="str">
            <v xml:space="preserve"> </v>
          </cell>
          <cell r="E181" t="str">
            <v>m3</v>
          </cell>
          <cell r="F181">
            <v>36.07</v>
          </cell>
          <cell r="G181">
            <v>12.91306</v>
          </cell>
          <cell r="H181">
            <v>48.983060000000002</v>
          </cell>
        </row>
        <row r="182">
          <cell r="A182" t="str">
            <v>DER53130</v>
          </cell>
          <cell r="B182" t="str">
            <v>Camada de macadame seco</v>
          </cell>
          <cell r="C182" t="str">
            <v xml:space="preserve"> </v>
          </cell>
          <cell r="D182" t="str">
            <v xml:space="preserve"> </v>
          </cell>
          <cell r="E182" t="str">
            <v>m3</v>
          </cell>
          <cell r="F182">
            <v>16.100000000000001</v>
          </cell>
          <cell r="G182">
            <v>5.7638000000000007</v>
          </cell>
          <cell r="H182">
            <v>21.863800000000001</v>
          </cell>
        </row>
        <row r="183">
          <cell r="A183" t="str">
            <v>P 02.250.00</v>
          </cell>
          <cell r="B183" t="str">
            <v>Concreto Pobre Rolado</v>
          </cell>
          <cell r="C183" t="str">
            <v xml:space="preserve"> </v>
          </cell>
          <cell r="D183" t="str">
            <v xml:space="preserve"> </v>
          </cell>
          <cell r="E183" t="str">
            <v>m3</v>
          </cell>
          <cell r="F183">
            <v>65.98</v>
          </cell>
          <cell r="G183">
            <v>23.620840000000001</v>
          </cell>
          <cell r="H183">
            <v>89.600840000000005</v>
          </cell>
        </row>
        <row r="184">
          <cell r="A184" t="str">
            <v>P 02.250.01</v>
          </cell>
          <cell r="B184" t="str">
            <v>Concreto magro p/ concreto rolado</v>
          </cell>
          <cell r="C184" t="str">
            <v xml:space="preserve"> </v>
          </cell>
          <cell r="D184" t="str">
            <v xml:space="preserve"> </v>
          </cell>
          <cell r="E184" t="str">
            <v>m3</v>
          </cell>
          <cell r="F184">
            <v>49.64</v>
          </cell>
          <cell r="G184">
            <v>17.77112</v>
          </cell>
          <cell r="H184">
            <v>67.411119999999997</v>
          </cell>
        </row>
        <row r="185">
          <cell r="A185" t="str">
            <v>P02.999.10</v>
          </cell>
          <cell r="B185" t="str">
            <v>Frezagem de revestimento em CAUQ e&lt;= 8 cm c/transporte até 2km</v>
          </cell>
          <cell r="C185" t="str">
            <v>EP P-04/99</v>
          </cell>
          <cell r="D185">
            <v>2</v>
          </cell>
          <cell r="E185" t="str">
            <v>m3</v>
          </cell>
          <cell r="F185">
            <v>18.38</v>
          </cell>
          <cell r="G185">
            <v>6.5800399999999994</v>
          </cell>
          <cell r="H185">
            <v>24.960039999999999</v>
          </cell>
        </row>
        <row r="186">
          <cell r="A186" t="str">
            <v>MACHIDRAUL</v>
          </cell>
          <cell r="B186" t="str">
            <v>Macadame hidraulico</v>
          </cell>
          <cell r="E186" t="str">
            <v>m3</v>
          </cell>
          <cell r="G186">
            <v>0</v>
          </cell>
          <cell r="H186">
            <v>0</v>
          </cell>
        </row>
        <row r="187">
          <cell r="A187">
            <v>3</v>
          </cell>
          <cell r="B187" t="str">
            <v>OBRAS DE ARTE ESPECIAIS</v>
          </cell>
        </row>
        <row r="188">
          <cell r="A188" t="str">
            <v>OAE1</v>
          </cell>
          <cell r="B188" t="str">
            <v>Ancoragem ativa - Fornecimento, instalação e protensão</v>
          </cell>
          <cell r="C188" t="str">
            <v xml:space="preserve"> </v>
          </cell>
          <cell r="D188" t="str">
            <v xml:space="preserve"> </v>
          </cell>
          <cell r="E188" t="str">
            <v>un</v>
          </cell>
          <cell r="F188">
            <v>502.42</v>
          </cell>
          <cell r="G188">
            <v>179.86635999999999</v>
          </cell>
          <cell r="H188">
            <v>682.28636000000006</v>
          </cell>
        </row>
        <row r="189">
          <cell r="A189" t="str">
            <v>OAE2</v>
          </cell>
          <cell r="B189" t="str">
            <v>Armadura de protensão - Fornecimento, montagem e colocação</v>
          </cell>
          <cell r="C189" t="str">
            <v xml:space="preserve"> </v>
          </cell>
          <cell r="D189" t="str">
            <v xml:space="preserve"> </v>
          </cell>
          <cell r="E189" t="str">
            <v>kg</v>
          </cell>
          <cell r="F189">
            <v>2.76</v>
          </cell>
          <cell r="G189">
            <v>0.98807999999999985</v>
          </cell>
          <cell r="H189">
            <v>3.7480799999999999</v>
          </cell>
        </row>
        <row r="190">
          <cell r="A190" t="str">
            <v>OAE3</v>
          </cell>
          <cell r="B190" t="str">
            <v>Bainha semi-rígida galvanizada - Fornecimento, montagem e colocação</v>
          </cell>
          <cell r="C190" t="str">
            <v xml:space="preserve"> </v>
          </cell>
          <cell r="D190" t="str">
            <v xml:space="preserve"> </v>
          </cell>
          <cell r="E190" t="str">
            <v>m</v>
          </cell>
          <cell r="F190">
            <v>6.98</v>
          </cell>
          <cell r="G190">
            <v>2.49884</v>
          </cell>
          <cell r="H190">
            <v>9.4788399999999999</v>
          </cell>
        </row>
        <row r="191">
          <cell r="A191" t="str">
            <v>OAE4</v>
          </cell>
          <cell r="B191" t="str">
            <v>Armadura de protensão, fornecimento, bainhas, ancoragens, operações de protensão</v>
          </cell>
          <cell r="C191" t="str">
            <v xml:space="preserve"> </v>
          </cell>
          <cell r="D191" t="str">
            <v xml:space="preserve"> </v>
          </cell>
          <cell r="E191" t="str">
            <v>kg</v>
          </cell>
          <cell r="F191">
            <v>14.2</v>
          </cell>
          <cell r="G191">
            <v>5.0835999999999997</v>
          </cell>
          <cell r="H191">
            <v>19.2836</v>
          </cell>
        </row>
        <row r="192">
          <cell r="A192" t="str">
            <v>OAE4a</v>
          </cell>
          <cell r="B192" t="str">
            <v>Armadura de protensão, CP190RB, fornecimento, bainhas metálicas semi-rígidas galvanizadas</v>
          </cell>
          <cell r="C192" t="str">
            <v xml:space="preserve"> </v>
          </cell>
          <cell r="D192" t="str">
            <v xml:space="preserve"> </v>
          </cell>
          <cell r="E192" t="str">
            <v>kg</v>
          </cell>
          <cell r="F192">
            <v>9.31</v>
          </cell>
          <cell r="G192">
            <v>3.3329800000000001</v>
          </cell>
          <cell r="H192">
            <v>12.642980000000001</v>
          </cell>
        </row>
        <row r="193">
          <cell r="A193" t="str">
            <v>OAE5</v>
          </cell>
          <cell r="B193" t="str">
            <v>Estaca metálica - tipo CS 300 x 130 - Fornecimento e cravação</v>
          </cell>
          <cell r="C193" t="str">
            <v xml:space="preserve"> </v>
          </cell>
          <cell r="D193" t="str">
            <v xml:space="preserve"> </v>
          </cell>
          <cell r="E193" t="str">
            <v>m</v>
          </cell>
          <cell r="F193">
            <v>130.1</v>
          </cell>
          <cell r="G193">
            <v>46.575799999999994</v>
          </cell>
          <cell r="H193">
            <v>176.67579999999998</v>
          </cell>
        </row>
        <row r="194">
          <cell r="A194" t="str">
            <v>OAE5a</v>
          </cell>
          <cell r="B194" t="str">
            <v>Estaca metálica - tipo CS 250 X 52 - Fornecimento e cravação</v>
          </cell>
          <cell r="C194" t="str">
            <v xml:space="preserve"> </v>
          </cell>
          <cell r="D194" t="str">
            <v xml:space="preserve"> </v>
          </cell>
          <cell r="E194" t="str">
            <v>m</v>
          </cell>
          <cell r="F194">
            <v>71.599999999999994</v>
          </cell>
          <cell r="G194">
            <v>25.632799999999996</v>
          </cell>
          <cell r="H194">
            <v>97.232799999999997</v>
          </cell>
        </row>
        <row r="195">
          <cell r="A195" t="str">
            <v>OAE5b</v>
          </cell>
          <cell r="B195" t="str">
            <v>Estaca metálica - tipo CS 300 x 77 - Fornecimento e cravação</v>
          </cell>
          <cell r="C195" t="str">
            <v xml:space="preserve"> </v>
          </cell>
          <cell r="D195" t="str">
            <v xml:space="preserve"> </v>
          </cell>
          <cell r="E195" t="str">
            <v>m</v>
          </cell>
          <cell r="F195">
            <v>90.35</v>
          </cell>
          <cell r="G195">
            <v>32.345299999999995</v>
          </cell>
          <cell r="H195">
            <v>122.69529999999999</v>
          </cell>
        </row>
        <row r="196">
          <cell r="A196" t="str">
            <v>OAE5c</v>
          </cell>
          <cell r="B196" t="str">
            <v>Estaca metálica - tipo CS 300 x 116 - Fornecimento e cravação</v>
          </cell>
          <cell r="C196" t="str">
            <v xml:space="preserve"> </v>
          </cell>
          <cell r="D196" t="str">
            <v xml:space="preserve"> </v>
          </cell>
          <cell r="E196" t="str">
            <v>m</v>
          </cell>
          <cell r="F196">
            <v>119.6</v>
          </cell>
          <cell r="G196">
            <v>42.816799999999994</v>
          </cell>
          <cell r="H196">
            <v>162.41679999999999</v>
          </cell>
        </row>
        <row r="197">
          <cell r="A197" t="str">
            <v>OAE5d</v>
          </cell>
          <cell r="B197" t="str">
            <v>Estaca metálica - tipo CS 400 x 136 - Fornecimento e cravação</v>
          </cell>
          <cell r="C197" t="str">
            <v xml:space="preserve"> </v>
          </cell>
          <cell r="D197" t="str">
            <v xml:space="preserve"> </v>
          </cell>
          <cell r="E197" t="str">
            <v>m</v>
          </cell>
          <cell r="F197">
            <v>135.44999999999999</v>
          </cell>
          <cell r="G197">
            <v>48.491099999999996</v>
          </cell>
          <cell r="H197">
            <v>183.94109999999998</v>
          </cell>
        </row>
        <row r="198">
          <cell r="A198" t="str">
            <v>OAE6</v>
          </cell>
          <cell r="B198" t="str">
            <v>Escoramento metálico comum (cimbramento)</v>
          </cell>
          <cell r="C198" t="str">
            <v xml:space="preserve"> </v>
          </cell>
          <cell r="D198" t="str">
            <v xml:space="preserve"> </v>
          </cell>
          <cell r="E198" t="str">
            <v>m3</v>
          </cell>
          <cell r="F198">
            <v>20.309999999999999</v>
          </cell>
          <cell r="G198">
            <v>7.2709799999999989</v>
          </cell>
          <cell r="H198">
            <v>27.580979999999997</v>
          </cell>
        </row>
        <row r="199">
          <cell r="A199" t="str">
            <v>OAE7</v>
          </cell>
          <cell r="B199" t="str">
            <v>Dreno de PVC D= 150 mm</v>
          </cell>
          <cell r="C199" t="str">
            <v xml:space="preserve"> </v>
          </cell>
          <cell r="D199" t="str">
            <v xml:space="preserve"> </v>
          </cell>
          <cell r="E199" t="str">
            <v>un</v>
          </cell>
          <cell r="F199">
            <v>4.25</v>
          </cell>
          <cell r="G199">
            <v>1.5214999999999999</v>
          </cell>
          <cell r="H199">
            <v>5.7714999999999996</v>
          </cell>
        </row>
        <row r="200">
          <cell r="A200" t="str">
            <v>OAE8</v>
          </cell>
          <cell r="B200" t="str">
            <v>Manuseio, transp. e posicionamento vigas pré-moldadas c/35,90m comp. e 70tf de peso</v>
          </cell>
          <cell r="C200" t="str">
            <v xml:space="preserve"> </v>
          </cell>
          <cell r="D200" t="str">
            <v xml:space="preserve"> </v>
          </cell>
          <cell r="E200" t="str">
            <v>un</v>
          </cell>
          <cell r="F200">
            <v>3651.27</v>
          </cell>
          <cell r="G200">
            <v>1307.1546599999999</v>
          </cell>
          <cell r="H200">
            <v>4958.4246599999997</v>
          </cell>
        </row>
        <row r="201">
          <cell r="A201" t="str">
            <v>OAE8b</v>
          </cell>
          <cell r="B201" t="str">
            <v>Manuseio, transp. e posicionamento vigas pré-moldadas c/35,90m comp. e 71tf de peso</v>
          </cell>
          <cell r="C201" t="str">
            <v xml:space="preserve"> </v>
          </cell>
          <cell r="D201" t="str">
            <v xml:space="preserve"> </v>
          </cell>
          <cell r="E201" t="str">
            <v>un</v>
          </cell>
          <cell r="F201">
            <v>3651.27</v>
          </cell>
          <cell r="G201">
            <v>1307.1546599999999</v>
          </cell>
          <cell r="H201">
            <v>4958.4246599999997</v>
          </cell>
        </row>
        <row r="202">
          <cell r="A202" t="str">
            <v>OAE9</v>
          </cell>
          <cell r="B202" t="str">
            <v>Aparelho de apoio metálico Rudloff, unidirec. Tipo TU-134 ou similar,  fornec.e instal.</v>
          </cell>
          <cell r="C202" t="str">
            <v xml:space="preserve"> </v>
          </cell>
          <cell r="D202" t="str">
            <v xml:space="preserve"> </v>
          </cell>
          <cell r="E202" t="str">
            <v>un</v>
          </cell>
          <cell r="F202">
            <v>1623.48</v>
          </cell>
          <cell r="G202">
            <v>581.20583999999997</v>
          </cell>
          <cell r="H202">
            <v>2204.6858400000001</v>
          </cell>
        </row>
        <row r="203">
          <cell r="A203" t="str">
            <v>OAE10</v>
          </cell>
          <cell r="B203" t="str">
            <v>Aparelho de apoio metálico Rudloff ou similar, multidirec. Tipo TM-134 fornec.e instal.</v>
          </cell>
          <cell r="C203" t="str">
            <v xml:space="preserve"> </v>
          </cell>
          <cell r="D203" t="str">
            <v xml:space="preserve"> </v>
          </cell>
          <cell r="E203" t="str">
            <v>un</v>
          </cell>
          <cell r="F203">
            <v>1502.51</v>
          </cell>
          <cell r="G203">
            <v>537.89857999999992</v>
          </cell>
          <cell r="H203">
            <v>2040.4085799999998</v>
          </cell>
        </row>
        <row r="204">
          <cell r="A204" t="str">
            <v>OAE11</v>
          </cell>
          <cell r="B204" t="str">
            <v>Aparelho de apoio metálico Rudloff, fixo Tipo TF-134 ou similar,  fornec.e instal.</v>
          </cell>
          <cell r="C204" t="str">
            <v xml:space="preserve"> </v>
          </cell>
          <cell r="D204" t="str">
            <v xml:space="preserve"> </v>
          </cell>
          <cell r="E204" t="str">
            <v>un</v>
          </cell>
          <cell r="F204">
            <v>925.66</v>
          </cell>
          <cell r="G204">
            <v>331.38628</v>
          </cell>
          <cell r="H204">
            <v>1257.04628</v>
          </cell>
        </row>
        <row r="205">
          <cell r="A205" t="str">
            <v>OAE12</v>
          </cell>
          <cell r="B205" t="str">
            <v>Grouteamento</v>
          </cell>
          <cell r="C205" t="str">
            <v xml:space="preserve"> </v>
          </cell>
          <cell r="D205" t="str">
            <v xml:space="preserve"> </v>
          </cell>
          <cell r="E205" t="str">
            <v>m3</v>
          </cell>
          <cell r="F205">
            <v>652.16999999999996</v>
          </cell>
          <cell r="G205">
            <v>233.47685999999999</v>
          </cell>
          <cell r="H205">
            <v>885.64685999999995</v>
          </cell>
        </row>
        <row r="206">
          <cell r="A206" t="str">
            <v>OAE13</v>
          </cell>
          <cell r="B206" t="str">
            <v>Proteção parte exposta das estacas c/ tubo PVC D=650mm</v>
          </cell>
          <cell r="C206" t="str">
            <v xml:space="preserve"> </v>
          </cell>
          <cell r="D206" t="str">
            <v xml:space="preserve"> </v>
          </cell>
          <cell r="E206" t="str">
            <v>m</v>
          </cell>
          <cell r="F206">
            <v>70.58</v>
          </cell>
          <cell r="G206">
            <v>25.26764</v>
          </cell>
          <cell r="H206">
            <v>95.847639999999998</v>
          </cell>
        </row>
        <row r="207">
          <cell r="A207" t="str">
            <v>OAE14</v>
          </cell>
          <cell r="B207" t="str">
            <v>Junta de expansão/ contração Juntaflex ou similar</v>
          </cell>
          <cell r="C207" t="str">
            <v xml:space="preserve"> </v>
          </cell>
          <cell r="D207" t="str">
            <v xml:space="preserve"> </v>
          </cell>
          <cell r="E207" t="str">
            <v>m</v>
          </cell>
          <cell r="F207">
            <v>140.51</v>
          </cell>
          <cell r="G207">
            <v>50.302579999999992</v>
          </cell>
          <cell r="H207">
            <v>190.81257999999997</v>
          </cell>
        </row>
        <row r="208">
          <cell r="A208" t="str">
            <v>OAE15</v>
          </cell>
          <cell r="B208" t="str">
            <v>Chumbadores Tecnart tipo Omega ou similar</v>
          </cell>
          <cell r="C208" t="str">
            <v xml:space="preserve"> </v>
          </cell>
          <cell r="D208" t="str">
            <v xml:space="preserve"> </v>
          </cell>
          <cell r="E208" t="str">
            <v>ud</v>
          </cell>
          <cell r="F208">
            <v>5.08</v>
          </cell>
          <cell r="G208">
            <v>1.81864</v>
          </cell>
          <cell r="H208">
            <v>6.8986400000000003</v>
          </cell>
        </row>
        <row r="209">
          <cell r="A209" t="str">
            <v>OAE16</v>
          </cell>
          <cell r="B209" t="str">
            <v>Escoramento autoportante</v>
          </cell>
          <cell r="C209" t="str">
            <v xml:space="preserve"> </v>
          </cell>
          <cell r="D209" t="str">
            <v xml:space="preserve"> </v>
          </cell>
          <cell r="E209" t="str">
            <v>m2</v>
          </cell>
          <cell r="F209">
            <v>178.93</v>
          </cell>
          <cell r="G209">
            <v>64.056939999999997</v>
          </cell>
          <cell r="H209">
            <v>242.98694</v>
          </cell>
        </row>
        <row r="210">
          <cell r="A210" t="str">
            <v>OAE17</v>
          </cell>
          <cell r="B210" t="str">
            <v>Transporte e lançamento de pré-lages</v>
          </cell>
          <cell r="C210" t="str">
            <v xml:space="preserve"> </v>
          </cell>
          <cell r="D210" t="str">
            <v xml:space="preserve"> </v>
          </cell>
          <cell r="E210" t="str">
            <v>un</v>
          </cell>
          <cell r="F210">
            <v>17.28</v>
          </cell>
          <cell r="G210">
            <v>6.1862399999999997</v>
          </cell>
          <cell r="H210">
            <v>23.466239999999999</v>
          </cell>
        </row>
        <row r="211">
          <cell r="A211" t="str">
            <v>OAE18</v>
          </cell>
          <cell r="B211" t="str">
            <v>Transporte e lançamento de vigas pré-moldadas</v>
          </cell>
          <cell r="C211" t="str">
            <v xml:space="preserve"> </v>
          </cell>
          <cell r="D211" t="str">
            <v xml:space="preserve"> </v>
          </cell>
          <cell r="E211" t="str">
            <v>un</v>
          </cell>
          <cell r="F211">
            <v>943.5</v>
          </cell>
          <cell r="G211">
            <v>337.77299999999997</v>
          </cell>
          <cell r="H211">
            <v>1281.2729999999999</v>
          </cell>
        </row>
        <row r="212">
          <cell r="A212" t="str">
            <v>OAE19</v>
          </cell>
          <cell r="B212" t="str">
            <v>Injeção de nata (cabos 12 varas 1/2")</v>
          </cell>
          <cell r="C212" t="str">
            <v xml:space="preserve"> </v>
          </cell>
          <cell r="D212" t="str">
            <v xml:space="preserve"> </v>
          </cell>
          <cell r="E212" t="str">
            <v>m</v>
          </cell>
          <cell r="F212">
            <v>2.69</v>
          </cell>
          <cell r="G212">
            <v>0.96301999999999999</v>
          </cell>
          <cell r="H212">
            <v>3.6530199999999997</v>
          </cell>
        </row>
        <row r="213">
          <cell r="A213" t="str">
            <v>OAE20</v>
          </cell>
          <cell r="B213" t="str">
            <v>Injeção de nata (cabos 4 varas 1/2")</v>
          </cell>
          <cell r="C213" t="str">
            <v xml:space="preserve"> </v>
          </cell>
          <cell r="D213" t="str">
            <v xml:space="preserve"> </v>
          </cell>
          <cell r="E213" t="str">
            <v>m</v>
          </cell>
          <cell r="F213">
            <v>2.56</v>
          </cell>
          <cell r="G213">
            <v>0.91647999999999996</v>
          </cell>
          <cell r="H213">
            <v>3.47648</v>
          </cell>
        </row>
        <row r="214">
          <cell r="A214" t="str">
            <v>OAE21</v>
          </cell>
          <cell r="B214" t="str">
            <v>Injeção de nata (cabos 6 varas 1/2")</v>
          </cell>
          <cell r="C214" t="str">
            <v xml:space="preserve"> </v>
          </cell>
          <cell r="D214" t="str">
            <v xml:space="preserve"> </v>
          </cell>
          <cell r="E214" t="str">
            <v>m</v>
          </cell>
          <cell r="F214">
            <v>2.59</v>
          </cell>
          <cell r="G214">
            <v>0.92721999999999993</v>
          </cell>
          <cell r="H214">
            <v>3.51722</v>
          </cell>
        </row>
        <row r="215">
          <cell r="A215" t="str">
            <v>03.000.01</v>
          </cell>
          <cell r="B215" t="str">
            <v>Escavação manual em cavas de fundação</v>
          </cell>
          <cell r="C215" t="str">
            <v xml:space="preserve"> </v>
          </cell>
          <cell r="D215" t="str">
            <v xml:space="preserve"> </v>
          </cell>
          <cell r="E215" t="str">
            <v>m3</v>
          </cell>
          <cell r="F215">
            <v>70.58</v>
          </cell>
          <cell r="G215">
            <v>25.26764</v>
          </cell>
          <cell r="H215">
            <v>95.847639999999998</v>
          </cell>
        </row>
        <row r="216">
          <cell r="A216" t="str">
            <v>03.000.02</v>
          </cell>
          <cell r="B216" t="str">
            <v>Escavação manual de cavas em mat. 1a  categoria</v>
          </cell>
          <cell r="C216" t="str">
            <v xml:space="preserve"> </v>
          </cell>
          <cell r="D216" t="str">
            <v xml:space="preserve"> </v>
          </cell>
          <cell r="E216" t="str">
            <v>m3</v>
          </cell>
          <cell r="F216">
            <v>14.55</v>
          </cell>
          <cell r="G216">
            <v>5.2088999999999999</v>
          </cell>
          <cell r="H216">
            <v>19.758900000000001</v>
          </cell>
        </row>
        <row r="217">
          <cell r="A217" t="str">
            <v>03.000.03</v>
          </cell>
          <cell r="B217" t="str">
            <v>Escavação manual de cavas em mat. 2a  categoria</v>
          </cell>
          <cell r="C217" t="str">
            <v xml:space="preserve"> </v>
          </cell>
          <cell r="D217" t="str">
            <v xml:space="preserve"> </v>
          </cell>
          <cell r="E217" t="str">
            <v>m3</v>
          </cell>
          <cell r="F217">
            <v>19.399999999999999</v>
          </cell>
          <cell r="G217">
            <v>6.9451999999999989</v>
          </cell>
          <cell r="H217">
            <v>26.345199999999998</v>
          </cell>
        </row>
        <row r="218">
          <cell r="A218" t="str">
            <v>03.010.01</v>
          </cell>
          <cell r="B218" t="str">
            <v>Escavação em cavas de fundação com esgotamento</v>
          </cell>
          <cell r="C218" t="str">
            <v xml:space="preserve"> </v>
          </cell>
          <cell r="D218" t="str">
            <v xml:space="preserve"> </v>
          </cell>
          <cell r="E218" t="str">
            <v>m3</v>
          </cell>
          <cell r="F218">
            <v>16.489999999999998</v>
          </cell>
          <cell r="G218">
            <v>5.9034199999999988</v>
          </cell>
          <cell r="H218">
            <v>22.393419999999999</v>
          </cell>
        </row>
        <row r="219">
          <cell r="A219" t="str">
            <v>03.119.01</v>
          </cell>
          <cell r="B219" t="str">
            <v>Escoramento</v>
          </cell>
          <cell r="C219" t="str">
            <v xml:space="preserve"> </v>
          </cell>
          <cell r="D219" t="str">
            <v xml:space="preserve"> </v>
          </cell>
          <cell r="E219" t="str">
            <v>m3</v>
          </cell>
          <cell r="F219">
            <v>14.13</v>
          </cell>
          <cell r="G219">
            <v>5.0585399999999998</v>
          </cell>
          <cell r="H219">
            <v>19.18854</v>
          </cell>
        </row>
        <row r="220">
          <cell r="A220" t="str">
            <v>03.300.01</v>
          </cell>
          <cell r="B220" t="str">
            <v>Concreto magro</v>
          </cell>
          <cell r="C220" t="str">
            <v xml:space="preserve"> </v>
          </cell>
          <cell r="D220" t="str">
            <v xml:space="preserve"> </v>
          </cell>
          <cell r="E220" t="str">
            <v>m3</v>
          </cell>
          <cell r="F220">
            <v>77.83</v>
          </cell>
          <cell r="G220">
            <v>27.863139999999998</v>
          </cell>
          <cell r="H220">
            <v>105.69314</v>
          </cell>
        </row>
        <row r="221">
          <cell r="A221" t="str">
            <v>03.310.01</v>
          </cell>
          <cell r="B221" t="str">
            <v>Concreto ciclópico fck=8 MPa</v>
          </cell>
          <cell r="C221" t="str">
            <v xml:space="preserve"> </v>
          </cell>
          <cell r="D221" t="str">
            <v xml:space="preserve"> </v>
          </cell>
          <cell r="E221" t="str">
            <v>m3</v>
          </cell>
          <cell r="F221">
            <v>70.260000000000005</v>
          </cell>
          <cell r="G221">
            <v>25.153079999999999</v>
          </cell>
          <cell r="H221">
            <v>95.413080000000008</v>
          </cell>
        </row>
        <row r="222">
          <cell r="A222" t="str">
            <v>03.310.02</v>
          </cell>
          <cell r="B222" t="str">
            <v>Concreto ciclópico fck=10 MPa</v>
          </cell>
          <cell r="C222" t="str">
            <v xml:space="preserve"> </v>
          </cell>
          <cell r="D222" t="str">
            <v xml:space="preserve"> </v>
          </cell>
          <cell r="E222" t="str">
            <v>m3</v>
          </cell>
          <cell r="F222">
            <v>73.02</v>
          </cell>
          <cell r="G222">
            <v>26.141159999999996</v>
          </cell>
          <cell r="H222">
            <v>99.161159999999995</v>
          </cell>
        </row>
        <row r="223">
          <cell r="A223" t="str">
            <v>03.310.03</v>
          </cell>
          <cell r="B223" t="str">
            <v>Concreto ciclópico fck=12 MPa</v>
          </cell>
          <cell r="C223" t="str">
            <v xml:space="preserve"> </v>
          </cell>
          <cell r="D223" t="str">
            <v xml:space="preserve"> </v>
          </cell>
          <cell r="E223" t="str">
            <v>m3</v>
          </cell>
          <cell r="F223">
            <v>75.930000000000007</v>
          </cell>
          <cell r="G223">
            <v>27.182940000000002</v>
          </cell>
          <cell r="H223">
            <v>103.11294000000001</v>
          </cell>
        </row>
        <row r="224">
          <cell r="A224" t="str">
            <v>03.310.04</v>
          </cell>
          <cell r="B224" t="str">
            <v>Concreto ciclópico fck=15 MPa</v>
          </cell>
          <cell r="C224" t="str">
            <v xml:space="preserve"> </v>
          </cell>
          <cell r="D224" t="str">
            <v xml:space="preserve"> </v>
          </cell>
          <cell r="E224" t="str">
            <v>m3</v>
          </cell>
          <cell r="F224">
            <v>79.069999999999993</v>
          </cell>
          <cell r="G224">
            <v>28.307059999999996</v>
          </cell>
          <cell r="H224">
            <v>107.37705999999999</v>
          </cell>
        </row>
        <row r="225">
          <cell r="A225" t="str">
            <v>03.321.00</v>
          </cell>
          <cell r="B225" t="str">
            <v>Concreto estrutural fck=15 MPa - Cont. raiz. c/ adit.</v>
          </cell>
          <cell r="C225" t="str">
            <v xml:space="preserve"> </v>
          </cell>
          <cell r="D225" t="str">
            <v xml:space="preserve"> </v>
          </cell>
          <cell r="E225" t="str">
            <v>m3</v>
          </cell>
          <cell r="F225">
            <v>90.11</v>
          </cell>
          <cell r="G225">
            <v>32.25938</v>
          </cell>
          <cell r="H225">
            <v>122.36938000000001</v>
          </cell>
        </row>
        <row r="226">
          <cell r="A226" t="str">
            <v>03.321.01</v>
          </cell>
          <cell r="B226" t="str">
            <v>Concreto fck= 10 MPa-contr. raz. uso ger. conf. e lan</v>
          </cell>
          <cell r="C226" t="str">
            <v xml:space="preserve"> </v>
          </cell>
          <cell r="D226" t="str">
            <v xml:space="preserve"> </v>
          </cell>
          <cell r="E226" t="str">
            <v>m3</v>
          </cell>
          <cell r="F226">
            <v>93.32</v>
          </cell>
          <cell r="G226">
            <v>33.408559999999994</v>
          </cell>
          <cell r="H226">
            <v>126.72855999999999</v>
          </cell>
        </row>
        <row r="227">
          <cell r="A227" t="str">
            <v>P 03.321.02</v>
          </cell>
          <cell r="B227" t="str">
            <v>Concreto fck=11Mpa - Contr. Raz. uso geral conf. e lanc.</v>
          </cell>
          <cell r="C227" t="str">
            <v xml:space="preserve"> </v>
          </cell>
          <cell r="D227" t="str">
            <v xml:space="preserve"> </v>
          </cell>
          <cell r="E227" t="str">
            <v>m3</v>
          </cell>
          <cell r="G227">
            <v>0</v>
          </cell>
        </row>
        <row r="228">
          <cell r="A228" t="str">
            <v>03.322.00</v>
          </cell>
          <cell r="B228" t="str">
            <v>Concreto estrutural fck=18 MPa - Cont. raiz. c/ adit.</v>
          </cell>
          <cell r="C228" t="str">
            <v xml:space="preserve"> </v>
          </cell>
          <cell r="D228" t="str">
            <v xml:space="preserve"> </v>
          </cell>
          <cell r="E228" t="str">
            <v>m3</v>
          </cell>
          <cell r="F228">
            <v>94.14</v>
          </cell>
          <cell r="G228">
            <v>33.702120000000001</v>
          </cell>
          <cell r="H228">
            <v>127.84211999999999</v>
          </cell>
        </row>
        <row r="229">
          <cell r="A229" t="str">
            <v>03.323.00</v>
          </cell>
          <cell r="B229" t="str">
            <v>Concreto estrutural fck=20 MPa - Cont. raiz. c/ adit.</v>
          </cell>
          <cell r="C229" t="str">
            <v xml:space="preserve"> </v>
          </cell>
          <cell r="D229" t="str">
            <v xml:space="preserve"> </v>
          </cell>
          <cell r="E229" t="str">
            <v>m3</v>
          </cell>
          <cell r="F229">
            <v>97.66</v>
          </cell>
          <cell r="G229">
            <v>34.96228</v>
          </cell>
          <cell r="H229">
            <v>132.62227999999999</v>
          </cell>
        </row>
        <row r="230">
          <cell r="A230" t="str">
            <v>03.323.01</v>
          </cell>
          <cell r="B230" t="str">
            <v>Concreto fck= 22 MPa-contr. raz. uso ger. conf. e lan</v>
          </cell>
          <cell r="C230" t="str">
            <v xml:space="preserve"> </v>
          </cell>
          <cell r="D230" t="str">
            <v xml:space="preserve"> </v>
          </cell>
          <cell r="E230" t="str">
            <v>m3</v>
          </cell>
          <cell r="F230">
            <v>113.99</v>
          </cell>
          <cell r="G230">
            <v>40.808419999999998</v>
          </cell>
          <cell r="H230">
            <v>154.79841999999999</v>
          </cell>
        </row>
        <row r="231">
          <cell r="A231" t="str">
            <v>03.324.00</v>
          </cell>
          <cell r="B231" t="str">
            <v xml:space="preserve">Concreto fck= 15 MPa-contr. raz. uso ger. </v>
          </cell>
          <cell r="C231" t="str">
            <v xml:space="preserve"> </v>
          </cell>
          <cell r="D231" t="str">
            <v xml:space="preserve"> </v>
          </cell>
          <cell r="E231" t="str">
            <v>m3</v>
          </cell>
          <cell r="F231">
            <v>101.95</v>
          </cell>
          <cell r="G231">
            <v>36.498100000000001</v>
          </cell>
          <cell r="H231">
            <v>138.44810000000001</v>
          </cell>
        </row>
        <row r="232">
          <cell r="A232" t="str">
            <v>03.325.00</v>
          </cell>
          <cell r="B232" t="str">
            <v xml:space="preserve">Concreto fck= 18 MPa-contr. raz. uso ger. </v>
          </cell>
          <cell r="C232" t="str">
            <v xml:space="preserve"> </v>
          </cell>
          <cell r="D232" t="str">
            <v xml:space="preserve"> </v>
          </cell>
          <cell r="E232" t="str">
            <v>m3</v>
          </cell>
          <cell r="F232">
            <v>106.24</v>
          </cell>
          <cell r="G232">
            <v>38.033919999999995</v>
          </cell>
          <cell r="H232">
            <v>144.27391999999998</v>
          </cell>
        </row>
        <row r="233">
          <cell r="A233" t="str">
            <v>03.326.00</v>
          </cell>
          <cell r="B233" t="str">
            <v xml:space="preserve">Concreto fck= 20 MPa-contr. raz. uso ger. </v>
          </cell>
          <cell r="C233" t="str">
            <v xml:space="preserve"> </v>
          </cell>
          <cell r="D233" t="str">
            <v xml:space="preserve"> </v>
          </cell>
          <cell r="E233" t="str">
            <v>m3</v>
          </cell>
          <cell r="F233">
            <v>109.87</v>
          </cell>
          <cell r="G233">
            <v>39.333460000000002</v>
          </cell>
          <cell r="H233">
            <v>149.20346000000001</v>
          </cell>
        </row>
        <row r="234">
          <cell r="A234" t="str">
            <v>03.327.00</v>
          </cell>
          <cell r="B234" t="str">
            <v xml:space="preserve">Concreto fck= 24 MPa-contr. raz. uso ger. </v>
          </cell>
          <cell r="C234" t="str">
            <v xml:space="preserve"> </v>
          </cell>
          <cell r="D234" t="str">
            <v xml:space="preserve"> </v>
          </cell>
          <cell r="E234" t="str">
            <v>m3</v>
          </cell>
          <cell r="F234">
            <v>118.3</v>
          </cell>
          <cell r="G234">
            <v>42.351399999999998</v>
          </cell>
          <cell r="H234">
            <v>160.6514</v>
          </cell>
        </row>
        <row r="235">
          <cell r="A235" t="str">
            <v>P 03.327.01</v>
          </cell>
          <cell r="B235" t="str">
            <v xml:space="preserve">Concreto fck= 25 MPa-contr. raz. uso ger. </v>
          </cell>
          <cell r="C235" t="str">
            <v xml:space="preserve"> </v>
          </cell>
          <cell r="D235" t="str">
            <v xml:space="preserve"> </v>
          </cell>
          <cell r="E235" t="str">
            <v>m3</v>
          </cell>
          <cell r="F235">
            <v>120.19</v>
          </cell>
          <cell r="G235">
            <v>43.028019999999998</v>
          </cell>
          <cell r="H235">
            <v>163.21802</v>
          </cell>
        </row>
        <row r="236">
          <cell r="A236" t="str">
            <v>03.328.00</v>
          </cell>
          <cell r="B236" t="str">
            <v xml:space="preserve">Concreto fck= 26 MPa-contr. raz. uso ger. </v>
          </cell>
          <cell r="C236" t="str">
            <v xml:space="preserve"> </v>
          </cell>
          <cell r="D236" t="str">
            <v xml:space="preserve"> </v>
          </cell>
          <cell r="E236" t="str">
            <v>m3</v>
          </cell>
          <cell r="F236">
            <v>122.27</v>
          </cell>
          <cell r="G236">
            <v>43.772659999999995</v>
          </cell>
          <cell r="H236">
            <v>166.04265999999998</v>
          </cell>
        </row>
        <row r="237">
          <cell r="A237" t="str">
            <v>03.328.01</v>
          </cell>
          <cell r="B237" t="str">
            <v xml:space="preserve">Concreto fck= 30 MPa-contr. raz. uso ger. </v>
          </cell>
          <cell r="C237" t="str">
            <v xml:space="preserve"> </v>
          </cell>
          <cell r="D237" t="str">
            <v xml:space="preserve"> </v>
          </cell>
          <cell r="E237" t="str">
            <v>m3</v>
          </cell>
          <cell r="F237">
            <v>126.05</v>
          </cell>
          <cell r="G237">
            <v>45.125899999999994</v>
          </cell>
          <cell r="H237">
            <v>171.17589999999998</v>
          </cell>
        </row>
        <row r="238">
          <cell r="A238" t="str">
            <v>03.329.01</v>
          </cell>
          <cell r="B238" t="str">
            <v>Concreto estrutural fck=25 MPa - Cont. raz. c/ adit.</v>
          </cell>
          <cell r="C238" t="str">
            <v xml:space="preserve"> </v>
          </cell>
          <cell r="D238" t="str">
            <v xml:space="preserve"> </v>
          </cell>
          <cell r="E238" t="str">
            <v>m3</v>
          </cell>
          <cell r="F238">
            <v>106.28</v>
          </cell>
          <cell r="G238">
            <v>38.04824</v>
          </cell>
          <cell r="H238">
            <v>144.32823999999999</v>
          </cell>
        </row>
        <row r="239">
          <cell r="A239" t="str">
            <v>03.329.02</v>
          </cell>
          <cell r="B239" t="str">
            <v>Concreto estrutural fck=30 MPa - Cont. raz. c/ adit.</v>
          </cell>
          <cell r="C239" t="str">
            <v xml:space="preserve"> </v>
          </cell>
          <cell r="D239" t="str">
            <v xml:space="preserve"> </v>
          </cell>
          <cell r="E239" t="str">
            <v>m3</v>
          </cell>
          <cell r="F239">
            <v>114.01</v>
          </cell>
          <cell r="G239">
            <v>40.815579999999997</v>
          </cell>
          <cell r="H239">
            <v>154.82558</v>
          </cell>
        </row>
        <row r="240">
          <cell r="A240" t="str">
            <v>03.329.03</v>
          </cell>
          <cell r="B240" t="str">
            <v>Concreto fck= 8 MPa-contr. raz. uso ger. conf. e lan</v>
          </cell>
          <cell r="C240" t="str">
            <v xml:space="preserve"> </v>
          </cell>
          <cell r="D240" t="str">
            <v xml:space="preserve"> </v>
          </cell>
          <cell r="E240" t="str">
            <v>m3</v>
          </cell>
          <cell r="F240">
            <v>89.37</v>
          </cell>
          <cell r="G240">
            <v>31.99446</v>
          </cell>
          <cell r="H240">
            <v>121.36446000000001</v>
          </cell>
        </row>
        <row r="241">
          <cell r="A241" t="str">
            <v>03.329.04</v>
          </cell>
          <cell r="B241" t="str">
            <v>Concreto fck= 12 MPa-contr. raz. uso ger. conf. e lan</v>
          </cell>
          <cell r="C241" t="str">
            <v xml:space="preserve"> </v>
          </cell>
          <cell r="D241" t="str">
            <v xml:space="preserve"> </v>
          </cell>
          <cell r="E241" t="str">
            <v>m3</v>
          </cell>
          <cell r="F241">
            <v>97.47</v>
          </cell>
          <cell r="G241">
            <v>34.894259999999996</v>
          </cell>
          <cell r="H241">
            <v>132.36426</v>
          </cell>
        </row>
        <row r="242">
          <cell r="A242" t="str">
            <v>03.330.00</v>
          </cell>
          <cell r="B242" t="str">
            <v>Concreto fck= 35 MPa-contr. raz. uso ger.</v>
          </cell>
          <cell r="C242" t="str">
            <v xml:space="preserve"> </v>
          </cell>
          <cell r="D242" t="str">
            <v xml:space="preserve"> </v>
          </cell>
          <cell r="E242" t="str">
            <v>m3</v>
          </cell>
          <cell r="F242">
            <v>122.81</v>
          </cell>
          <cell r="G242">
            <v>43.965980000000002</v>
          </cell>
          <cell r="H242">
            <v>166.77598</v>
          </cell>
        </row>
        <row r="243">
          <cell r="A243" t="str">
            <v>03.340.00</v>
          </cell>
          <cell r="B243" t="str">
            <v>Argamassa cimento-areia 1-3</v>
          </cell>
          <cell r="C243" t="str">
            <v xml:space="preserve"> </v>
          </cell>
          <cell r="D243" t="str">
            <v xml:space="preserve"> </v>
          </cell>
          <cell r="E243" t="str">
            <v>m3</v>
          </cell>
          <cell r="F243">
            <v>111.95</v>
          </cell>
          <cell r="G243">
            <v>40.078099999999999</v>
          </cell>
          <cell r="H243">
            <v>152.02809999999999</v>
          </cell>
        </row>
        <row r="244">
          <cell r="A244" t="str">
            <v>03.341.00</v>
          </cell>
          <cell r="B244" t="str">
            <v>Argamassa cimento-areia 1-4</v>
          </cell>
          <cell r="C244" t="str">
            <v xml:space="preserve"> </v>
          </cell>
          <cell r="D244" t="str">
            <v xml:space="preserve"> </v>
          </cell>
          <cell r="E244" t="str">
            <v>m3</v>
          </cell>
          <cell r="F244">
            <v>94.93</v>
          </cell>
          <cell r="G244">
            <v>33.984940000000002</v>
          </cell>
          <cell r="H244">
            <v>128.91494</v>
          </cell>
        </row>
        <row r="245">
          <cell r="A245" t="str">
            <v>03.353.00</v>
          </cell>
          <cell r="B245" t="str">
            <v>Forn., preparo e colocação nas formas, de aço CA-50</v>
          </cell>
          <cell r="C245" t="str">
            <v xml:space="preserve"> </v>
          </cell>
          <cell r="D245" t="str">
            <v xml:space="preserve"> </v>
          </cell>
          <cell r="E245" t="str">
            <v>kg</v>
          </cell>
          <cell r="F245">
            <v>1.91</v>
          </cell>
          <cell r="G245">
            <v>0.68377999999999994</v>
          </cell>
          <cell r="H245">
            <v>2.5937799999999998</v>
          </cell>
        </row>
        <row r="246">
          <cell r="A246" t="str">
            <v>03.354.00</v>
          </cell>
          <cell r="B246" t="str">
            <v>Forn., preparo e colocação nas formas, de aço CA-60</v>
          </cell>
          <cell r="C246" t="str">
            <v xml:space="preserve"> </v>
          </cell>
          <cell r="D246" t="str">
            <v xml:space="preserve"> </v>
          </cell>
          <cell r="E246" t="str">
            <v>kg</v>
          </cell>
          <cell r="F246">
            <v>2.1</v>
          </cell>
          <cell r="G246">
            <v>0.75180000000000002</v>
          </cell>
          <cell r="H246">
            <v>2.8517999999999999</v>
          </cell>
        </row>
        <row r="247">
          <cell r="A247" t="str">
            <v>03.359.01</v>
          </cell>
          <cell r="B247" t="str">
            <v>Forn., preparo e colocação nas formas, de aço CA-25</v>
          </cell>
          <cell r="C247" t="str">
            <v xml:space="preserve"> </v>
          </cell>
          <cell r="D247" t="str">
            <v xml:space="preserve"> </v>
          </cell>
          <cell r="E247" t="str">
            <v>kg</v>
          </cell>
          <cell r="F247">
            <v>1.79</v>
          </cell>
          <cell r="G247">
            <v>0.64081999999999995</v>
          </cell>
          <cell r="H247">
            <v>2.4308199999999998</v>
          </cell>
        </row>
        <row r="248">
          <cell r="A248" t="str">
            <v>03.370.00</v>
          </cell>
          <cell r="B248" t="str">
            <v>Formas comuns de madeira</v>
          </cell>
          <cell r="C248" t="str">
            <v xml:space="preserve"> </v>
          </cell>
          <cell r="D248" t="str">
            <v xml:space="preserve"> </v>
          </cell>
          <cell r="E248" t="str">
            <v>m2</v>
          </cell>
          <cell r="F248">
            <v>16.059999999999999</v>
          </cell>
          <cell r="G248">
            <v>5.7494799999999993</v>
          </cell>
          <cell r="H248">
            <v>21.809479999999997</v>
          </cell>
        </row>
        <row r="249">
          <cell r="A249" t="str">
            <v>03.371.00</v>
          </cell>
          <cell r="B249" t="str">
            <v>Formas de madeira compensada</v>
          </cell>
          <cell r="C249" t="str">
            <v xml:space="preserve"> </v>
          </cell>
          <cell r="D249" t="str">
            <v xml:space="preserve"> </v>
          </cell>
          <cell r="E249" t="str">
            <v>m2</v>
          </cell>
          <cell r="F249">
            <v>16.100000000000001</v>
          </cell>
          <cell r="G249">
            <v>5.7638000000000007</v>
          </cell>
          <cell r="H249">
            <v>21.863800000000001</v>
          </cell>
        </row>
        <row r="250">
          <cell r="A250" t="str">
            <v>03.371.01</v>
          </cell>
          <cell r="B250" t="str">
            <v>Formas de placa compensada resinada</v>
          </cell>
          <cell r="C250" t="str">
            <v xml:space="preserve"> </v>
          </cell>
          <cell r="D250" t="str">
            <v xml:space="preserve"> </v>
          </cell>
          <cell r="E250" t="str">
            <v>m2</v>
          </cell>
          <cell r="F250">
            <v>16.100000000000001</v>
          </cell>
          <cell r="G250">
            <v>5.7638000000000007</v>
          </cell>
          <cell r="H250">
            <v>21.863800000000001</v>
          </cell>
        </row>
        <row r="251">
          <cell r="A251" t="str">
            <v>03.371.02</v>
          </cell>
          <cell r="B251" t="str">
            <v>Formas de placa compensada plastificada</v>
          </cell>
          <cell r="C251" t="str">
            <v xml:space="preserve"> </v>
          </cell>
          <cell r="D251" t="str">
            <v xml:space="preserve"> </v>
          </cell>
          <cell r="E251" t="str">
            <v>m2</v>
          </cell>
          <cell r="F251">
            <v>22.65</v>
          </cell>
          <cell r="G251">
            <v>8.1086999999999989</v>
          </cell>
          <cell r="H251">
            <v>30.758699999999997</v>
          </cell>
        </row>
        <row r="252">
          <cell r="A252" t="str">
            <v>03.372.01</v>
          </cell>
          <cell r="B252" t="str">
            <v>Formas para tubulão</v>
          </cell>
          <cell r="C252" t="str">
            <v xml:space="preserve"> </v>
          </cell>
          <cell r="D252" t="str">
            <v xml:space="preserve"> </v>
          </cell>
          <cell r="E252" t="str">
            <v>m2</v>
          </cell>
          <cell r="G252">
            <v>0</v>
          </cell>
          <cell r="H252">
            <v>0</v>
          </cell>
        </row>
        <row r="253">
          <cell r="A253" t="str">
            <v>03.401.01</v>
          </cell>
          <cell r="B253" t="str">
            <v>Estacas tipo Franki D= 350mm</v>
          </cell>
          <cell r="C253" t="str">
            <v xml:space="preserve"> </v>
          </cell>
          <cell r="D253" t="str">
            <v xml:space="preserve"> </v>
          </cell>
          <cell r="E253" t="str">
            <v>m</v>
          </cell>
          <cell r="G253">
            <v>0</v>
          </cell>
          <cell r="H253">
            <v>0</v>
          </cell>
        </row>
        <row r="254">
          <cell r="A254" t="str">
            <v>03.401.02</v>
          </cell>
          <cell r="B254" t="str">
            <v>Estacas tipo Franki D= 400mm</v>
          </cell>
          <cell r="C254" t="str">
            <v xml:space="preserve"> </v>
          </cell>
          <cell r="D254" t="str">
            <v xml:space="preserve"> </v>
          </cell>
          <cell r="E254" t="str">
            <v>m</v>
          </cell>
          <cell r="G254">
            <v>0</v>
          </cell>
          <cell r="H254">
            <v>0</v>
          </cell>
        </row>
        <row r="255">
          <cell r="A255" t="str">
            <v>03.401.03</v>
          </cell>
          <cell r="B255" t="str">
            <v>Estacas tipo Franki D= 520mm</v>
          </cell>
          <cell r="C255" t="str">
            <v xml:space="preserve"> </v>
          </cell>
          <cell r="D255" t="str">
            <v xml:space="preserve"> </v>
          </cell>
          <cell r="E255" t="str">
            <v>m</v>
          </cell>
          <cell r="G255">
            <v>0</v>
          </cell>
          <cell r="H255">
            <v>0</v>
          </cell>
        </row>
        <row r="256">
          <cell r="A256" t="str">
            <v>03.401.04</v>
          </cell>
          <cell r="B256" t="str">
            <v>Estacas tipo Franki D= 600mm</v>
          </cell>
          <cell r="C256" t="str">
            <v xml:space="preserve"> </v>
          </cell>
          <cell r="D256" t="str">
            <v xml:space="preserve"> </v>
          </cell>
          <cell r="E256" t="str">
            <v>m</v>
          </cell>
          <cell r="G256">
            <v>0</v>
          </cell>
          <cell r="H256">
            <v>0</v>
          </cell>
        </row>
        <row r="257">
          <cell r="A257" t="str">
            <v>03.410.01</v>
          </cell>
          <cell r="B257" t="str">
            <v>Tubulão a céu aberto D=1,00m</v>
          </cell>
          <cell r="C257" t="str">
            <v xml:space="preserve"> </v>
          </cell>
          <cell r="D257" t="str">
            <v xml:space="preserve"> </v>
          </cell>
          <cell r="E257" t="str">
            <v>m</v>
          </cell>
          <cell r="G257">
            <v>0</v>
          </cell>
          <cell r="H257">
            <v>0</v>
          </cell>
        </row>
        <row r="258">
          <cell r="A258" t="str">
            <v>03.410.11</v>
          </cell>
          <cell r="B258" t="str">
            <v>Tubulão a céu aberto D=1,20m</v>
          </cell>
          <cell r="C258" t="str">
            <v xml:space="preserve"> </v>
          </cell>
          <cell r="D258" t="str">
            <v xml:space="preserve"> </v>
          </cell>
          <cell r="E258" t="str">
            <v>m</v>
          </cell>
          <cell r="G258">
            <v>0</v>
          </cell>
          <cell r="H258">
            <v>0</v>
          </cell>
        </row>
        <row r="259">
          <cell r="A259" t="str">
            <v>03.410.21</v>
          </cell>
          <cell r="B259" t="str">
            <v>Tubulão a céu aberto D=1,40m</v>
          </cell>
          <cell r="C259" t="str">
            <v xml:space="preserve"> </v>
          </cell>
          <cell r="D259" t="str">
            <v xml:space="preserve"> </v>
          </cell>
          <cell r="E259" t="str">
            <v>m</v>
          </cell>
          <cell r="G259">
            <v>0</v>
          </cell>
          <cell r="H259">
            <v>0</v>
          </cell>
        </row>
        <row r="260">
          <cell r="A260" t="str">
            <v>03.410.31</v>
          </cell>
          <cell r="B260" t="str">
            <v>Tubulão a céu aberto D=1,60m</v>
          </cell>
          <cell r="C260" t="str">
            <v xml:space="preserve"> </v>
          </cell>
          <cell r="D260" t="str">
            <v xml:space="preserve"> </v>
          </cell>
          <cell r="E260" t="str">
            <v>m</v>
          </cell>
          <cell r="G260">
            <v>0</v>
          </cell>
          <cell r="H260">
            <v>0</v>
          </cell>
        </row>
        <row r="261">
          <cell r="A261" t="str">
            <v>03.410.41</v>
          </cell>
          <cell r="B261" t="str">
            <v>Tubulão a céu aberto D=1,80m</v>
          </cell>
          <cell r="C261" t="str">
            <v xml:space="preserve"> </v>
          </cell>
          <cell r="D261" t="str">
            <v xml:space="preserve"> </v>
          </cell>
          <cell r="E261" t="str">
            <v>m</v>
          </cell>
          <cell r="G261">
            <v>0</v>
          </cell>
          <cell r="H261">
            <v>0</v>
          </cell>
        </row>
        <row r="262">
          <cell r="A262" t="str">
            <v>03.410.51</v>
          </cell>
          <cell r="B262" t="str">
            <v>Tubulão a céu aberto D=2,00m</v>
          </cell>
          <cell r="C262" t="str">
            <v xml:space="preserve"> </v>
          </cell>
          <cell r="D262" t="str">
            <v xml:space="preserve"> </v>
          </cell>
          <cell r="E262" t="str">
            <v>m</v>
          </cell>
          <cell r="G262">
            <v>0</v>
          </cell>
          <cell r="H262">
            <v>0</v>
          </cell>
        </row>
        <row r="263">
          <cell r="A263" t="str">
            <v>03.410.61</v>
          </cell>
          <cell r="B263" t="str">
            <v>Tubulão a céu aberto D=2,20m</v>
          </cell>
          <cell r="C263" t="str">
            <v xml:space="preserve"> </v>
          </cell>
          <cell r="D263" t="str">
            <v xml:space="preserve"> </v>
          </cell>
          <cell r="E263" t="str">
            <v>m</v>
          </cell>
          <cell r="G263">
            <v>0</v>
          </cell>
          <cell r="H263">
            <v>0</v>
          </cell>
        </row>
        <row r="264">
          <cell r="A264" t="str">
            <v>03.411.11</v>
          </cell>
          <cell r="B264" t="str">
            <v>Tubulão a ar comprimido D=1,20m prof. até 12 m</v>
          </cell>
          <cell r="C264" t="str">
            <v xml:space="preserve"> </v>
          </cell>
          <cell r="D264" t="str">
            <v xml:space="preserve"> </v>
          </cell>
          <cell r="E264" t="str">
            <v>m</v>
          </cell>
          <cell r="G264">
            <v>0</v>
          </cell>
          <cell r="H264">
            <v>0</v>
          </cell>
        </row>
        <row r="265">
          <cell r="A265" t="str">
            <v>03.411.12</v>
          </cell>
          <cell r="B265" t="str">
            <v>Tubulão a ar comprimido D=1,20m prof. 12 / 1 8 m</v>
          </cell>
          <cell r="C265" t="str">
            <v xml:space="preserve"> </v>
          </cell>
          <cell r="D265" t="str">
            <v xml:space="preserve"> </v>
          </cell>
          <cell r="E265" t="str">
            <v>m</v>
          </cell>
          <cell r="G265">
            <v>0</v>
          </cell>
          <cell r="H265">
            <v>0</v>
          </cell>
        </row>
        <row r="266">
          <cell r="A266" t="str">
            <v>03.411.13</v>
          </cell>
          <cell r="B266" t="str">
            <v>Tubulão a ar comprimido D=1,20m prof. 18 / 24 m</v>
          </cell>
          <cell r="C266" t="str">
            <v xml:space="preserve"> </v>
          </cell>
          <cell r="D266" t="str">
            <v xml:space="preserve"> </v>
          </cell>
          <cell r="E266" t="str">
            <v>m</v>
          </cell>
          <cell r="G266">
            <v>0</v>
          </cell>
          <cell r="H266">
            <v>0</v>
          </cell>
        </row>
        <row r="267">
          <cell r="A267" t="str">
            <v>03.411.14</v>
          </cell>
          <cell r="B267" t="str">
            <v>Tubulão a ar comprimido D=1,20m prof. 24 / 27 m</v>
          </cell>
          <cell r="C267" t="str">
            <v xml:space="preserve"> </v>
          </cell>
          <cell r="D267" t="str">
            <v xml:space="preserve"> </v>
          </cell>
          <cell r="E267" t="str">
            <v>m</v>
          </cell>
          <cell r="G267">
            <v>0</v>
          </cell>
          <cell r="H267">
            <v>0</v>
          </cell>
        </row>
        <row r="268">
          <cell r="A268" t="str">
            <v>03.411.15</v>
          </cell>
          <cell r="B268" t="str">
            <v>Tubulão a ar comprimido D=1,20m prof. 27 / 31 m</v>
          </cell>
          <cell r="C268" t="str">
            <v xml:space="preserve"> </v>
          </cell>
          <cell r="D268" t="str">
            <v xml:space="preserve"> </v>
          </cell>
          <cell r="E268" t="str">
            <v>m</v>
          </cell>
          <cell r="G268">
            <v>0</v>
          </cell>
          <cell r="H268">
            <v>0</v>
          </cell>
        </row>
        <row r="269">
          <cell r="A269" t="str">
            <v>03.411.21</v>
          </cell>
          <cell r="B269" t="str">
            <v>Tubulão a ar comprimido D=1,40m prof. até 12 m</v>
          </cell>
          <cell r="C269" t="str">
            <v xml:space="preserve"> </v>
          </cell>
          <cell r="D269" t="str">
            <v xml:space="preserve"> </v>
          </cell>
          <cell r="E269" t="str">
            <v>m</v>
          </cell>
          <cell r="G269">
            <v>0</v>
          </cell>
          <cell r="H269">
            <v>0</v>
          </cell>
        </row>
        <row r="270">
          <cell r="A270" t="str">
            <v>03.411.22</v>
          </cell>
          <cell r="B270" t="str">
            <v>Tubulão a ar comprimido D=1,40m prof. 12 / 18 m</v>
          </cell>
          <cell r="C270" t="str">
            <v xml:space="preserve"> </v>
          </cell>
          <cell r="D270" t="str">
            <v xml:space="preserve"> </v>
          </cell>
          <cell r="E270" t="str">
            <v>m</v>
          </cell>
          <cell r="G270">
            <v>0</v>
          </cell>
          <cell r="H270">
            <v>0</v>
          </cell>
        </row>
        <row r="271">
          <cell r="A271" t="str">
            <v>03.411.23</v>
          </cell>
          <cell r="B271" t="str">
            <v>Tubulão a ar comprimido D=1,40m prof. 18 / 24 m</v>
          </cell>
          <cell r="C271" t="str">
            <v xml:space="preserve"> </v>
          </cell>
          <cell r="D271" t="str">
            <v xml:space="preserve"> </v>
          </cell>
          <cell r="E271" t="str">
            <v>m</v>
          </cell>
          <cell r="G271">
            <v>0</v>
          </cell>
          <cell r="H271">
            <v>0</v>
          </cell>
        </row>
        <row r="272">
          <cell r="A272" t="str">
            <v>03.411.24</v>
          </cell>
          <cell r="B272" t="str">
            <v>Tubulão a ar comprimido D=1,40m prof. 24 / 27 m</v>
          </cell>
          <cell r="C272" t="str">
            <v xml:space="preserve"> </v>
          </cell>
          <cell r="D272" t="str">
            <v xml:space="preserve"> </v>
          </cell>
          <cell r="E272" t="str">
            <v>m</v>
          </cell>
          <cell r="G272">
            <v>0</v>
          </cell>
          <cell r="H272">
            <v>0</v>
          </cell>
        </row>
        <row r="273">
          <cell r="A273" t="str">
            <v>03.411.25</v>
          </cell>
          <cell r="B273" t="str">
            <v>Tubulão a ar comprimido D=1,40m prof. 27/31 m</v>
          </cell>
          <cell r="C273" t="str">
            <v xml:space="preserve"> </v>
          </cell>
          <cell r="D273" t="str">
            <v xml:space="preserve"> </v>
          </cell>
          <cell r="E273" t="str">
            <v>m</v>
          </cell>
          <cell r="G273">
            <v>0</v>
          </cell>
          <cell r="H273">
            <v>0</v>
          </cell>
        </row>
        <row r="274">
          <cell r="A274" t="str">
            <v>03.411.31</v>
          </cell>
          <cell r="B274" t="str">
            <v>Tubulão a ar comprimido D=1,60m prof. até 12 m</v>
          </cell>
          <cell r="C274" t="str">
            <v xml:space="preserve"> </v>
          </cell>
          <cell r="D274" t="str">
            <v xml:space="preserve"> </v>
          </cell>
          <cell r="E274" t="str">
            <v>m</v>
          </cell>
          <cell r="G274">
            <v>0</v>
          </cell>
          <cell r="H274">
            <v>0</v>
          </cell>
        </row>
        <row r="275">
          <cell r="A275" t="str">
            <v>03.411.32</v>
          </cell>
          <cell r="B275" t="str">
            <v>Tubulão a ar comprimido D=1,60m prof. 12 / 18 m</v>
          </cell>
          <cell r="C275" t="str">
            <v xml:space="preserve"> </v>
          </cell>
          <cell r="D275" t="str">
            <v xml:space="preserve"> </v>
          </cell>
          <cell r="E275" t="str">
            <v>m</v>
          </cell>
          <cell r="G275">
            <v>0</v>
          </cell>
          <cell r="H275">
            <v>0</v>
          </cell>
        </row>
        <row r="276">
          <cell r="A276" t="str">
            <v>03.411.33</v>
          </cell>
          <cell r="B276" t="str">
            <v>Tubulão a ar comprimido D=1,60m prof. 18 / 24 m</v>
          </cell>
          <cell r="C276" t="str">
            <v xml:space="preserve"> </v>
          </cell>
          <cell r="D276" t="str">
            <v xml:space="preserve"> </v>
          </cell>
          <cell r="E276" t="str">
            <v>m</v>
          </cell>
          <cell r="G276">
            <v>0</v>
          </cell>
          <cell r="H276">
            <v>0</v>
          </cell>
        </row>
        <row r="277">
          <cell r="A277" t="str">
            <v>03.411.34</v>
          </cell>
          <cell r="B277" t="str">
            <v>Tubulão a ar comprimido D=1,60m prof. 24 /27 m</v>
          </cell>
          <cell r="C277" t="str">
            <v xml:space="preserve"> </v>
          </cell>
          <cell r="D277" t="str">
            <v xml:space="preserve"> </v>
          </cell>
          <cell r="E277" t="str">
            <v>m</v>
          </cell>
          <cell r="G277">
            <v>0</v>
          </cell>
          <cell r="H277">
            <v>0</v>
          </cell>
        </row>
        <row r="278">
          <cell r="A278" t="str">
            <v>03.411.35</v>
          </cell>
          <cell r="B278" t="str">
            <v>Tubulão a ar comprimido D=1,60m prof. 27 / 31 m</v>
          </cell>
          <cell r="C278" t="str">
            <v xml:space="preserve"> </v>
          </cell>
          <cell r="D278" t="str">
            <v xml:space="preserve"> </v>
          </cell>
          <cell r="E278" t="str">
            <v>m</v>
          </cell>
          <cell r="G278">
            <v>0</v>
          </cell>
          <cell r="H278">
            <v>0</v>
          </cell>
        </row>
        <row r="279">
          <cell r="A279" t="str">
            <v>03.411.41</v>
          </cell>
          <cell r="B279" t="str">
            <v>Tubulão a ar comprimido D=1,80m prof. até 12 m</v>
          </cell>
          <cell r="C279" t="str">
            <v xml:space="preserve"> </v>
          </cell>
          <cell r="D279" t="str">
            <v xml:space="preserve"> </v>
          </cell>
          <cell r="E279" t="str">
            <v>m</v>
          </cell>
          <cell r="G279">
            <v>0</v>
          </cell>
          <cell r="H279">
            <v>0</v>
          </cell>
        </row>
        <row r="280">
          <cell r="A280" t="str">
            <v>03.411.42</v>
          </cell>
          <cell r="B280" t="str">
            <v>Tubulão a ar comprimido D=1,80m prof. 12 / 18 m</v>
          </cell>
          <cell r="C280" t="str">
            <v xml:space="preserve"> </v>
          </cell>
          <cell r="D280" t="str">
            <v xml:space="preserve"> </v>
          </cell>
          <cell r="E280" t="str">
            <v>m</v>
          </cell>
          <cell r="G280">
            <v>0</v>
          </cell>
          <cell r="H280">
            <v>0</v>
          </cell>
        </row>
        <row r="281">
          <cell r="A281" t="str">
            <v>03.411.43</v>
          </cell>
          <cell r="B281" t="str">
            <v>Tubulão a ar comprimido D=1,80m prof. 18 1 24 m</v>
          </cell>
          <cell r="C281" t="str">
            <v xml:space="preserve"> </v>
          </cell>
          <cell r="D281" t="str">
            <v xml:space="preserve"> </v>
          </cell>
          <cell r="E281" t="str">
            <v>m</v>
          </cell>
          <cell r="G281">
            <v>0</v>
          </cell>
          <cell r="H281">
            <v>0</v>
          </cell>
        </row>
        <row r="282">
          <cell r="A282" t="str">
            <v>03.411.44</v>
          </cell>
          <cell r="B282" t="str">
            <v>Tubulão a ar comprimido D=1,80m prof. 24 / 27 m</v>
          </cell>
          <cell r="C282" t="str">
            <v xml:space="preserve"> </v>
          </cell>
          <cell r="D282" t="str">
            <v xml:space="preserve"> </v>
          </cell>
          <cell r="E282" t="str">
            <v>m</v>
          </cell>
          <cell r="G282">
            <v>0</v>
          </cell>
          <cell r="H282">
            <v>0</v>
          </cell>
        </row>
        <row r="283">
          <cell r="A283" t="str">
            <v>03.411.45</v>
          </cell>
          <cell r="B283" t="str">
            <v>Tubulão a ar comprimido D=1,80m prof. 27 / 31 m</v>
          </cell>
          <cell r="C283" t="str">
            <v xml:space="preserve"> </v>
          </cell>
          <cell r="D283" t="str">
            <v xml:space="preserve"> </v>
          </cell>
          <cell r="E283" t="str">
            <v>m</v>
          </cell>
          <cell r="G283">
            <v>0</v>
          </cell>
          <cell r="H283">
            <v>0</v>
          </cell>
        </row>
        <row r="284">
          <cell r="A284" t="str">
            <v>03.411.51</v>
          </cell>
          <cell r="B284" t="str">
            <v>Tubulão a ar comprimido D=2,00m prof. até 12 m</v>
          </cell>
          <cell r="C284" t="str">
            <v xml:space="preserve"> </v>
          </cell>
          <cell r="D284" t="str">
            <v xml:space="preserve"> </v>
          </cell>
          <cell r="E284" t="str">
            <v>m</v>
          </cell>
          <cell r="G284">
            <v>0</v>
          </cell>
          <cell r="H284">
            <v>0</v>
          </cell>
        </row>
        <row r="285">
          <cell r="A285" t="str">
            <v>03.411.52</v>
          </cell>
          <cell r="B285" t="str">
            <v>Tubulão a ar comprimido D=2,00m prof. 12 / 18 m</v>
          </cell>
          <cell r="C285" t="str">
            <v xml:space="preserve"> </v>
          </cell>
          <cell r="D285" t="str">
            <v xml:space="preserve"> </v>
          </cell>
          <cell r="E285" t="str">
            <v>m</v>
          </cell>
          <cell r="G285">
            <v>0</v>
          </cell>
          <cell r="H285">
            <v>0</v>
          </cell>
        </row>
        <row r="286">
          <cell r="A286" t="str">
            <v>03.411.53</v>
          </cell>
          <cell r="B286" t="str">
            <v>Tubulão a ar comprimido D=2,00m prof. 18 / 24 m</v>
          </cell>
          <cell r="C286" t="str">
            <v xml:space="preserve"> </v>
          </cell>
          <cell r="D286" t="str">
            <v xml:space="preserve"> </v>
          </cell>
          <cell r="E286" t="str">
            <v>m</v>
          </cell>
          <cell r="G286">
            <v>0</v>
          </cell>
          <cell r="H286">
            <v>0</v>
          </cell>
        </row>
        <row r="287">
          <cell r="A287" t="str">
            <v>03.411.54</v>
          </cell>
          <cell r="B287" t="str">
            <v>Tubulão a ar comprimido D=2,00m prof. 24 / 27 m</v>
          </cell>
          <cell r="C287" t="str">
            <v xml:space="preserve"> </v>
          </cell>
          <cell r="D287" t="str">
            <v xml:space="preserve"> </v>
          </cell>
          <cell r="E287" t="str">
            <v>m</v>
          </cell>
          <cell r="G287">
            <v>0</v>
          </cell>
          <cell r="H287">
            <v>0</v>
          </cell>
        </row>
        <row r="288">
          <cell r="A288" t="str">
            <v>03.411.55</v>
          </cell>
          <cell r="B288" t="str">
            <v>Tubulão a ar comprimido D=2,00m prof. 27 / 31 m</v>
          </cell>
          <cell r="C288" t="str">
            <v xml:space="preserve"> </v>
          </cell>
          <cell r="D288" t="str">
            <v xml:space="preserve"> </v>
          </cell>
          <cell r="E288" t="str">
            <v>m</v>
          </cell>
          <cell r="G288">
            <v>0</v>
          </cell>
          <cell r="H288">
            <v>0</v>
          </cell>
        </row>
        <row r="289">
          <cell r="A289" t="str">
            <v>03.411.61</v>
          </cell>
          <cell r="B289" t="str">
            <v>Tubulão a ar comprimido D=2,20m prof. até 12 m</v>
          </cell>
          <cell r="C289" t="str">
            <v xml:space="preserve"> </v>
          </cell>
          <cell r="D289" t="str">
            <v xml:space="preserve"> </v>
          </cell>
          <cell r="E289" t="str">
            <v>m</v>
          </cell>
          <cell r="G289">
            <v>0</v>
          </cell>
          <cell r="H289">
            <v>0</v>
          </cell>
        </row>
        <row r="290">
          <cell r="A290" t="str">
            <v>03.411.62</v>
          </cell>
          <cell r="B290" t="str">
            <v>Tubulão a ar comprimido D=2,20m prof. 12 / 18 m</v>
          </cell>
          <cell r="C290" t="str">
            <v xml:space="preserve"> </v>
          </cell>
          <cell r="D290" t="str">
            <v xml:space="preserve"> </v>
          </cell>
          <cell r="E290" t="str">
            <v>m</v>
          </cell>
          <cell r="G290">
            <v>0</v>
          </cell>
          <cell r="H290">
            <v>0</v>
          </cell>
        </row>
        <row r="291">
          <cell r="A291" t="str">
            <v>03.411.63</v>
          </cell>
          <cell r="B291" t="str">
            <v>Tubulão a ar comprimido D=2,20m prof. 18 / 24 m</v>
          </cell>
          <cell r="C291" t="str">
            <v xml:space="preserve"> </v>
          </cell>
          <cell r="D291" t="str">
            <v xml:space="preserve"> </v>
          </cell>
          <cell r="E291" t="str">
            <v>m</v>
          </cell>
          <cell r="G291">
            <v>0</v>
          </cell>
          <cell r="H291">
            <v>0</v>
          </cell>
        </row>
        <row r="292">
          <cell r="A292" t="str">
            <v>03.411.64</v>
          </cell>
          <cell r="B292" t="str">
            <v>Tubulão a ar comprimido D=2,20m prof. 24 / 27 m</v>
          </cell>
          <cell r="C292" t="str">
            <v xml:space="preserve"> </v>
          </cell>
          <cell r="D292" t="str">
            <v xml:space="preserve"> </v>
          </cell>
          <cell r="E292" t="str">
            <v>m</v>
          </cell>
          <cell r="G292">
            <v>0</v>
          </cell>
          <cell r="H292">
            <v>0</v>
          </cell>
        </row>
        <row r="293">
          <cell r="A293" t="str">
            <v>03.411.65</v>
          </cell>
          <cell r="B293" t="str">
            <v>Tubulão a ar comprimido D=2,20m prof. 27 / 31 m</v>
          </cell>
          <cell r="C293" t="str">
            <v xml:space="preserve"> </v>
          </cell>
          <cell r="D293" t="str">
            <v xml:space="preserve"> </v>
          </cell>
          <cell r="E293" t="str">
            <v>m</v>
          </cell>
          <cell r="G293">
            <v>0</v>
          </cell>
          <cell r="H293">
            <v>0</v>
          </cell>
        </row>
        <row r="294">
          <cell r="A294" t="str">
            <v>DER90150</v>
          </cell>
          <cell r="B294" t="str">
            <v>Escavação em tubulão a céu aberto em material de 1ªcateg.</v>
          </cell>
          <cell r="C294" t="str">
            <v xml:space="preserve"> </v>
          </cell>
          <cell r="D294" t="str">
            <v xml:space="preserve"> </v>
          </cell>
          <cell r="E294" t="str">
            <v>m3</v>
          </cell>
          <cell r="F294">
            <v>136.15</v>
          </cell>
          <cell r="G294">
            <v>48.741700000000002</v>
          </cell>
          <cell r="H294">
            <v>184.89170000000001</v>
          </cell>
        </row>
        <row r="295">
          <cell r="A295" t="str">
            <v>DER90160</v>
          </cell>
          <cell r="B295" t="str">
            <v>Escavação em tubulão a céu aberto em material de 3ªcateg.</v>
          </cell>
          <cell r="C295" t="str">
            <v xml:space="preserve"> </v>
          </cell>
          <cell r="D295" t="str">
            <v xml:space="preserve"> </v>
          </cell>
          <cell r="E295" t="str">
            <v>m3</v>
          </cell>
          <cell r="F295">
            <v>471.91</v>
          </cell>
          <cell r="G295">
            <v>168.94378</v>
          </cell>
          <cell r="H295">
            <v>640.85378000000003</v>
          </cell>
        </row>
        <row r="296">
          <cell r="A296" t="str">
            <v>DER90170</v>
          </cell>
          <cell r="B296" t="str">
            <v>Escavação em tubulão sob ar comprimido em material de 1ªcateg.</v>
          </cell>
          <cell r="C296" t="str">
            <v xml:space="preserve"> </v>
          </cell>
          <cell r="D296" t="str">
            <v xml:space="preserve"> </v>
          </cell>
          <cell r="E296" t="str">
            <v>m3</v>
          </cell>
          <cell r="F296">
            <v>546.41999999999996</v>
          </cell>
          <cell r="G296">
            <v>195.61835999999997</v>
          </cell>
          <cell r="H296">
            <v>742.0383599999999</v>
          </cell>
        </row>
        <row r="297">
          <cell r="A297" t="str">
            <v>DER90180</v>
          </cell>
          <cell r="B297" t="str">
            <v>Escavação em tubulão sob ar comprimido em material de 3ªcateg.</v>
          </cell>
          <cell r="C297" t="str">
            <v xml:space="preserve"> </v>
          </cell>
          <cell r="D297" t="str">
            <v xml:space="preserve"> </v>
          </cell>
          <cell r="E297" t="str">
            <v>m3</v>
          </cell>
          <cell r="F297">
            <v>849.96</v>
          </cell>
          <cell r="G297">
            <v>304.28568000000001</v>
          </cell>
          <cell r="H297">
            <v>1154.24568</v>
          </cell>
        </row>
        <row r="298">
          <cell r="A298" t="str">
            <v>DER90190</v>
          </cell>
          <cell r="B298" t="str">
            <v>Cravação de fuste de tubulão a céu aberto</v>
          </cell>
          <cell r="C298" t="str">
            <v xml:space="preserve"> </v>
          </cell>
          <cell r="D298" t="str">
            <v xml:space="preserve"> </v>
          </cell>
          <cell r="E298" t="str">
            <v>m</v>
          </cell>
          <cell r="G298">
            <v>0</v>
          </cell>
          <cell r="H298">
            <v>0</v>
          </cell>
        </row>
        <row r="299">
          <cell r="A299" t="str">
            <v>DER90200</v>
          </cell>
          <cell r="B299" t="str">
            <v>Cravação de fuste de tubulão sob ar comprimido</v>
          </cell>
          <cell r="C299" t="str">
            <v xml:space="preserve"> </v>
          </cell>
          <cell r="D299" t="str">
            <v xml:space="preserve"> </v>
          </cell>
          <cell r="E299" t="str">
            <v>m</v>
          </cell>
          <cell r="G299">
            <v>0</v>
          </cell>
          <cell r="H299">
            <v>0</v>
          </cell>
        </row>
        <row r="300">
          <cell r="A300" t="str">
            <v>03.412.01</v>
          </cell>
          <cell r="B300" t="str">
            <v>Esc p/ alarg base tub ar comp prof. até 12m</v>
          </cell>
          <cell r="C300" t="str">
            <v xml:space="preserve"> </v>
          </cell>
          <cell r="D300" t="str">
            <v xml:space="preserve"> </v>
          </cell>
          <cell r="E300" t="str">
            <v>m3</v>
          </cell>
          <cell r="F300">
            <v>546.20000000000005</v>
          </cell>
          <cell r="G300">
            <v>195.53960000000001</v>
          </cell>
          <cell r="H300">
            <v>741.73960000000011</v>
          </cell>
        </row>
        <row r="301">
          <cell r="A301" t="str">
            <v>03.412.02</v>
          </cell>
          <cell r="B301" t="str">
            <v>Esc p/ alarg base tub ar comp prof. 12 / 1 8 m</v>
          </cell>
          <cell r="C301" t="str">
            <v xml:space="preserve"> </v>
          </cell>
          <cell r="D301" t="str">
            <v xml:space="preserve"> </v>
          </cell>
          <cell r="E301" t="str">
            <v>m3</v>
          </cell>
          <cell r="F301">
            <v>607.66999999999996</v>
          </cell>
          <cell r="G301">
            <v>217.54585999999998</v>
          </cell>
          <cell r="H301">
            <v>825.21585999999991</v>
          </cell>
        </row>
        <row r="302">
          <cell r="A302" t="str">
            <v>03.412.03</v>
          </cell>
          <cell r="B302" t="str">
            <v>Esc p/ alarg base tub ar comp prof. 18 / 24 m</v>
          </cell>
          <cell r="C302" t="str">
            <v xml:space="preserve"> </v>
          </cell>
          <cell r="D302" t="str">
            <v xml:space="preserve"> </v>
          </cell>
          <cell r="E302" t="str">
            <v>m3</v>
          </cell>
          <cell r="F302">
            <v>830.29</v>
          </cell>
          <cell r="G302">
            <v>297.24381999999997</v>
          </cell>
          <cell r="H302">
            <v>1127.5338199999999</v>
          </cell>
        </row>
        <row r="303">
          <cell r="A303" t="str">
            <v>03.412.04</v>
          </cell>
          <cell r="B303" t="str">
            <v>Esc p/ alarg base tub ar comp prof. 24 / 27 m</v>
          </cell>
          <cell r="C303" t="str">
            <v xml:space="preserve"> </v>
          </cell>
          <cell r="D303" t="str">
            <v xml:space="preserve"> </v>
          </cell>
          <cell r="E303" t="str">
            <v>m3</v>
          </cell>
          <cell r="G303">
            <v>0</v>
          </cell>
          <cell r="H303">
            <v>0</v>
          </cell>
        </row>
        <row r="304">
          <cell r="A304" t="str">
            <v>03.412.05</v>
          </cell>
          <cell r="B304" t="str">
            <v>Esc p/ alarg base tub ar comp prof. 27 / 31 m</v>
          </cell>
          <cell r="C304" t="str">
            <v xml:space="preserve"> </v>
          </cell>
          <cell r="D304" t="str">
            <v xml:space="preserve"> </v>
          </cell>
          <cell r="E304" t="str">
            <v>m3</v>
          </cell>
          <cell r="G304">
            <v>0</v>
          </cell>
          <cell r="H304">
            <v>0</v>
          </cell>
        </row>
        <row r="305">
          <cell r="A305" t="str">
            <v>03.412.11</v>
          </cell>
          <cell r="B305" t="str">
            <v>Forn lanc conc base tub ar comp prof até 12 m</v>
          </cell>
          <cell r="C305" t="str">
            <v xml:space="preserve"> </v>
          </cell>
          <cell r="D305" t="str">
            <v xml:space="preserve"> </v>
          </cell>
          <cell r="E305" t="str">
            <v>m3</v>
          </cell>
          <cell r="G305">
            <v>0</v>
          </cell>
          <cell r="H305">
            <v>0</v>
          </cell>
        </row>
        <row r="306">
          <cell r="A306" t="str">
            <v>03.412.12</v>
          </cell>
          <cell r="B306" t="str">
            <v>Forn lanc conc base tub ar comp prof 12 / 18 m</v>
          </cell>
          <cell r="C306" t="str">
            <v xml:space="preserve"> </v>
          </cell>
          <cell r="D306" t="str">
            <v xml:space="preserve"> </v>
          </cell>
          <cell r="E306" t="str">
            <v>m3</v>
          </cell>
          <cell r="G306">
            <v>0</v>
          </cell>
          <cell r="H306">
            <v>0</v>
          </cell>
        </row>
        <row r="307">
          <cell r="A307" t="str">
            <v>03.412.13</v>
          </cell>
          <cell r="B307" t="str">
            <v>Forn lanc conc base tub ar comp prof 18 / 24 m</v>
          </cell>
          <cell r="C307" t="str">
            <v xml:space="preserve"> </v>
          </cell>
          <cell r="D307" t="str">
            <v xml:space="preserve"> </v>
          </cell>
          <cell r="E307" t="str">
            <v>m3</v>
          </cell>
          <cell r="G307">
            <v>0</v>
          </cell>
          <cell r="H307">
            <v>0</v>
          </cell>
        </row>
        <row r="308">
          <cell r="A308" t="str">
            <v>03.412.14</v>
          </cell>
          <cell r="B308" t="str">
            <v>Forn lanc conc base tub ar comp prof 24 / 27 m</v>
          </cell>
          <cell r="C308" t="str">
            <v xml:space="preserve"> </v>
          </cell>
          <cell r="D308" t="str">
            <v xml:space="preserve"> </v>
          </cell>
          <cell r="E308" t="str">
            <v>m3</v>
          </cell>
          <cell r="G308">
            <v>0</v>
          </cell>
          <cell r="H308">
            <v>0</v>
          </cell>
        </row>
        <row r="309">
          <cell r="A309" t="str">
            <v>03.412.15</v>
          </cell>
          <cell r="B309" t="str">
            <v>Forn lanc conc base tub ar comp prof 27 / 31 m</v>
          </cell>
          <cell r="C309" t="str">
            <v xml:space="preserve"> </v>
          </cell>
          <cell r="D309" t="str">
            <v xml:space="preserve"> </v>
          </cell>
          <cell r="E309" t="str">
            <v>m3</v>
          </cell>
          <cell r="G309">
            <v>0</v>
          </cell>
          <cell r="H309">
            <v>0</v>
          </cell>
        </row>
        <row r="310">
          <cell r="A310" t="str">
            <v>03.510.00</v>
          </cell>
          <cell r="B310" t="str">
            <v>Aparelho de apoio em neoprene</v>
          </cell>
          <cell r="C310" t="str">
            <v xml:space="preserve"> </v>
          </cell>
          <cell r="D310" t="str">
            <v xml:space="preserve"> </v>
          </cell>
          <cell r="E310" t="str">
            <v>kg</v>
          </cell>
          <cell r="F310">
            <v>64.02</v>
          </cell>
          <cell r="G310">
            <v>22.919159999999998</v>
          </cell>
          <cell r="H310">
            <v>86.939159999999987</v>
          </cell>
        </row>
        <row r="311">
          <cell r="A311" t="str">
            <v>03.700.01</v>
          </cell>
          <cell r="B311" t="str">
            <v>Guarda corpo em concreto Fck = 18 MPa</v>
          </cell>
          <cell r="C311" t="str">
            <v xml:space="preserve"> </v>
          </cell>
          <cell r="D311" t="str">
            <v xml:space="preserve"> </v>
          </cell>
          <cell r="E311" t="str">
            <v>m</v>
          </cell>
          <cell r="F311">
            <v>59.02</v>
          </cell>
          <cell r="G311">
            <v>21.129159999999999</v>
          </cell>
          <cell r="H311">
            <v>80.149159999999995</v>
          </cell>
        </row>
        <row r="312">
          <cell r="A312" t="str">
            <v>03.920.01</v>
          </cell>
          <cell r="B312" t="str">
            <v>Abertura concretagem bases Tubulões céu aberto</v>
          </cell>
          <cell r="C312" t="str">
            <v xml:space="preserve"> </v>
          </cell>
          <cell r="D312" t="str">
            <v xml:space="preserve"> </v>
          </cell>
          <cell r="E312" t="str">
            <v>m3</v>
          </cell>
          <cell r="G312">
            <v>0</v>
          </cell>
          <cell r="H312">
            <v>0</v>
          </cell>
        </row>
        <row r="313">
          <cell r="A313" t="str">
            <v>03.920.02</v>
          </cell>
          <cell r="B313" t="str">
            <v>Abertura concretagem bases Tubulões  ar comprimido</v>
          </cell>
          <cell r="C313" t="str">
            <v xml:space="preserve"> </v>
          </cell>
          <cell r="D313" t="str">
            <v xml:space="preserve"> </v>
          </cell>
          <cell r="E313" t="str">
            <v>m3</v>
          </cell>
          <cell r="G313">
            <v>0</v>
          </cell>
          <cell r="H313">
            <v>0</v>
          </cell>
        </row>
        <row r="314">
          <cell r="A314" t="str">
            <v>03.930.00</v>
          </cell>
          <cell r="B314" t="str">
            <v>Junta de cantoneira</v>
          </cell>
          <cell r="C314" t="str">
            <v xml:space="preserve"> </v>
          </cell>
          <cell r="D314" t="str">
            <v xml:space="preserve"> </v>
          </cell>
          <cell r="E314" t="str">
            <v>m</v>
          </cell>
          <cell r="G314">
            <v>0</v>
          </cell>
          <cell r="H314">
            <v>0</v>
          </cell>
        </row>
        <row r="315">
          <cell r="A315" t="str">
            <v>03.940.00</v>
          </cell>
          <cell r="B315" t="str">
            <v>Apiloamento manual</v>
          </cell>
          <cell r="C315" t="str">
            <v xml:space="preserve"> </v>
          </cell>
          <cell r="D315" t="str">
            <v xml:space="preserve"> </v>
          </cell>
          <cell r="E315" t="str">
            <v>m3</v>
          </cell>
          <cell r="F315">
            <v>3.35</v>
          </cell>
          <cell r="G315">
            <v>1.1993</v>
          </cell>
          <cell r="H315">
            <v>4.5493000000000006</v>
          </cell>
        </row>
        <row r="316">
          <cell r="A316" t="str">
            <v>03.940.01</v>
          </cell>
          <cell r="B316" t="str">
            <v>Reaterro e compactação manual de bueiros</v>
          </cell>
          <cell r="C316" t="str">
            <v xml:space="preserve"> </v>
          </cell>
          <cell r="D316" t="str">
            <v xml:space="preserve"> </v>
          </cell>
          <cell r="E316" t="str">
            <v>m3</v>
          </cell>
          <cell r="F316">
            <v>3.35</v>
          </cell>
          <cell r="G316">
            <v>1.1993</v>
          </cell>
          <cell r="H316">
            <v>4.5493000000000006</v>
          </cell>
        </row>
        <row r="317">
          <cell r="A317" t="str">
            <v>03.951.01</v>
          </cell>
          <cell r="B317" t="str">
            <v>Pintura com nata de cimento</v>
          </cell>
          <cell r="C317" t="str">
            <v xml:space="preserve"> </v>
          </cell>
          <cell r="D317" t="str">
            <v xml:space="preserve"> </v>
          </cell>
          <cell r="E317" t="str">
            <v>m2</v>
          </cell>
          <cell r="G317">
            <v>0</v>
          </cell>
          <cell r="H317">
            <v>0</v>
          </cell>
        </row>
        <row r="318">
          <cell r="A318" t="str">
            <v>03.990.01</v>
          </cell>
          <cell r="B318" t="str">
            <v>Confecção e colocação de cabo 4 varas de 1/2"</v>
          </cell>
          <cell r="C318" t="str">
            <v xml:space="preserve"> </v>
          </cell>
          <cell r="D318" t="str">
            <v xml:space="preserve"> </v>
          </cell>
          <cell r="E318" t="str">
            <v>kg</v>
          </cell>
          <cell r="G318">
            <v>0</v>
          </cell>
          <cell r="H318">
            <v>0</v>
          </cell>
        </row>
        <row r="319">
          <cell r="A319" t="str">
            <v>03.990.02</v>
          </cell>
          <cell r="B319" t="str">
            <v>Confecção e colocação de cabo 6 varas de 1/2"</v>
          </cell>
          <cell r="C319" t="str">
            <v xml:space="preserve"> </v>
          </cell>
          <cell r="D319" t="str">
            <v xml:space="preserve"> </v>
          </cell>
          <cell r="E319" t="str">
            <v>kg</v>
          </cell>
          <cell r="G319">
            <v>0</v>
          </cell>
          <cell r="H319">
            <v>0</v>
          </cell>
        </row>
        <row r="320">
          <cell r="A320" t="str">
            <v>03.990.03</v>
          </cell>
          <cell r="B320" t="str">
            <v>Confecção e colocação de cabo 7 varas de 1/2"</v>
          </cell>
          <cell r="C320" t="str">
            <v xml:space="preserve"> </v>
          </cell>
          <cell r="D320" t="str">
            <v xml:space="preserve"> </v>
          </cell>
          <cell r="E320" t="str">
            <v>kg</v>
          </cell>
          <cell r="G320">
            <v>0</v>
          </cell>
          <cell r="H320">
            <v>0</v>
          </cell>
        </row>
        <row r="321">
          <cell r="A321" t="str">
            <v>03.990.04</v>
          </cell>
          <cell r="B321" t="str">
            <v>Confecção e colocação de cabo 12 varas de 1/2"</v>
          </cell>
          <cell r="C321" t="str">
            <v xml:space="preserve"> </v>
          </cell>
          <cell r="D321" t="str">
            <v xml:space="preserve"> </v>
          </cell>
          <cell r="E321" t="str">
            <v>kg</v>
          </cell>
          <cell r="F321">
            <v>3.68</v>
          </cell>
          <cell r="G321">
            <v>1.3174399999999999</v>
          </cell>
          <cell r="H321">
            <v>4.9974400000000001</v>
          </cell>
        </row>
        <row r="322">
          <cell r="A322" t="str">
            <v>03.991.01</v>
          </cell>
          <cell r="B322" t="str">
            <v>Dreno de PVC D= 75 mm</v>
          </cell>
          <cell r="C322" t="str">
            <v xml:space="preserve"> </v>
          </cell>
          <cell r="D322" t="str">
            <v xml:space="preserve"> </v>
          </cell>
          <cell r="E322" t="str">
            <v>un</v>
          </cell>
          <cell r="G322">
            <v>0</v>
          </cell>
          <cell r="H322">
            <v>0</v>
          </cell>
        </row>
        <row r="323">
          <cell r="A323" t="str">
            <v>03.991.02</v>
          </cell>
          <cell r="B323" t="str">
            <v>Dreno de PVC D= 100 mm</v>
          </cell>
          <cell r="C323" t="str">
            <v xml:space="preserve"> </v>
          </cell>
          <cell r="D323" t="str">
            <v xml:space="preserve"> </v>
          </cell>
          <cell r="E323" t="str">
            <v>un</v>
          </cell>
          <cell r="F323">
            <v>2.17</v>
          </cell>
          <cell r="G323">
            <v>0.77685999999999999</v>
          </cell>
          <cell r="H323">
            <v>2.94686</v>
          </cell>
        </row>
        <row r="324">
          <cell r="A324" t="str">
            <v>P 03.991.01a</v>
          </cell>
          <cell r="B324" t="str">
            <v>Dreno de FF D= 30 mm x 750mm</v>
          </cell>
          <cell r="C324" t="str">
            <v xml:space="preserve"> </v>
          </cell>
          <cell r="D324" t="str">
            <v xml:space="preserve"> </v>
          </cell>
          <cell r="E324" t="str">
            <v>un</v>
          </cell>
          <cell r="F324">
            <v>4.5999999999999996</v>
          </cell>
          <cell r="G324">
            <v>1.6467999999999998</v>
          </cell>
          <cell r="H324">
            <v>6.2467999999999995</v>
          </cell>
        </row>
        <row r="325">
          <cell r="A325" t="str">
            <v>P 03.991.01b</v>
          </cell>
          <cell r="B325" t="str">
            <v>Dreno de FF D= 50 mm x 500mm</v>
          </cell>
          <cell r="C325" t="str">
            <v xml:space="preserve"> </v>
          </cell>
          <cell r="D325" t="str">
            <v xml:space="preserve"> </v>
          </cell>
          <cell r="E325" t="str">
            <v>un</v>
          </cell>
          <cell r="F325">
            <v>4.88</v>
          </cell>
          <cell r="G325">
            <v>1.7470399999999999</v>
          </cell>
          <cell r="H325">
            <v>6.62704</v>
          </cell>
        </row>
        <row r="326">
          <cell r="A326" t="str">
            <v>P 03.991.01c</v>
          </cell>
          <cell r="B326" t="str">
            <v>Dreno de FF D= 100 mm x 500mm</v>
          </cell>
          <cell r="C326" t="str">
            <v xml:space="preserve"> </v>
          </cell>
          <cell r="D326" t="str">
            <v xml:space="preserve"> </v>
          </cell>
          <cell r="E326" t="str">
            <v>un</v>
          </cell>
          <cell r="F326">
            <v>11.52</v>
          </cell>
          <cell r="G326">
            <v>4.1241599999999998</v>
          </cell>
          <cell r="H326">
            <v>15.644159999999999</v>
          </cell>
        </row>
        <row r="327">
          <cell r="A327" t="str">
            <v>P 03.991.01d</v>
          </cell>
          <cell r="B327" t="str">
            <v>Dreno de FF D= 150 mm x 500mm</v>
          </cell>
          <cell r="C327" t="str">
            <v xml:space="preserve"> </v>
          </cell>
          <cell r="D327" t="str">
            <v xml:space="preserve"> </v>
          </cell>
          <cell r="E327" t="str">
            <v>un</v>
          </cell>
          <cell r="F327">
            <v>18.34</v>
          </cell>
          <cell r="G327">
            <v>6.5657199999999998</v>
          </cell>
          <cell r="H327">
            <v>24.905719999999999</v>
          </cell>
        </row>
        <row r="328">
          <cell r="A328" t="str">
            <v>P 03.991.01f</v>
          </cell>
          <cell r="B328" t="str">
            <v>Dreno de FF D= 150 mm x 400mm</v>
          </cell>
          <cell r="C328" t="str">
            <v xml:space="preserve"> </v>
          </cell>
          <cell r="D328" t="str">
            <v xml:space="preserve"> </v>
          </cell>
          <cell r="E328" t="str">
            <v>un</v>
          </cell>
          <cell r="F328">
            <v>15</v>
          </cell>
          <cell r="G328">
            <v>5.37</v>
          </cell>
          <cell r="H328">
            <v>20.37</v>
          </cell>
        </row>
        <row r="329">
          <cell r="A329" t="str">
            <v>03.993.01</v>
          </cell>
          <cell r="B329" t="str">
            <v>Cravação estacas metálicas-trilhos soldados-estrel</v>
          </cell>
          <cell r="C329" t="str">
            <v xml:space="preserve"> </v>
          </cell>
          <cell r="D329" t="str">
            <v xml:space="preserve"> </v>
          </cell>
          <cell r="E329" t="str">
            <v>m</v>
          </cell>
          <cell r="G329">
            <v>0</v>
          </cell>
          <cell r="H329">
            <v>0</v>
          </cell>
        </row>
        <row r="330">
          <cell r="A330" t="str">
            <v>03.993.02</v>
          </cell>
          <cell r="B330" t="str">
            <v>Cravação estacas pre-mold. de concreto</v>
          </cell>
          <cell r="C330" t="str">
            <v xml:space="preserve"> </v>
          </cell>
          <cell r="D330" t="str">
            <v xml:space="preserve"> </v>
          </cell>
          <cell r="E330" t="str">
            <v>m</v>
          </cell>
          <cell r="F330">
            <v>114.24</v>
          </cell>
          <cell r="G330">
            <v>40.897919999999999</v>
          </cell>
          <cell r="H330">
            <v>155.13792000000001</v>
          </cell>
        </row>
        <row r="331">
          <cell r="A331" t="str">
            <v>P 03.993.02a</v>
          </cell>
          <cell r="B331" t="str">
            <v>Estacas pré-mold. de concreto 700 KN, fornec., transp.e cravação</v>
          </cell>
          <cell r="C331" t="str">
            <v xml:space="preserve"> </v>
          </cell>
          <cell r="D331" t="str">
            <v xml:space="preserve"> </v>
          </cell>
          <cell r="E331" t="str">
            <v>m</v>
          </cell>
          <cell r="F331">
            <v>35.4</v>
          </cell>
          <cell r="G331">
            <v>12.6732</v>
          </cell>
          <cell r="H331">
            <v>48.0732</v>
          </cell>
        </row>
        <row r="332">
          <cell r="A332" t="str">
            <v>P 03.993.02b</v>
          </cell>
          <cell r="B332" t="str">
            <v>Estacas pré-mold. de concreto 550 KN, fornec., transp e cravação</v>
          </cell>
          <cell r="C332" t="str">
            <v xml:space="preserve"> </v>
          </cell>
          <cell r="D332" t="str">
            <v xml:space="preserve"> </v>
          </cell>
          <cell r="E332" t="str">
            <v>m</v>
          </cell>
          <cell r="F332">
            <v>25.92</v>
          </cell>
          <cell r="G332">
            <v>9.2793600000000005</v>
          </cell>
          <cell r="H332">
            <v>35.199359999999999</v>
          </cell>
        </row>
        <row r="333">
          <cell r="A333" t="str">
            <v>P 03.993.02c</v>
          </cell>
          <cell r="B333" t="str">
            <v>Emendas para estacas pré-moldadas</v>
          </cell>
          <cell r="E333" t="str">
            <v>un</v>
          </cell>
          <cell r="F333">
            <v>70</v>
          </cell>
          <cell r="G333">
            <v>25.06</v>
          </cell>
          <cell r="H333">
            <v>95.06</v>
          </cell>
        </row>
        <row r="334">
          <cell r="A334" t="str">
            <v>03.999.01</v>
          </cell>
          <cell r="B334" t="str">
            <v>Protensão e injeção de cabo de 4 varas de 1/2"</v>
          </cell>
          <cell r="C334" t="str">
            <v xml:space="preserve"> </v>
          </cell>
          <cell r="D334" t="str">
            <v xml:space="preserve"> </v>
          </cell>
          <cell r="E334" t="str">
            <v>un</v>
          </cell>
          <cell r="G334">
            <v>0</v>
          </cell>
          <cell r="H334">
            <v>0</v>
          </cell>
        </row>
        <row r="335">
          <cell r="A335" t="str">
            <v>03.999.02</v>
          </cell>
          <cell r="B335" t="str">
            <v>Protensão e injeção de cabo de 6 varas de 1/2"</v>
          </cell>
          <cell r="C335" t="str">
            <v xml:space="preserve"> </v>
          </cell>
          <cell r="D335" t="str">
            <v xml:space="preserve"> </v>
          </cell>
          <cell r="E335" t="str">
            <v>un</v>
          </cell>
          <cell r="G335">
            <v>0</v>
          </cell>
          <cell r="H335">
            <v>0</v>
          </cell>
        </row>
        <row r="336">
          <cell r="A336" t="str">
            <v>03.999.03</v>
          </cell>
          <cell r="B336" t="str">
            <v>Protensão e injeção de cabo de 7 varas de 1/2"</v>
          </cell>
          <cell r="C336" t="str">
            <v xml:space="preserve"> </v>
          </cell>
          <cell r="D336" t="str">
            <v xml:space="preserve"> </v>
          </cell>
          <cell r="E336" t="str">
            <v>un</v>
          </cell>
          <cell r="G336">
            <v>0</v>
          </cell>
          <cell r="H336">
            <v>0</v>
          </cell>
        </row>
        <row r="337">
          <cell r="A337" t="str">
            <v>03.999.04</v>
          </cell>
          <cell r="B337" t="str">
            <v>Protensão e injeção de cabo de 12 varas de 1/2"</v>
          </cell>
          <cell r="E337" t="str">
            <v>un</v>
          </cell>
          <cell r="F337">
            <v>572.07000000000005</v>
          </cell>
          <cell r="G337">
            <v>204.80106000000001</v>
          </cell>
          <cell r="H337">
            <v>776.87106000000006</v>
          </cell>
        </row>
        <row r="338">
          <cell r="A338">
            <v>4</v>
          </cell>
          <cell r="B338" t="str">
            <v>DRENAGEM E OBRAS DE ARTE CORRENTES</v>
          </cell>
          <cell r="G338">
            <v>0</v>
          </cell>
        </row>
        <row r="339">
          <cell r="A339" t="str">
            <v>04.000.00</v>
          </cell>
          <cell r="B339" t="str">
            <v>Escavação manual em material de 1a categoria</v>
          </cell>
          <cell r="C339" t="str">
            <v xml:space="preserve"> </v>
          </cell>
          <cell r="D339" t="str">
            <v xml:space="preserve"> </v>
          </cell>
          <cell r="E339" t="str">
            <v>m3</v>
          </cell>
          <cell r="F339">
            <v>12.94</v>
          </cell>
          <cell r="G339">
            <v>4.6325199999999995</v>
          </cell>
          <cell r="H339">
            <v>17.572519999999997</v>
          </cell>
        </row>
        <row r="340">
          <cell r="A340" t="str">
            <v>04.000.01</v>
          </cell>
          <cell r="B340" t="str">
            <v>Escavação manual,reaterro e compactação (material de 1a categoria)</v>
          </cell>
          <cell r="C340" t="str">
            <v xml:space="preserve"> </v>
          </cell>
          <cell r="D340" t="str">
            <v xml:space="preserve"> </v>
          </cell>
          <cell r="E340" t="str">
            <v>m3</v>
          </cell>
          <cell r="F340">
            <v>16.440000000000001</v>
          </cell>
          <cell r="G340">
            <v>5.8855200000000005</v>
          </cell>
          <cell r="H340">
            <v>22.325520000000001</v>
          </cell>
        </row>
        <row r="341">
          <cell r="A341" t="str">
            <v>04.001.00</v>
          </cell>
          <cell r="B341" t="str">
            <v>Escavação mecânica em material de 1a categoria</v>
          </cell>
          <cell r="C341" t="str">
            <v xml:space="preserve"> </v>
          </cell>
          <cell r="D341" t="str">
            <v xml:space="preserve"> </v>
          </cell>
          <cell r="E341" t="str">
            <v>m3</v>
          </cell>
          <cell r="F341">
            <v>1.54</v>
          </cell>
          <cell r="G341">
            <v>0.55132000000000003</v>
          </cell>
          <cell r="H341">
            <v>2.0913200000000001</v>
          </cell>
        </row>
        <row r="342">
          <cell r="A342" t="str">
            <v>04.001.01</v>
          </cell>
          <cell r="B342" t="str">
            <v>Escavação mecânica,reaterro e compactação (material de 1a categoria)</v>
          </cell>
          <cell r="C342" t="str">
            <v xml:space="preserve"> </v>
          </cell>
          <cell r="D342" t="str">
            <v xml:space="preserve"> </v>
          </cell>
          <cell r="E342" t="str">
            <v>m3</v>
          </cell>
          <cell r="F342">
            <v>2.23</v>
          </cell>
          <cell r="G342">
            <v>0.79833999999999994</v>
          </cell>
          <cell r="H342">
            <v>3.02834</v>
          </cell>
        </row>
        <row r="343">
          <cell r="A343" t="str">
            <v>04.002.01</v>
          </cell>
          <cell r="B343" t="str">
            <v>Perfuração para dreno sub-horizontal em material de 1a  categoria)</v>
          </cell>
          <cell r="C343" t="str">
            <v xml:space="preserve"> </v>
          </cell>
          <cell r="D343" t="str">
            <v xml:space="preserve"> </v>
          </cell>
          <cell r="E343" t="str">
            <v>m3</v>
          </cell>
          <cell r="G343">
            <v>0</v>
          </cell>
          <cell r="H343">
            <v>0</v>
          </cell>
        </row>
        <row r="344">
          <cell r="A344" t="str">
            <v>04.010.00</v>
          </cell>
          <cell r="B344" t="str">
            <v>Escavação manual em material de 2a categoria</v>
          </cell>
          <cell r="C344" t="str">
            <v xml:space="preserve"> </v>
          </cell>
          <cell r="D344" t="str">
            <v xml:space="preserve"> </v>
          </cell>
          <cell r="E344" t="str">
            <v>m3</v>
          </cell>
          <cell r="F344">
            <v>6.37</v>
          </cell>
          <cell r="G344">
            <v>2.2804600000000002</v>
          </cell>
          <cell r="H344">
            <v>8.6504600000000007</v>
          </cell>
        </row>
        <row r="345">
          <cell r="A345" t="str">
            <v>04.010.01</v>
          </cell>
          <cell r="B345" t="str">
            <v>Escavação manual,reaterro e compactação (material de 2a  categoria)</v>
          </cell>
          <cell r="C345" t="str">
            <v xml:space="preserve"> </v>
          </cell>
          <cell r="D345" t="str">
            <v xml:space="preserve"> </v>
          </cell>
          <cell r="E345" t="str">
            <v>m3</v>
          </cell>
          <cell r="F345">
            <v>9.5299999999999994</v>
          </cell>
          <cell r="G345">
            <v>3.4117399999999996</v>
          </cell>
          <cell r="H345">
            <v>12.941739999999999</v>
          </cell>
        </row>
        <row r="346">
          <cell r="A346" t="str">
            <v>04.011.00</v>
          </cell>
          <cell r="B346" t="str">
            <v>Escavação mecânica em material de 2a categoria</v>
          </cell>
          <cell r="C346" t="str">
            <v xml:space="preserve"> </v>
          </cell>
          <cell r="D346" t="str">
            <v xml:space="preserve"> </v>
          </cell>
          <cell r="E346" t="str">
            <v>m3</v>
          </cell>
          <cell r="F346">
            <v>0.66</v>
          </cell>
          <cell r="G346">
            <v>0.23627999999999999</v>
          </cell>
          <cell r="H346">
            <v>0.89627999999999997</v>
          </cell>
        </row>
        <row r="347">
          <cell r="A347" t="str">
            <v>04.011.01</v>
          </cell>
          <cell r="B347" t="str">
            <v>Escavação mecânica,reaterro e compactação (material de 2a categoria)</v>
          </cell>
          <cell r="C347" t="str">
            <v xml:space="preserve"> </v>
          </cell>
          <cell r="D347" t="str">
            <v xml:space="preserve"> </v>
          </cell>
          <cell r="E347" t="str">
            <v>m3</v>
          </cell>
          <cell r="F347">
            <v>1.1100000000000001</v>
          </cell>
          <cell r="G347">
            <v>0.39738000000000001</v>
          </cell>
          <cell r="H347">
            <v>1.5073800000000002</v>
          </cell>
        </row>
        <row r="348">
          <cell r="A348" t="str">
            <v>04.012.01</v>
          </cell>
          <cell r="B348" t="str">
            <v>Perfuração para dreno sub-horizontal em material de 2a categoria</v>
          </cell>
          <cell r="C348" t="str">
            <v xml:space="preserve"> </v>
          </cell>
          <cell r="D348" t="str">
            <v xml:space="preserve"> </v>
          </cell>
          <cell r="E348" t="str">
            <v>m3</v>
          </cell>
          <cell r="G348">
            <v>0</v>
          </cell>
          <cell r="H348">
            <v>0</v>
          </cell>
        </row>
        <row r="349">
          <cell r="A349" t="str">
            <v>04.020.00</v>
          </cell>
          <cell r="B349" t="str">
            <v>Escavação em material de 3a  categoria (*)</v>
          </cell>
          <cell r="C349" t="str">
            <v xml:space="preserve"> </v>
          </cell>
          <cell r="D349" t="str">
            <v xml:space="preserve"> </v>
          </cell>
          <cell r="E349" t="str">
            <v xml:space="preserve">m </v>
          </cell>
          <cell r="F349">
            <v>21.15</v>
          </cell>
          <cell r="G349">
            <v>7.571699999999999</v>
          </cell>
          <cell r="H349">
            <v>28.721699999999998</v>
          </cell>
        </row>
        <row r="350">
          <cell r="A350" t="str">
            <v>04.100.01</v>
          </cell>
          <cell r="B350" t="str">
            <v>Corpo de BSTC D=0.60m</v>
          </cell>
          <cell r="C350" t="str">
            <v>DNER-ES284/97</v>
          </cell>
          <cell r="D350" t="str">
            <v xml:space="preserve"> </v>
          </cell>
          <cell r="E350" t="str">
            <v xml:space="preserve">m </v>
          </cell>
          <cell r="F350">
            <v>102.51</v>
          </cell>
          <cell r="G350">
            <v>36.69858</v>
          </cell>
          <cell r="H350">
            <v>139.20858000000001</v>
          </cell>
        </row>
        <row r="351">
          <cell r="A351" t="str">
            <v>04.100.02</v>
          </cell>
          <cell r="B351" t="str">
            <v>Corpo de BSTC D=0.80m</v>
          </cell>
          <cell r="C351" t="str">
            <v>DNER-ES284/97</v>
          </cell>
          <cell r="D351" t="str">
            <v xml:space="preserve"> </v>
          </cell>
          <cell r="E351" t="str">
            <v xml:space="preserve">m </v>
          </cell>
          <cell r="F351">
            <v>148.72999999999999</v>
          </cell>
          <cell r="G351">
            <v>53.245339999999992</v>
          </cell>
          <cell r="H351">
            <v>201.97533999999999</v>
          </cell>
        </row>
        <row r="352">
          <cell r="A352" t="str">
            <v>04.100.03</v>
          </cell>
          <cell r="B352" t="str">
            <v>Corpo de BSTC D=1.00m</v>
          </cell>
          <cell r="C352" t="str">
            <v>DNER-ES284/97</v>
          </cell>
          <cell r="D352" t="str">
            <v xml:space="preserve"> </v>
          </cell>
          <cell r="E352" t="str">
            <v xml:space="preserve">m </v>
          </cell>
          <cell r="F352">
            <v>206.43</v>
          </cell>
          <cell r="G352">
            <v>73.901939999999996</v>
          </cell>
          <cell r="H352">
            <v>280.33194000000003</v>
          </cell>
        </row>
        <row r="353">
          <cell r="A353" t="str">
            <v>04.100.04</v>
          </cell>
          <cell r="B353" t="str">
            <v>Corpo de BSTC D=1.20m</v>
          </cell>
          <cell r="C353" t="str">
            <v>DNER-ES284/97</v>
          </cell>
          <cell r="D353" t="str">
            <v xml:space="preserve"> </v>
          </cell>
          <cell r="E353" t="str">
            <v xml:space="preserve">m </v>
          </cell>
          <cell r="F353">
            <v>280.83</v>
          </cell>
          <cell r="G353">
            <v>100.53713999999999</v>
          </cell>
          <cell r="H353">
            <v>381.36713999999995</v>
          </cell>
        </row>
        <row r="354">
          <cell r="A354" t="str">
            <v>04.100.05</v>
          </cell>
          <cell r="B354" t="str">
            <v>Corpo de BSTC D=1.50m</v>
          </cell>
          <cell r="C354" t="str">
            <v>DNER-ES284/97</v>
          </cell>
          <cell r="D354" t="str">
            <v xml:space="preserve"> </v>
          </cell>
          <cell r="E354" t="str">
            <v xml:space="preserve">m </v>
          </cell>
          <cell r="F354">
            <v>420.76</v>
          </cell>
          <cell r="G354">
            <v>150.63208</v>
          </cell>
          <cell r="H354">
            <v>571.39207999999996</v>
          </cell>
        </row>
        <row r="355">
          <cell r="A355" t="str">
            <v>P 04.100.06</v>
          </cell>
          <cell r="B355" t="str">
            <v>Galeria D=0,40m envelopada</v>
          </cell>
          <cell r="D355" t="str">
            <v xml:space="preserve"> </v>
          </cell>
          <cell r="E355" t="str">
            <v>m</v>
          </cell>
          <cell r="F355">
            <v>76.12</v>
          </cell>
          <cell r="G355">
            <v>27.250959999999999</v>
          </cell>
          <cell r="H355">
            <v>103.37096</v>
          </cell>
        </row>
        <row r="356">
          <cell r="A356" t="str">
            <v>P 04.100.07</v>
          </cell>
          <cell r="B356" t="str">
            <v>Execução de galerias D=0,40 c/ lastro de brita</v>
          </cell>
          <cell r="D356" t="str">
            <v xml:space="preserve"> </v>
          </cell>
          <cell r="E356" t="str">
            <v>m</v>
          </cell>
          <cell r="F356">
            <v>30.69</v>
          </cell>
          <cell r="G356">
            <v>10.987019999999999</v>
          </cell>
          <cell r="H356">
            <v>41.677019999999999</v>
          </cell>
        </row>
        <row r="357">
          <cell r="A357" t="str">
            <v>P 04.100.08</v>
          </cell>
          <cell r="B357" t="str">
            <v>Execução de galerias D=0,40 c/ lastro de concreto</v>
          </cell>
          <cell r="D357" t="str">
            <v xml:space="preserve"> </v>
          </cell>
          <cell r="E357" t="str">
            <v>m</v>
          </cell>
          <cell r="F357">
            <v>43.19</v>
          </cell>
          <cell r="G357">
            <v>15.462019999999999</v>
          </cell>
          <cell r="H357">
            <v>58.652019999999993</v>
          </cell>
        </row>
        <row r="358">
          <cell r="A358" t="str">
            <v>P 04.100.08a</v>
          </cell>
          <cell r="B358" t="str">
            <v>Execução de travessia D=0,40 c/ lastro de concreto p/execução de desvio durante a obra</v>
          </cell>
          <cell r="D358" t="str">
            <v xml:space="preserve"> </v>
          </cell>
          <cell r="E358" t="str">
            <v>m</v>
          </cell>
          <cell r="F358">
            <v>43.19</v>
          </cell>
          <cell r="G358">
            <v>15.462019999999999</v>
          </cell>
          <cell r="H358">
            <v>58.652019999999993</v>
          </cell>
        </row>
        <row r="359">
          <cell r="A359" t="str">
            <v>P 04.100.09</v>
          </cell>
          <cell r="B359" t="str">
            <v>Execução de galerias D=0,60 c/ lastro de brita</v>
          </cell>
          <cell r="D359" t="str">
            <v xml:space="preserve"> </v>
          </cell>
          <cell r="E359" t="str">
            <v>m</v>
          </cell>
          <cell r="F359">
            <v>74.13</v>
          </cell>
          <cell r="G359">
            <v>26.538539999999998</v>
          </cell>
          <cell r="H359">
            <v>100.66853999999999</v>
          </cell>
        </row>
        <row r="360">
          <cell r="A360" t="str">
            <v>P 04.100.10</v>
          </cell>
          <cell r="B360" t="str">
            <v>Execução de galerias D=0,60 c/ lastro de concreto</v>
          </cell>
          <cell r="D360" t="str">
            <v xml:space="preserve"> </v>
          </cell>
          <cell r="E360" t="str">
            <v>m</v>
          </cell>
          <cell r="F360">
            <v>96.95</v>
          </cell>
          <cell r="G360">
            <v>34.708100000000002</v>
          </cell>
          <cell r="H360">
            <v>131.65809999999999</v>
          </cell>
        </row>
        <row r="361">
          <cell r="A361" t="str">
            <v>P 04.100.11</v>
          </cell>
          <cell r="B361" t="str">
            <v>Galeria D=0,80m envelopada</v>
          </cell>
          <cell r="D361" t="str">
            <v xml:space="preserve"> </v>
          </cell>
          <cell r="E361" t="str">
            <v>m</v>
          </cell>
          <cell r="F361">
            <v>193.7</v>
          </cell>
          <cell r="G361">
            <v>69.3446</v>
          </cell>
          <cell r="H361">
            <v>263.0446</v>
          </cell>
        </row>
        <row r="362">
          <cell r="A362" t="str">
            <v>P 04.100.12</v>
          </cell>
          <cell r="B362" t="str">
            <v>Galeria D=0,60m envelopada</v>
          </cell>
          <cell r="D362" t="str">
            <v xml:space="preserve"> </v>
          </cell>
          <cell r="E362" t="str">
            <v>m</v>
          </cell>
          <cell r="F362">
            <v>141.16</v>
          </cell>
          <cell r="G362">
            <v>50.53528</v>
          </cell>
          <cell r="H362">
            <v>191.69528</v>
          </cell>
        </row>
        <row r="363">
          <cell r="A363" t="str">
            <v>P 04.100.13</v>
          </cell>
          <cell r="B363" t="str">
            <v>Execução de galerias D=0,80 c/ lastro de brita</v>
          </cell>
          <cell r="D363" t="str">
            <v xml:space="preserve"> </v>
          </cell>
          <cell r="E363" t="str">
            <v>m</v>
          </cell>
          <cell r="F363">
            <v>39.64</v>
          </cell>
          <cell r="G363">
            <v>14.19112</v>
          </cell>
          <cell r="H363">
            <v>53.831119999999999</v>
          </cell>
        </row>
        <row r="364">
          <cell r="A364" t="str">
            <v>P.04.100.14</v>
          </cell>
          <cell r="B364" t="str">
            <v>Caixa de ligação e passagem BSTC, D=80cm, H=1,00m</v>
          </cell>
          <cell r="E364" t="str">
            <v>un</v>
          </cell>
          <cell r="F364">
            <v>332.18</v>
          </cell>
          <cell r="G364">
            <v>118.92044</v>
          </cell>
          <cell r="H364">
            <v>451.10043999999999</v>
          </cell>
        </row>
        <row r="365">
          <cell r="A365" t="str">
            <v>P.04.100.15</v>
          </cell>
          <cell r="B365" t="str">
            <v>Caixa de ligação e passagem BSTC,  D=1,00m, H=1,50m</v>
          </cell>
          <cell r="E365" t="str">
            <v>un</v>
          </cell>
          <cell r="F365">
            <v>546.02</v>
          </cell>
          <cell r="G365">
            <v>195.47515999999999</v>
          </cell>
          <cell r="H365">
            <v>741.49515999999994</v>
          </cell>
        </row>
        <row r="366">
          <cell r="A366" t="str">
            <v>P.04.100.16</v>
          </cell>
          <cell r="B366" t="str">
            <v>Caixa de ligação e passagem BDTC,  D=1,00m, H=1,50m</v>
          </cell>
          <cell r="E366" t="str">
            <v>un</v>
          </cell>
          <cell r="F366">
            <v>865.09</v>
          </cell>
          <cell r="G366">
            <v>309.70222000000001</v>
          </cell>
          <cell r="H366">
            <v>1174.79222</v>
          </cell>
        </row>
        <row r="367">
          <cell r="A367" t="str">
            <v>P.04.100.17</v>
          </cell>
          <cell r="B367" t="str">
            <v>Caixa de ligação e passagem BSTC,  D=40cm, H=1,50m</v>
          </cell>
          <cell r="E367" t="str">
            <v>un</v>
          </cell>
          <cell r="F367">
            <v>361.8</v>
          </cell>
          <cell r="G367">
            <v>129.52439999999999</v>
          </cell>
          <cell r="H367">
            <v>491.32439999999997</v>
          </cell>
        </row>
        <row r="368">
          <cell r="A368" t="str">
            <v>P.04.100.18</v>
          </cell>
          <cell r="B368" t="str">
            <v>Caixa coletora de canaleta c/ H=2,00m</v>
          </cell>
          <cell r="E368" t="str">
            <v>un</v>
          </cell>
          <cell r="F368">
            <v>498.06</v>
          </cell>
          <cell r="G368">
            <v>178.30547999999999</v>
          </cell>
          <cell r="H368">
            <v>676.36547999999993</v>
          </cell>
        </row>
        <row r="369">
          <cell r="A369" t="str">
            <v>P 04.100.19</v>
          </cell>
          <cell r="B369" t="str">
            <v>Tunnel liner plate, c/Epoxy-bonded, D=1,20m, E=2,70mm</v>
          </cell>
          <cell r="D369" t="str">
            <v xml:space="preserve"> </v>
          </cell>
          <cell r="E369" t="str">
            <v>m</v>
          </cell>
          <cell r="F369">
            <v>679.74</v>
          </cell>
          <cell r="G369">
            <v>243.34691999999998</v>
          </cell>
          <cell r="H369">
            <v>923.08691999999996</v>
          </cell>
        </row>
        <row r="370">
          <cell r="A370" t="str">
            <v>P 04.100.20</v>
          </cell>
          <cell r="B370" t="str">
            <v>Tunnel liner plate, c/Epoxy-bonded, D=1,40m, E=2,70mm</v>
          </cell>
          <cell r="D370" t="str">
            <v xml:space="preserve"> </v>
          </cell>
          <cell r="E370" t="str">
            <v>m</v>
          </cell>
          <cell r="F370">
            <v>758.04</v>
          </cell>
          <cell r="G370">
            <v>271.37831999999997</v>
          </cell>
          <cell r="H370">
            <v>1029.41832</v>
          </cell>
        </row>
        <row r="371">
          <cell r="A371" t="str">
            <v>P 04.100.21</v>
          </cell>
          <cell r="B371" t="str">
            <v>Tunnel liner plate, c/Epoxy-bonded, D=2,00m, E=2,70mm</v>
          </cell>
          <cell r="D371" t="str">
            <v xml:space="preserve"> </v>
          </cell>
          <cell r="E371" t="str">
            <v>m</v>
          </cell>
          <cell r="F371">
            <v>1009.36</v>
          </cell>
          <cell r="G371">
            <v>361.35088000000002</v>
          </cell>
          <cell r="H371">
            <v>1370.7108800000001</v>
          </cell>
        </row>
        <row r="372">
          <cell r="A372" t="str">
            <v>P 04.100.22</v>
          </cell>
          <cell r="B372" t="str">
            <v>Bueiro Met.Corrug.circular, T.Armco,  c/Epoxy-bonded, MP-100, D=1,40 m, E=2,0mm</v>
          </cell>
          <cell r="D372" t="str">
            <v xml:space="preserve"> </v>
          </cell>
          <cell r="E372" t="str">
            <v>m</v>
          </cell>
          <cell r="F372">
            <v>357.9</v>
          </cell>
          <cell r="G372">
            <v>128.12819999999999</v>
          </cell>
          <cell r="H372">
            <v>486.02819999999997</v>
          </cell>
        </row>
        <row r="373">
          <cell r="A373" t="str">
            <v>P 04.100.23</v>
          </cell>
          <cell r="B373" t="str">
            <v>Bueiro Met.Corrug.circular, T.Armco,  c/Epoxy-bonded, MP-100, D=1,50 m, E=2,0mm</v>
          </cell>
          <cell r="D373" t="str">
            <v xml:space="preserve"> </v>
          </cell>
          <cell r="E373" t="str">
            <v>m</v>
          </cell>
          <cell r="F373">
            <v>376.14</v>
          </cell>
          <cell r="G373">
            <v>134.65812</v>
          </cell>
          <cell r="H373">
            <v>510.79811999999998</v>
          </cell>
        </row>
        <row r="374">
          <cell r="A374" t="str">
            <v>P 04.100.24</v>
          </cell>
          <cell r="B374" t="str">
            <v>Bueiro Met.Corrug.circular, T.Armco,  c/Epoxy-bonded, MP-100, D=2,00 m, E=2,0mm</v>
          </cell>
          <cell r="D374" t="str">
            <v xml:space="preserve"> </v>
          </cell>
          <cell r="E374" t="str">
            <v>m</v>
          </cell>
          <cell r="F374">
            <v>482.07</v>
          </cell>
          <cell r="G374">
            <v>172.58105999999998</v>
          </cell>
          <cell r="H374">
            <v>654.65105999999992</v>
          </cell>
        </row>
        <row r="375">
          <cell r="A375" t="str">
            <v>P 04.100.40</v>
          </cell>
          <cell r="B375" t="str">
            <v>Execução de galerias D=0,80m c/ lastro de concreto</v>
          </cell>
          <cell r="D375" t="str">
            <v xml:space="preserve"> </v>
          </cell>
          <cell r="E375" t="str">
            <v>m</v>
          </cell>
          <cell r="F375">
            <v>145.33000000000001</v>
          </cell>
          <cell r="G375">
            <v>52.02814</v>
          </cell>
          <cell r="H375">
            <v>197.35814000000002</v>
          </cell>
        </row>
        <row r="376">
          <cell r="A376" t="str">
            <v>DER92196</v>
          </cell>
          <cell r="B376" t="str">
            <v>Envelopamento de galerias</v>
          </cell>
          <cell r="E376" t="str">
            <v>m3</v>
          </cell>
          <cell r="F376">
            <v>101.95</v>
          </cell>
          <cell r="G376">
            <v>36.498100000000001</v>
          </cell>
          <cell r="H376">
            <v>138.44810000000001</v>
          </cell>
        </row>
        <row r="377">
          <cell r="A377" t="str">
            <v>04.101.01</v>
          </cell>
          <cell r="B377" t="str">
            <v>Boca de BSTC D=0.60m-normal</v>
          </cell>
          <cell r="D377" t="str">
            <v xml:space="preserve"> </v>
          </cell>
          <cell r="E377" t="str">
            <v>un</v>
          </cell>
          <cell r="F377">
            <v>220.63</v>
          </cell>
          <cell r="G377">
            <v>78.98554</v>
          </cell>
          <cell r="H377">
            <v>299.61554000000001</v>
          </cell>
        </row>
        <row r="378">
          <cell r="A378" t="str">
            <v>04.101.02</v>
          </cell>
          <cell r="B378" t="str">
            <v>Boca de BSTC D=0.80m-normal</v>
          </cell>
          <cell r="C378" t="str">
            <v xml:space="preserve"> </v>
          </cell>
          <cell r="D378" t="str">
            <v xml:space="preserve"> </v>
          </cell>
          <cell r="E378" t="str">
            <v>un</v>
          </cell>
          <cell r="F378">
            <v>363.81</v>
          </cell>
          <cell r="G378">
            <v>130.24397999999999</v>
          </cell>
          <cell r="H378">
            <v>494.05398000000002</v>
          </cell>
        </row>
        <row r="379">
          <cell r="A379" t="str">
            <v>04.101.03</v>
          </cell>
          <cell r="B379" t="str">
            <v>Boca de BSTC D=1.00m-normal</v>
          </cell>
          <cell r="C379" t="str">
            <v xml:space="preserve"> </v>
          </cell>
          <cell r="D379" t="str">
            <v xml:space="preserve"> </v>
          </cell>
          <cell r="E379" t="str">
            <v>un</v>
          </cell>
          <cell r="F379">
            <v>557.85</v>
          </cell>
          <cell r="G379">
            <v>199.71029999999999</v>
          </cell>
          <cell r="H379">
            <v>757.56029999999998</v>
          </cell>
        </row>
        <row r="380">
          <cell r="A380" t="str">
            <v>04.101.04</v>
          </cell>
          <cell r="B380" t="str">
            <v>Boca de BSTC D=1.20m-normal</v>
          </cell>
          <cell r="C380" t="str">
            <v xml:space="preserve"> </v>
          </cell>
          <cell r="D380" t="str">
            <v xml:space="preserve"> </v>
          </cell>
          <cell r="E380" t="str">
            <v>un</v>
          </cell>
          <cell r="F380">
            <v>800.57</v>
          </cell>
          <cell r="G380">
            <v>286.60406</v>
          </cell>
          <cell r="H380">
            <v>1087.1740600000001</v>
          </cell>
        </row>
        <row r="381">
          <cell r="A381" t="str">
            <v>04.101.05</v>
          </cell>
          <cell r="B381" t="str">
            <v>Boca de BSTC D=1.50m-normal</v>
          </cell>
          <cell r="C381" t="str">
            <v xml:space="preserve"> </v>
          </cell>
          <cell r="D381" t="str">
            <v xml:space="preserve"> </v>
          </cell>
          <cell r="E381" t="str">
            <v>un</v>
          </cell>
          <cell r="F381">
            <v>1430.13</v>
          </cell>
          <cell r="G381">
            <v>511.98653999999999</v>
          </cell>
          <cell r="H381">
            <v>1942.11654</v>
          </cell>
        </row>
        <row r="382">
          <cell r="A382" t="str">
            <v>DER72950</v>
          </cell>
          <cell r="B382" t="str">
            <v>Boca de BSTC D=2,00m-normal</v>
          </cell>
          <cell r="C382" t="str">
            <v xml:space="preserve"> </v>
          </cell>
          <cell r="D382" t="str">
            <v xml:space="preserve"> </v>
          </cell>
          <cell r="E382" t="str">
            <v>un</v>
          </cell>
          <cell r="F382">
            <v>1082.3800000000001</v>
          </cell>
          <cell r="G382">
            <v>387.49204000000003</v>
          </cell>
          <cell r="H382">
            <v>1469.8720400000002</v>
          </cell>
        </row>
        <row r="383">
          <cell r="A383" t="str">
            <v>04.101.06</v>
          </cell>
          <cell r="B383" t="str">
            <v>Boca de BSTC D=0.60m-esc=15°</v>
          </cell>
          <cell r="C383" t="str">
            <v xml:space="preserve"> </v>
          </cell>
          <cell r="D383" t="str">
            <v xml:space="preserve"> </v>
          </cell>
          <cell r="E383" t="str">
            <v>un</v>
          </cell>
          <cell r="G383">
            <v>0</v>
          </cell>
          <cell r="H383">
            <v>0</v>
          </cell>
        </row>
        <row r="384">
          <cell r="A384" t="str">
            <v>04.101.07</v>
          </cell>
          <cell r="B384" t="str">
            <v>Boca de BSTC D=0.80m-esc=15°</v>
          </cell>
          <cell r="C384" t="str">
            <v xml:space="preserve"> </v>
          </cell>
          <cell r="D384" t="str">
            <v xml:space="preserve"> </v>
          </cell>
          <cell r="E384" t="str">
            <v>un</v>
          </cell>
          <cell r="F384">
            <v>382.86</v>
          </cell>
          <cell r="G384">
            <v>137.06388000000001</v>
          </cell>
          <cell r="H384">
            <v>519.92388000000005</v>
          </cell>
        </row>
        <row r="385">
          <cell r="A385" t="str">
            <v>04.101.08</v>
          </cell>
          <cell r="B385" t="str">
            <v>Boca de BSTC D=1.00m-esc=15°</v>
          </cell>
          <cell r="C385" t="str">
            <v xml:space="preserve"> </v>
          </cell>
          <cell r="D385" t="str">
            <v xml:space="preserve"> </v>
          </cell>
          <cell r="E385" t="str">
            <v>un</v>
          </cell>
          <cell r="F385">
            <v>585.09</v>
          </cell>
          <cell r="G385">
            <v>209.46222</v>
          </cell>
          <cell r="H385">
            <v>794.55222000000003</v>
          </cell>
        </row>
        <row r="386">
          <cell r="A386" t="str">
            <v>04.101.09</v>
          </cell>
          <cell r="B386" t="str">
            <v>Boca de BSTC D=1.20m-esc=15°</v>
          </cell>
          <cell r="C386" t="str">
            <v xml:space="preserve"> </v>
          </cell>
          <cell r="D386" t="str">
            <v xml:space="preserve"> </v>
          </cell>
          <cell r="E386" t="str">
            <v>un</v>
          </cell>
          <cell r="G386">
            <v>0</v>
          </cell>
          <cell r="H386">
            <v>0</v>
          </cell>
        </row>
        <row r="387">
          <cell r="A387" t="str">
            <v>04.101.10</v>
          </cell>
          <cell r="B387" t="str">
            <v>Boca de BSTC D=1.50m-esc=15°</v>
          </cell>
          <cell r="C387" t="str">
            <v xml:space="preserve"> </v>
          </cell>
          <cell r="D387" t="str">
            <v xml:space="preserve"> </v>
          </cell>
          <cell r="E387" t="str">
            <v>un</v>
          </cell>
          <cell r="G387">
            <v>0</v>
          </cell>
          <cell r="H387">
            <v>0</v>
          </cell>
        </row>
        <row r="388">
          <cell r="A388" t="str">
            <v>04.101.11</v>
          </cell>
          <cell r="B388" t="str">
            <v>Boca de BSTC D=0.60m-esc=30°</v>
          </cell>
          <cell r="C388" t="str">
            <v xml:space="preserve"> </v>
          </cell>
          <cell r="D388" t="str">
            <v xml:space="preserve"> </v>
          </cell>
          <cell r="E388" t="str">
            <v>un</v>
          </cell>
          <cell r="G388">
            <v>0</v>
          </cell>
          <cell r="H388">
            <v>0</v>
          </cell>
        </row>
        <row r="389">
          <cell r="A389" t="str">
            <v>04.101.12</v>
          </cell>
          <cell r="B389" t="str">
            <v>Boca de BSTC D=0.80m-esc=30°</v>
          </cell>
          <cell r="C389" t="str">
            <v xml:space="preserve"> </v>
          </cell>
          <cell r="D389" t="str">
            <v xml:space="preserve"> </v>
          </cell>
          <cell r="E389" t="str">
            <v>un</v>
          </cell>
          <cell r="G389">
            <v>0</v>
          </cell>
          <cell r="H389">
            <v>0</v>
          </cell>
        </row>
        <row r="390">
          <cell r="A390" t="str">
            <v>04.101.13</v>
          </cell>
          <cell r="B390" t="str">
            <v>Boca de BSTC D=1.00m-esc=30°</v>
          </cell>
          <cell r="C390" t="str">
            <v xml:space="preserve"> </v>
          </cell>
          <cell r="D390" t="str">
            <v xml:space="preserve"> </v>
          </cell>
          <cell r="E390" t="str">
            <v>un</v>
          </cell>
          <cell r="F390">
            <v>650.46</v>
          </cell>
          <cell r="G390">
            <v>232.86467999999999</v>
          </cell>
          <cell r="H390">
            <v>883.32468000000006</v>
          </cell>
        </row>
        <row r="391">
          <cell r="A391" t="str">
            <v>04.101.14</v>
          </cell>
          <cell r="B391" t="str">
            <v>Boca de BSTC D=1.20m-esc=30°</v>
          </cell>
          <cell r="C391" t="str">
            <v xml:space="preserve"> </v>
          </cell>
          <cell r="D391" t="str">
            <v xml:space="preserve"> </v>
          </cell>
          <cell r="E391" t="str">
            <v>un</v>
          </cell>
          <cell r="G391">
            <v>0</v>
          </cell>
          <cell r="H391">
            <v>0</v>
          </cell>
        </row>
        <row r="392">
          <cell r="A392" t="str">
            <v>04.101.15</v>
          </cell>
          <cell r="B392" t="str">
            <v>Boca de BSTC D=1.50m-esc=30°</v>
          </cell>
          <cell r="C392" t="str">
            <v xml:space="preserve"> </v>
          </cell>
          <cell r="D392" t="str">
            <v xml:space="preserve"> </v>
          </cell>
          <cell r="E392" t="str">
            <v>un</v>
          </cell>
          <cell r="G392">
            <v>0</v>
          </cell>
          <cell r="H392">
            <v>0</v>
          </cell>
        </row>
        <row r="393">
          <cell r="A393" t="str">
            <v>04.101.16</v>
          </cell>
          <cell r="B393" t="str">
            <v>Boca de BSTC D=0.60m-esc=45°</v>
          </cell>
          <cell r="C393" t="str">
            <v xml:space="preserve"> </v>
          </cell>
          <cell r="D393" t="str">
            <v xml:space="preserve"> </v>
          </cell>
          <cell r="E393" t="str">
            <v>un</v>
          </cell>
          <cell r="G393">
            <v>0</v>
          </cell>
          <cell r="H393">
            <v>0</v>
          </cell>
        </row>
        <row r="394">
          <cell r="A394" t="str">
            <v>04.101.17</v>
          </cell>
          <cell r="B394" t="str">
            <v>Boca de BSTC D=0.80m-esc=45°</v>
          </cell>
          <cell r="C394" t="str">
            <v xml:space="preserve"> </v>
          </cell>
          <cell r="D394" t="str">
            <v xml:space="preserve"> </v>
          </cell>
          <cell r="E394" t="str">
            <v>un</v>
          </cell>
          <cell r="G394">
            <v>0</v>
          </cell>
          <cell r="H394">
            <v>0</v>
          </cell>
        </row>
        <row r="395">
          <cell r="A395" t="str">
            <v>04.101.18</v>
          </cell>
          <cell r="B395" t="str">
            <v>Boca de BSTC D=1.00m-esc=45°</v>
          </cell>
          <cell r="C395" t="str">
            <v xml:space="preserve"> </v>
          </cell>
          <cell r="D395" t="str">
            <v xml:space="preserve"> </v>
          </cell>
          <cell r="E395" t="str">
            <v>un</v>
          </cell>
          <cell r="G395">
            <v>0</v>
          </cell>
          <cell r="H395">
            <v>0</v>
          </cell>
        </row>
        <row r="396">
          <cell r="A396" t="str">
            <v>04.101.19</v>
          </cell>
          <cell r="B396" t="str">
            <v>Boca de BSTC D=1.20m-esc=45°</v>
          </cell>
          <cell r="C396" t="str">
            <v xml:space="preserve"> </v>
          </cell>
          <cell r="D396" t="str">
            <v xml:space="preserve"> </v>
          </cell>
          <cell r="E396" t="str">
            <v>un</v>
          </cell>
          <cell r="G396">
            <v>0</v>
          </cell>
          <cell r="H396">
            <v>0</v>
          </cell>
        </row>
        <row r="397">
          <cell r="A397" t="str">
            <v>04.101.20</v>
          </cell>
          <cell r="B397" t="str">
            <v>Boca de BSTC D=1.50m-esc=45°</v>
          </cell>
          <cell r="C397" t="str">
            <v xml:space="preserve"> </v>
          </cell>
          <cell r="D397" t="str">
            <v xml:space="preserve"> </v>
          </cell>
          <cell r="E397" t="str">
            <v>un</v>
          </cell>
          <cell r="G397">
            <v>0</v>
          </cell>
          <cell r="H397">
            <v>0</v>
          </cell>
        </row>
        <row r="398">
          <cell r="A398" t="str">
            <v>P04.110.00</v>
          </cell>
          <cell r="B398" t="str">
            <v>Corpo de BDTC D=0.80m c/ laje de concreto</v>
          </cell>
          <cell r="E398" t="str">
            <v>m</v>
          </cell>
          <cell r="F398">
            <v>246.91</v>
          </cell>
          <cell r="G398">
            <v>88.393779999999992</v>
          </cell>
          <cell r="H398">
            <v>335.30377999999996</v>
          </cell>
        </row>
        <row r="399">
          <cell r="A399" t="str">
            <v>04.110.01</v>
          </cell>
          <cell r="B399" t="str">
            <v>Corpo de BDTC D=1.00m</v>
          </cell>
          <cell r="C399" t="str">
            <v>DNER-ES284/97</v>
          </cell>
          <cell r="D399" t="str">
            <v xml:space="preserve"> </v>
          </cell>
          <cell r="E399" t="str">
            <v>m</v>
          </cell>
          <cell r="F399">
            <v>421.31</v>
          </cell>
          <cell r="G399">
            <v>150.82898</v>
          </cell>
          <cell r="H399">
            <v>572.13897999999995</v>
          </cell>
        </row>
        <row r="400">
          <cell r="A400" t="str">
            <v>04.110.02</v>
          </cell>
          <cell r="B400" t="str">
            <v>Corpo de BDTC D=1.20m</v>
          </cell>
          <cell r="C400" t="str">
            <v>DNER-ES284/97</v>
          </cell>
          <cell r="D400" t="str">
            <v xml:space="preserve"> </v>
          </cell>
          <cell r="E400" t="str">
            <v>m</v>
          </cell>
          <cell r="F400">
            <v>548.88</v>
          </cell>
          <cell r="G400">
            <v>196.49903999999998</v>
          </cell>
          <cell r="H400">
            <v>745.37904000000003</v>
          </cell>
        </row>
        <row r="401">
          <cell r="A401" t="str">
            <v>04.110.03</v>
          </cell>
          <cell r="B401" t="str">
            <v>Corpo de BDTC D=1.50m</v>
          </cell>
          <cell r="C401" t="str">
            <v>DNER-ES284/97</v>
          </cell>
          <cell r="D401" t="str">
            <v xml:space="preserve"> </v>
          </cell>
          <cell r="E401" t="str">
            <v>m</v>
          </cell>
          <cell r="F401">
            <v>826.11</v>
          </cell>
          <cell r="G401">
            <v>295.74737999999996</v>
          </cell>
          <cell r="H401">
            <v>1121.8573799999999</v>
          </cell>
        </row>
        <row r="402">
          <cell r="A402" t="str">
            <v>P04.111.01</v>
          </cell>
          <cell r="B402" t="str">
            <v>Boca de BDTC D=0.80m</v>
          </cell>
          <cell r="E402" t="str">
            <v>un</v>
          </cell>
          <cell r="F402">
            <v>412.93</v>
          </cell>
          <cell r="G402">
            <v>147.82893999999999</v>
          </cell>
          <cell r="H402">
            <v>560.75893999999994</v>
          </cell>
        </row>
        <row r="403">
          <cell r="A403" t="str">
            <v>04.111.01</v>
          </cell>
          <cell r="B403" t="str">
            <v>Boca de BDTC D=1.00m-normal</v>
          </cell>
          <cell r="C403" t="str">
            <v xml:space="preserve"> </v>
          </cell>
          <cell r="D403" t="str">
            <v xml:space="preserve"> </v>
          </cell>
          <cell r="E403" t="str">
            <v>un</v>
          </cell>
          <cell r="F403">
            <v>778.07</v>
          </cell>
          <cell r="G403">
            <v>278.54906</v>
          </cell>
          <cell r="H403">
            <v>1056.61906</v>
          </cell>
        </row>
        <row r="404">
          <cell r="A404" t="str">
            <v>04.111.02</v>
          </cell>
          <cell r="B404" t="str">
            <v>Boca de BDTC D=1.20m-normal</v>
          </cell>
          <cell r="C404" t="str">
            <v xml:space="preserve"> </v>
          </cell>
          <cell r="D404" t="str">
            <v xml:space="preserve"> </v>
          </cell>
          <cell r="E404" t="str">
            <v>un</v>
          </cell>
          <cell r="F404">
            <v>1120.43</v>
          </cell>
          <cell r="G404">
            <v>401.11394000000001</v>
          </cell>
          <cell r="H404">
            <v>1521.54394</v>
          </cell>
        </row>
        <row r="405">
          <cell r="A405" t="str">
            <v>04.111.03</v>
          </cell>
          <cell r="B405" t="str">
            <v>Boca de BDTC D=1.50m-normal</v>
          </cell>
          <cell r="C405" t="str">
            <v xml:space="preserve"> </v>
          </cell>
          <cell r="D405" t="str">
            <v xml:space="preserve"> </v>
          </cell>
          <cell r="E405" t="str">
            <v>un</v>
          </cell>
          <cell r="F405">
            <v>1949.87</v>
          </cell>
          <cell r="G405">
            <v>698.05345999999997</v>
          </cell>
          <cell r="H405">
            <v>2647.92346</v>
          </cell>
        </row>
        <row r="406">
          <cell r="A406" t="str">
            <v>04.111.05</v>
          </cell>
          <cell r="B406" t="str">
            <v>Boca de BDTC D=1.00m-esc=15°</v>
          </cell>
          <cell r="C406" t="str">
            <v xml:space="preserve"> </v>
          </cell>
          <cell r="D406" t="str">
            <v xml:space="preserve"> </v>
          </cell>
          <cell r="E406" t="str">
            <v>un</v>
          </cell>
          <cell r="F406">
            <v>812.88</v>
          </cell>
          <cell r="G406">
            <v>291.01103999999998</v>
          </cell>
          <cell r="H406">
            <v>1103.89104</v>
          </cell>
        </row>
        <row r="407">
          <cell r="A407" t="str">
            <v>04.111.06</v>
          </cell>
          <cell r="B407" t="str">
            <v>Boca de BDTC D=1.20m-esc=15°</v>
          </cell>
          <cell r="C407" t="str">
            <v xml:space="preserve"> </v>
          </cell>
          <cell r="D407" t="str">
            <v xml:space="preserve"> </v>
          </cell>
          <cell r="E407" t="str">
            <v>un</v>
          </cell>
          <cell r="G407">
            <v>0</v>
          </cell>
          <cell r="H407">
            <v>0</v>
          </cell>
        </row>
        <row r="408">
          <cell r="A408" t="str">
            <v>04.111.07</v>
          </cell>
          <cell r="B408" t="str">
            <v>Boca de BDTC D=1.50m-esc=15°</v>
          </cell>
          <cell r="C408" t="str">
            <v xml:space="preserve"> </v>
          </cell>
          <cell r="D408" t="str">
            <v xml:space="preserve"> </v>
          </cell>
          <cell r="E408" t="str">
            <v>un</v>
          </cell>
          <cell r="G408">
            <v>0</v>
          </cell>
          <cell r="H408">
            <v>0</v>
          </cell>
        </row>
        <row r="409">
          <cell r="A409" t="str">
            <v>04.111.08</v>
          </cell>
          <cell r="B409" t="str">
            <v>Boca de BDTC D=1.00m-esc=30°</v>
          </cell>
          <cell r="C409" t="str">
            <v xml:space="preserve"> </v>
          </cell>
          <cell r="D409" t="str">
            <v xml:space="preserve"> </v>
          </cell>
          <cell r="E409" t="str">
            <v>un</v>
          </cell>
          <cell r="F409">
            <v>905.03</v>
          </cell>
          <cell r="G409">
            <v>324.00073999999995</v>
          </cell>
          <cell r="H409">
            <v>1229.0307399999999</v>
          </cell>
        </row>
        <row r="410">
          <cell r="A410" t="str">
            <v>04.111.09</v>
          </cell>
          <cell r="B410" t="str">
            <v>Boca de BDTC D=1.20m-esc=30°</v>
          </cell>
          <cell r="C410" t="str">
            <v xml:space="preserve"> </v>
          </cell>
          <cell r="D410" t="str">
            <v xml:space="preserve"> </v>
          </cell>
          <cell r="E410" t="str">
            <v>un</v>
          </cell>
          <cell r="G410">
            <v>0</v>
          </cell>
          <cell r="H410">
            <v>0</v>
          </cell>
        </row>
        <row r="411">
          <cell r="A411" t="str">
            <v>04.111.10</v>
          </cell>
          <cell r="B411" t="str">
            <v>Boca de BDTC D=1.50m-esc=30°</v>
          </cell>
          <cell r="C411" t="str">
            <v xml:space="preserve"> </v>
          </cell>
          <cell r="D411" t="str">
            <v xml:space="preserve"> </v>
          </cell>
          <cell r="E411" t="str">
            <v>un</v>
          </cell>
          <cell r="G411">
            <v>0</v>
          </cell>
          <cell r="H411">
            <v>0</v>
          </cell>
        </row>
        <row r="412">
          <cell r="A412" t="str">
            <v>04.111.11</v>
          </cell>
          <cell r="B412" t="str">
            <v>Boca de BDTC D=1.00m-esc=45°</v>
          </cell>
          <cell r="C412" t="str">
            <v xml:space="preserve"> </v>
          </cell>
          <cell r="D412" t="str">
            <v xml:space="preserve"> </v>
          </cell>
          <cell r="E412" t="str">
            <v>un</v>
          </cell>
          <cell r="G412">
            <v>0</v>
          </cell>
          <cell r="H412">
            <v>0</v>
          </cell>
        </row>
        <row r="413">
          <cell r="A413" t="str">
            <v>04.111.12</v>
          </cell>
          <cell r="B413" t="str">
            <v>Boca de BDTC D=1.20m-esc=45°</v>
          </cell>
          <cell r="C413" t="str">
            <v xml:space="preserve"> </v>
          </cell>
          <cell r="D413" t="str">
            <v xml:space="preserve"> </v>
          </cell>
          <cell r="E413" t="str">
            <v>un</v>
          </cell>
          <cell r="G413">
            <v>0</v>
          </cell>
          <cell r="H413">
            <v>0</v>
          </cell>
        </row>
        <row r="414">
          <cell r="A414" t="str">
            <v>04.111.13</v>
          </cell>
          <cell r="B414" t="str">
            <v>Boca de BDTC D=1.50m-esc=45°</v>
          </cell>
          <cell r="C414" t="str">
            <v xml:space="preserve"> </v>
          </cell>
          <cell r="D414" t="str">
            <v xml:space="preserve"> </v>
          </cell>
          <cell r="E414" t="str">
            <v>un</v>
          </cell>
          <cell r="G414">
            <v>0</v>
          </cell>
          <cell r="H414">
            <v>0</v>
          </cell>
        </row>
        <row r="415">
          <cell r="A415" t="str">
            <v>DER67700</v>
          </cell>
          <cell r="B415" t="str">
            <v>Corpo de BTTC D=0.80m c/enrocamento e laje</v>
          </cell>
          <cell r="C415" t="str">
            <v>DNER-ES284/96</v>
          </cell>
          <cell r="D415" t="str">
            <v xml:space="preserve"> </v>
          </cell>
          <cell r="E415" t="str">
            <v>m</v>
          </cell>
          <cell r="F415">
            <v>441.8</v>
          </cell>
          <cell r="G415">
            <v>158.1644</v>
          </cell>
          <cell r="H415">
            <v>599.96440000000007</v>
          </cell>
        </row>
        <row r="416">
          <cell r="A416" t="str">
            <v>04.120.01</v>
          </cell>
          <cell r="B416" t="str">
            <v>Corpo de BTTC D=1.00m</v>
          </cell>
          <cell r="C416" t="str">
            <v>DNER-ES284/97</v>
          </cell>
          <cell r="D416" t="str">
            <v xml:space="preserve"> </v>
          </cell>
          <cell r="E416" t="str">
            <v>m</v>
          </cell>
          <cell r="F416">
            <v>595.58000000000004</v>
          </cell>
          <cell r="G416">
            <v>213.21764000000002</v>
          </cell>
          <cell r="H416">
            <v>808.79764</v>
          </cell>
        </row>
        <row r="417">
          <cell r="A417" t="str">
            <v>04.120.02</v>
          </cell>
          <cell r="B417" t="str">
            <v>Corpo de BTTC D=1.20m</v>
          </cell>
          <cell r="C417" t="str">
            <v>DNER-ES284/97</v>
          </cell>
          <cell r="D417" t="str">
            <v xml:space="preserve"> </v>
          </cell>
          <cell r="E417" t="str">
            <v>m</v>
          </cell>
          <cell r="F417">
            <v>817.55</v>
          </cell>
          <cell r="G417">
            <v>292.68289999999996</v>
          </cell>
          <cell r="H417">
            <v>1110.2329</v>
          </cell>
        </row>
        <row r="418">
          <cell r="A418" t="str">
            <v>04.120.03</v>
          </cell>
          <cell r="B418" t="str">
            <v>Corpo de BTTC D=1.50m</v>
          </cell>
          <cell r="C418" t="str">
            <v>DNER-ES284/97</v>
          </cell>
          <cell r="D418" t="str">
            <v xml:space="preserve"> </v>
          </cell>
          <cell r="E418" t="str">
            <v>m</v>
          </cell>
          <cell r="G418">
            <v>0</v>
          </cell>
          <cell r="H418">
            <v>0</v>
          </cell>
        </row>
        <row r="419">
          <cell r="A419" t="str">
            <v>DER73550</v>
          </cell>
          <cell r="B419" t="str">
            <v>Boca de BTTC D=0,80m-normal</v>
          </cell>
          <cell r="C419" t="str">
            <v xml:space="preserve"> </v>
          </cell>
          <cell r="D419" t="str">
            <v xml:space="preserve"> </v>
          </cell>
          <cell r="E419" t="str">
            <v>un</v>
          </cell>
          <cell r="F419">
            <v>504.73</v>
          </cell>
          <cell r="G419">
            <v>180.69334000000001</v>
          </cell>
          <cell r="H419">
            <v>685.42334000000005</v>
          </cell>
        </row>
        <row r="420">
          <cell r="A420" t="str">
            <v>04.121.01</v>
          </cell>
          <cell r="B420" t="str">
            <v>Boca de BTTC D=1.00m-normal</v>
          </cell>
          <cell r="C420" t="str">
            <v xml:space="preserve"> </v>
          </cell>
          <cell r="D420" t="str">
            <v xml:space="preserve"> </v>
          </cell>
          <cell r="E420" t="str">
            <v>un</v>
          </cell>
          <cell r="F420">
            <v>999.17</v>
          </cell>
          <cell r="G420">
            <v>357.70285999999999</v>
          </cell>
          <cell r="H420">
            <v>1356.8728599999999</v>
          </cell>
        </row>
        <row r="421">
          <cell r="A421" t="str">
            <v>04.121.02</v>
          </cell>
          <cell r="B421" t="str">
            <v>Boca de BTTC D=1.20m-normal</v>
          </cell>
          <cell r="C421" t="str">
            <v xml:space="preserve"> </v>
          </cell>
          <cell r="D421" t="str">
            <v xml:space="preserve"> </v>
          </cell>
          <cell r="E421" t="str">
            <v>un</v>
          </cell>
          <cell r="F421">
            <v>1440.05</v>
          </cell>
          <cell r="G421">
            <v>515.53789999999992</v>
          </cell>
          <cell r="H421">
            <v>1955.5879</v>
          </cell>
        </row>
        <row r="422">
          <cell r="A422" t="str">
            <v>04.121.03</v>
          </cell>
          <cell r="B422" t="str">
            <v>Boca de BTTC D=1.50m-normal</v>
          </cell>
          <cell r="C422" t="str">
            <v xml:space="preserve"> </v>
          </cell>
          <cell r="D422" t="str">
            <v xml:space="preserve"> </v>
          </cell>
          <cell r="E422" t="str">
            <v>un</v>
          </cell>
          <cell r="G422">
            <v>0</v>
          </cell>
          <cell r="H422">
            <v>0</v>
          </cell>
        </row>
        <row r="423">
          <cell r="A423" t="str">
            <v>04.121.04</v>
          </cell>
          <cell r="B423" t="str">
            <v>Boca de BTTC D=1.00m-esc=15°</v>
          </cell>
          <cell r="C423" t="str">
            <v xml:space="preserve"> </v>
          </cell>
          <cell r="D423" t="str">
            <v xml:space="preserve"> </v>
          </cell>
          <cell r="E423" t="str">
            <v>un</v>
          </cell>
          <cell r="G423">
            <v>0</v>
          </cell>
          <cell r="H423">
            <v>0</v>
          </cell>
        </row>
        <row r="424">
          <cell r="A424" t="str">
            <v>04.121.05</v>
          </cell>
          <cell r="B424" t="str">
            <v>Boca de BTTC D= 1.20m-esc= 15°</v>
          </cell>
          <cell r="C424" t="str">
            <v xml:space="preserve"> </v>
          </cell>
          <cell r="D424" t="str">
            <v xml:space="preserve"> </v>
          </cell>
          <cell r="E424" t="str">
            <v>un</v>
          </cell>
          <cell r="G424">
            <v>0</v>
          </cell>
          <cell r="H424">
            <v>0</v>
          </cell>
        </row>
        <row r="425">
          <cell r="A425" t="str">
            <v>04.121.06</v>
          </cell>
          <cell r="B425" t="str">
            <v>Boca de BTTC D= 1.50m-esc= 15°</v>
          </cell>
          <cell r="C425" t="str">
            <v xml:space="preserve"> </v>
          </cell>
          <cell r="D425" t="str">
            <v xml:space="preserve"> </v>
          </cell>
          <cell r="E425" t="str">
            <v>un</v>
          </cell>
          <cell r="G425">
            <v>0</v>
          </cell>
          <cell r="H425">
            <v>0</v>
          </cell>
        </row>
        <row r="426">
          <cell r="A426" t="str">
            <v>04.121.07</v>
          </cell>
          <cell r="B426" t="str">
            <v>Boca de BTTC D=1.00m-esc=30°</v>
          </cell>
          <cell r="C426" t="str">
            <v xml:space="preserve"> </v>
          </cell>
          <cell r="D426" t="str">
            <v xml:space="preserve"> </v>
          </cell>
          <cell r="E426" t="str">
            <v>un</v>
          </cell>
          <cell r="G426">
            <v>0</v>
          </cell>
          <cell r="H426">
            <v>0</v>
          </cell>
        </row>
        <row r="427">
          <cell r="A427" t="str">
            <v>04.121.08</v>
          </cell>
          <cell r="B427" t="str">
            <v>Boca de BTTC D=1.20m-esc=30°</v>
          </cell>
          <cell r="C427" t="str">
            <v xml:space="preserve"> </v>
          </cell>
          <cell r="D427" t="str">
            <v xml:space="preserve"> </v>
          </cell>
          <cell r="E427" t="str">
            <v>un</v>
          </cell>
          <cell r="G427">
            <v>0</v>
          </cell>
          <cell r="H427">
            <v>0</v>
          </cell>
        </row>
        <row r="428">
          <cell r="A428" t="str">
            <v>04.121.09</v>
          </cell>
          <cell r="B428" t="str">
            <v>Boca de BTTC D=1.50m-esc=30°</v>
          </cell>
          <cell r="C428" t="str">
            <v xml:space="preserve"> </v>
          </cell>
          <cell r="D428" t="str">
            <v xml:space="preserve"> </v>
          </cell>
          <cell r="E428" t="str">
            <v>un</v>
          </cell>
          <cell r="G428">
            <v>0</v>
          </cell>
          <cell r="H428">
            <v>0</v>
          </cell>
        </row>
        <row r="429">
          <cell r="A429" t="str">
            <v>04.121.10</v>
          </cell>
          <cell r="B429" t="str">
            <v>Boca de BTTC D=1.00m-esc=45°</v>
          </cell>
          <cell r="C429" t="str">
            <v xml:space="preserve"> </v>
          </cell>
          <cell r="D429" t="str">
            <v xml:space="preserve"> </v>
          </cell>
          <cell r="E429" t="str">
            <v>un</v>
          </cell>
          <cell r="G429">
            <v>0</v>
          </cell>
          <cell r="H429">
            <v>0</v>
          </cell>
        </row>
        <row r="430">
          <cell r="A430" t="str">
            <v>04.121.11</v>
          </cell>
          <cell r="B430" t="str">
            <v>Boca de BTTC D=1.20m-esc=45°</v>
          </cell>
          <cell r="C430" t="str">
            <v xml:space="preserve"> </v>
          </cell>
          <cell r="D430" t="str">
            <v xml:space="preserve"> </v>
          </cell>
          <cell r="E430" t="str">
            <v>un</v>
          </cell>
          <cell r="G430">
            <v>0</v>
          </cell>
          <cell r="H430">
            <v>0</v>
          </cell>
        </row>
        <row r="431">
          <cell r="A431" t="str">
            <v>04.121.12</v>
          </cell>
          <cell r="B431" t="str">
            <v>Boca de BTTC D=1.50m-esc=45°</v>
          </cell>
          <cell r="C431" t="str">
            <v xml:space="preserve"> </v>
          </cell>
          <cell r="D431" t="str">
            <v xml:space="preserve"> </v>
          </cell>
          <cell r="E431" t="str">
            <v>un</v>
          </cell>
          <cell r="G431">
            <v>0</v>
          </cell>
          <cell r="H431">
            <v>0</v>
          </cell>
        </row>
        <row r="432">
          <cell r="A432" t="str">
            <v>04.200.01</v>
          </cell>
          <cell r="B432" t="str">
            <v>Corpo de BSCC 1.50x1.50m-H=0 a 1.00m</v>
          </cell>
          <cell r="C432" t="str">
            <v>DNER-ES286/97</v>
          </cell>
          <cell r="D432" t="str">
            <v xml:space="preserve"> </v>
          </cell>
          <cell r="E432" t="str">
            <v>m</v>
          </cell>
          <cell r="F432">
            <v>388.87</v>
          </cell>
          <cell r="G432">
            <v>139.21546000000001</v>
          </cell>
          <cell r="H432">
            <v>528.08546000000001</v>
          </cell>
        </row>
        <row r="433">
          <cell r="A433" t="str">
            <v>04.200.02</v>
          </cell>
          <cell r="B433" t="str">
            <v>Corpo de BSCC 2.00x2.00m-H=0 a 1.00m</v>
          </cell>
          <cell r="C433" t="str">
            <v>DNER-ES286/97</v>
          </cell>
          <cell r="D433" t="str">
            <v xml:space="preserve"> </v>
          </cell>
          <cell r="E433" t="str">
            <v>m</v>
          </cell>
          <cell r="F433">
            <v>543.29999999999995</v>
          </cell>
          <cell r="G433">
            <v>194.50139999999999</v>
          </cell>
          <cell r="H433">
            <v>737.80139999999994</v>
          </cell>
        </row>
        <row r="434">
          <cell r="A434" t="str">
            <v>04.200.03</v>
          </cell>
          <cell r="B434" t="str">
            <v>Corpo de BSCC 2.50x2.50m-H=0 a 1.00m</v>
          </cell>
          <cell r="C434" t="str">
            <v>DNER-ES286/97</v>
          </cell>
          <cell r="D434" t="str">
            <v xml:space="preserve"> </v>
          </cell>
          <cell r="E434" t="str">
            <v>m</v>
          </cell>
          <cell r="F434">
            <v>762.56</v>
          </cell>
          <cell r="G434">
            <v>272.99647999999996</v>
          </cell>
          <cell r="H434">
            <v>1035.55648</v>
          </cell>
        </row>
        <row r="435">
          <cell r="A435" t="str">
            <v>04.200.04</v>
          </cell>
          <cell r="B435" t="str">
            <v>Corpo de BSCC 3.00x3.00m-H=0 a 1.00m</v>
          </cell>
          <cell r="C435" t="str">
            <v>DNER-ES286/97</v>
          </cell>
          <cell r="D435" t="str">
            <v xml:space="preserve"> </v>
          </cell>
          <cell r="E435" t="str">
            <v>m</v>
          </cell>
          <cell r="F435">
            <v>998.67</v>
          </cell>
          <cell r="G435">
            <v>357.52385999999996</v>
          </cell>
          <cell r="H435">
            <v>1356.1938599999999</v>
          </cell>
        </row>
        <row r="436">
          <cell r="A436" t="str">
            <v>04.200.05</v>
          </cell>
          <cell r="B436" t="str">
            <v>Corpo de BSCC 1.50x1.50m-H=1.00 a 2.50m</v>
          </cell>
          <cell r="C436" t="str">
            <v>DNER-ES286/97</v>
          </cell>
          <cell r="D436" t="str">
            <v xml:space="preserve"> </v>
          </cell>
          <cell r="E436" t="str">
            <v>m</v>
          </cell>
          <cell r="F436">
            <v>345.02</v>
          </cell>
          <cell r="G436">
            <v>123.51715999999999</v>
          </cell>
          <cell r="H436">
            <v>468.53715999999997</v>
          </cell>
        </row>
        <row r="437">
          <cell r="A437" t="str">
            <v>04.200.06</v>
          </cell>
          <cell r="B437" t="str">
            <v>Corpo de BSCC 2.00x2.00m-H=1.00 a 2.50m</v>
          </cell>
          <cell r="C437" t="str">
            <v>DNER-ES286/97</v>
          </cell>
          <cell r="D437" t="str">
            <v xml:space="preserve"> </v>
          </cell>
          <cell r="E437" t="str">
            <v>m</v>
          </cell>
          <cell r="F437">
            <v>487.46</v>
          </cell>
          <cell r="G437">
            <v>174.51067999999998</v>
          </cell>
          <cell r="H437">
            <v>661.9706799999999</v>
          </cell>
        </row>
        <row r="438">
          <cell r="A438" t="str">
            <v>04.200.07</v>
          </cell>
          <cell r="B438" t="str">
            <v>Corpo de BSCC 2.50x2.50m-H=1.00 a 2.50m</v>
          </cell>
          <cell r="C438" t="str">
            <v>DNER-ES286/97</v>
          </cell>
          <cell r="D438" t="str">
            <v xml:space="preserve"> </v>
          </cell>
          <cell r="E438" t="str">
            <v>m</v>
          </cell>
          <cell r="F438">
            <v>718.65</v>
          </cell>
          <cell r="G438">
            <v>257.27670000000001</v>
          </cell>
          <cell r="H438">
            <v>975.92669999999998</v>
          </cell>
        </row>
        <row r="439">
          <cell r="A439" t="str">
            <v>04.200.08</v>
          </cell>
          <cell r="B439" t="str">
            <v>Corpo de BSCC 3.00x3.00m-H=1.00 a 2.50m</v>
          </cell>
          <cell r="C439" t="str">
            <v>DNER-ES286/97</v>
          </cell>
          <cell r="D439" t="str">
            <v xml:space="preserve"> </v>
          </cell>
          <cell r="E439" t="str">
            <v>m</v>
          </cell>
          <cell r="F439">
            <v>986.67</v>
          </cell>
          <cell r="G439">
            <v>353.22785999999996</v>
          </cell>
          <cell r="H439">
            <v>1339.89786</v>
          </cell>
        </row>
        <row r="440">
          <cell r="A440" t="str">
            <v>04.200.09</v>
          </cell>
          <cell r="B440" t="str">
            <v>Corpo de BSCC 1.50x1.50m-H=2.50 a 5.00m</v>
          </cell>
          <cell r="C440" t="str">
            <v>DNER-ES286/97</v>
          </cell>
          <cell r="D440" t="str">
            <v xml:space="preserve"> </v>
          </cell>
          <cell r="E440" t="str">
            <v>m</v>
          </cell>
          <cell r="F440">
            <v>374.93</v>
          </cell>
          <cell r="G440">
            <v>134.22494</v>
          </cell>
          <cell r="H440">
            <v>509.15494000000001</v>
          </cell>
        </row>
        <row r="441">
          <cell r="A441" t="str">
            <v>04.200.10</v>
          </cell>
          <cell r="B441" t="str">
            <v>Corpo de BSCC 2.00x2.00m-H=2.50 a 5.00m</v>
          </cell>
          <cell r="C441" t="str">
            <v>DNER-ES286/97</v>
          </cell>
          <cell r="D441" t="str">
            <v xml:space="preserve"> </v>
          </cell>
          <cell r="E441" t="str">
            <v>m</v>
          </cell>
          <cell r="F441">
            <v>571.76</v>
          </cell>
          <cell r="G441">
            <v>204.69007999999999</v>
          </cell>
          <cell r="H441">
            <v>776.45007999999996</v>
          </cell>
        </row>
        <row r="442">
          <cell r="A442" t="str">
            <v>04.200.11</v>
          </cell>
          <cell r="B442" t="str">
            <v>Corpo de BSCC 2.50x2.50m-H=2.50 a 5.00m</v>
          </cell>
          <cell r="C442" t="str">
            <v>DNER-ES286/97</v>
          </cell>
          <cell r="D442" t="str">
            <v xml:space="preserve"> </v>
          </cell>
          <cell r="E442" t="str">
            <v>m</v>
          </cell>
          <cell r="F442">
            <v>824.35</v>
          </cell>
          <cell r="G442">
            <v>295.1173</v>
          </cell>
          <cell r="H442">
            <v>1119.4673</v>
          </cell>
        </row>
        <row r="443">
          <cell r="A443" t="str">
            <v>04.200.12</v>
          </cell>
          <cell r="B443" t="str">
            <v>Corpo de BSCC 3.00x3.00m-H=2.50 a 5.00m</v>
          </cell>
          <cell r="C443" t="str">
            <v>DNER-ES286/97</v>
          </cell>
          <cell r="D443" t="str">
            <v xml:space="preserve"> </v>
          </cell>
          <cell r="E443" t="str">
            <v>m</v>
          </cell>
          <cell r="G443">
            <v>0</v>
          </cell>
          <cell r="H443">
            <v>0</v>
          </cell>
        </row>
        <row r="444">
          <cell r="A444" t="str">
            <v>04.200.13</v>
          </cell>
          <cell r="B444" t="str">
            <v>Corpo de BSCC 1.50x1.50m-H=5.00 a 7.50m</v>
          </cell>
          <cell r="C444" t="str">
            <v>DNER-ES286/97</v>
          </cell>
          <cell r="D444" t="str">
            <v xml:space="preserve"> </v>
          </cell>
          <cell r="E444" t="str">
            <v>m</v>
          </cell>
          <cell r="G444">
            <v>0</v>
          </cell>
          <cell r="H444">
            <v>0</v>
          </cell>
        </row>
        <row r="445">
          <cell r="A445" t="str">
            <v>04.200.14</v>
          </cell>
          <cell r="B445" t="str">
            <v>Corpo de BSCC 2.00x2.00m-H=5.00 a 7.50m</v>
          </cell>
          <cell r="C445" t="str">
            <v>DNER-ES286/97</v>
          </cell>
          <cell r="D445" t="str">
            <v xml:space="preserve"> </v>
          </cell>
          <cell r="E445" t="str">
            <v>m</v>
          </cell>
          <cell r="F445">
            <v>641.59</v>
          </cell>
          <cell r="G445">
            <v>229.68922000000001</v>
          </cell>
          <cell r="H445">
            <v>871.27922000000001</v>
          </cell>
        </row>
        <row r="446">
          <cell r="A446" t="str">
            <v>04.200.15</v>
          </cell>
          <cell r="B446" t="str">
            <v>Corpo de BSCC 2.50x2.50m-H=5.00 a 7.50m</v>
          </cell>
          <cell r="C446" t="str">
            <v>DNER-ES286/97</v>
          </cell>
          <cell r="D446" t="str">
            <v xml:space="preserve"> </v>
          </cell>
          <cell r="E446" t="str">
            <v>m</v>
          </cell>
          <cell r="F446">
            <v>925.52</v>
          </cell>
          <cell r="G446">
            <v>331.33616000000001</v>
          </cell>
          <cell r="H446">
            <v>1256.85616</v>
          </cell>
        </row>
        <row r="447">
          <cell r="A447" t="str">
            <v>04.200.16</v>
          </cell>
          <cell r="B447" t="str">
            <v>Corpo de BSCC 3.00x3.00m-H=5.00 a 7.50m</v>
          </cell>
          <cell r="C447" t="str">
            <v>DNER-ES286/97</v>
          </cell>
          <cell r="D447" t="str">
            <v xml:space="preserve"> </v>
          </cell>
          <cell r="E447" t="str">
            <v>m</v>
          </cell>
          <cell r="G447">
            <v>0</v>
          </cell>
          <cell r="H447">
            <v>0</v>
          </cell>
        </row>
        <row r="448">
          <cell r="A448" t="str">
            <v>04.200.17</v>
          </cell>
          <cell r="B448" t="str">
            <v>Corpo de BSCC 1.50x1.50m-H=7.50 a 10.00m</v>
          </cell>
          <cell r="C448" t="str">
            <v>DNER-ES286/97</v>
          </cell>
          <cell r="D448" t="str">
            <v xml:space="preserve"> </v>
          </cell>
          <cell r="E448" t="str">
            <v>m</v>
          </cell>
          <cell r="G448">
            <v>0</v>
          </cell>
          <cell r="H448">
            <v>0</v>
          </cell>
        </row>
        <row r="449">
          <cell r="A449" t="str">
            <v>04.200.18</v>
          </cell>
          <cell r="B449" t="str">
            <v>Corpo de BSCC 2.00x2.00m-H=7.50 a 10.00m</v>
          </cell>
          <cell r="C449" t="str">
            <v>DNER-ES286/97</v>
          </cell>
          <cell r="D449" t="str">
            <v xml:space="preserve"> </v>
          </cell>
          <cell r="E449" t="str">
            <v>m</v>
          </cell>
          <cell r="G449">
            <v>0</v>
          </cell>
          <cell r="H449">
            <v>0</v>
          </cell>
        </row>
        <row r="450">
          <cell r="A450" t="str">
            <v>04.200.19</v>
          </cell>
          <cell r="B450" t="str">
            <v>Corpo de BSCC 2.50x2.50m-H=7.50 a 10.00m</v>
          </cell>
          <cell r="C450" t="str">
            <v>DNER-ES286/97</v>
          </cell>
          <cell r="D450" t="str">
            <v xml:space="preserve"> </v>
          </cell>
          <cell r="E450" t="str">
            <v>m</v>
          </cell>
          <cell r="G450">
            <v>0</v>
          </cell>
          <cell r="H450">
            <v>0</v>
          </cell>
        </row>
        <row r="451">
          <cell r="A451" t="str">
            <v>04.200.20</v>
          </cell>
          <cell r="B451" t="str">
            <v>Corpo de BSCC 3.00x3.00m-H=7.50 a 10.00m</v>
          </cell>
          <cell r="C451" t="str">
            <v>DNER-ES286/97</v>
          </cell>
          <cell r="D451" t="str">
            <v xml:space="preserve"> </v>
          </cell>
          <cell r="E451" t="str">
            <v>m</v>
          </cell>
          <cell r="G451">
            <v>0</v>
          </cell>
          <cell r="H451">
            <v>0</v>
          </cell>
        </row>
        <row r="452">
          <cell r="A452" t="str">
            <v>04.200.21</v>
          </cell>
          <cell r="B452" t="str">
            <v>Corpo de BSCC 1.50x1.50m-H=10.00 a 12.50m</v>
          </cell>
          <cell r="C452" t="str">
            <v>DNER-ES286/97</v>
          </cell>
          <cell r="D452" t="str">
            <v xml:space="preserve"> </v>
          </cell>
          <cell r="E452" t="str">
            <v>m</v>
          </cell>
          <cell r="G452">
            <v>0</v>
          </cell>
          <cell r="H452">
            <v>0</v>
          </cell>
        </row>
        <row r="453">
          <cell r="A453" t="str">
            <v>04.200.22</v>
          </cell>
          <cell r="B453" t="str">
            <v>Corpo de BSCC 2.00x2.00m-H=10.00 a 12.50m</v>
          </cell>
          <cell r="C453" t="str">
            <v>DNER-ES286/97</v>
          </cell>
          <cell r="D453" t="str">
            <v xml:space="preserve"> </v>
          </cell>
          <cell r="E453" t="str">
            <v>m</v>
          </cell>
          <cell r="G453">
            <v>0</v>
          </cell>
          <cell r="H453">
            <v>0</v>
          </cell>
        </row>
        <row r="454">
          <cell r="A454" t="str">
            <v>04.200.23</v>
          </cell>
          <cell r="B454" t="str">
            <v>Corpo de BSCC 2.50x2.50m-H=10.00 a 12.50m</v>
          </cell>
          <cell r="C454" t="str">
            <v>DNER-ES286/97</v>
          </cell>
          <cell r="D454" t="str">
            <v xml:space="preserve"> </v>
          </cell>
          <cell r="E454" t="str">
            <v>m</v>
          </cell>
          <cell r="G454">
            <v>0</v>
          </cell>
          <cell r="H454">
            <v>0</v>
          </cell>
        </row>
        <row r="455">
          <cell r="A455" t="str">
            <v>04.200.24</v>
          </cell>
          <cell r="B455" t="str">
            <v>Corpo de BSCC 3.00x3.00m-H=10.00 a 12.50m</v>
          </cell>
          <cell r="C455" t="str">
            <v>DNER-ES286/97</v>
          </cell>
          <cell r="D455" t="str">
            <v xml:space="preserve"> </v>
          </cell>
          <cell r="E455" t="str">
            <v>m</v>
          </cell>
          <cell r="G455">
            <v>0</v>
          </cell>
          <cell r="H455">
            <v>0</v>
          </cell>
        </row>
        <row r="456">
          <cell r="A456" t="str">
            <v>04.200.25</v>
          </cell>
          <cell r="B456" t="str">
            <v>Corpo de BSCC 1.50x1.50m-H=12.50 a 15.00m</v>
          </cell>
          <cell r="C456" t="str">
            <v>DNER-ES286/97</v>
          </cell>
          <cell r="D456" t="str">
            <v xml:space="preserve"> </v>
          </cell>
          <cell r="E456" t="str">
            <v>m</v>
          </cell>
          <cell r="G456">
            <v>0</v>
          </cell>
          <cell r="H456">
            <v>0</v>
          </cell>
        </row>
        <row r="457">
          <cell r="A457" t="str">
            <v>04.200.26</v>
          </cell>
          <cell r="B457" t="str">
            <v>Corpo de BSCC 2.00x2.00m-H=12.50 a 15.00m</v>
          </cell>
          <cell r="C457" t="str">
            <v>DNER-ES286/97</v>
          </cell>
          <cell r="D457" t="str">
            <v xml:space="preserve"> </v>
          </cell>
          <cell r="E457" t="str">
            <v>m</v>
          </cell>
          <cell r="G457">
            <v>0</v>
          </cell>
          <cell r="H457">
            <v>0</v>
          </cell>
        </row>
        <row r="458">
          <cell r="A458" t="str">
            <v>04.200.27</v>
          </cell>
          <cell r="B458" t="str">
            <v>Corpo de BSCC 2.50x2.50m-H=12.50 a 15.00m</v>
          </cell>
          <cell r="C458" t="str">
            <v>DNER-ES286/97</v>
          </cell>
          <cell r="D458" t="str">
            <v xml:space="preserve"> </v>
          </cell>
          <cell r="E458" t="str">
            <v>m</v>
          </cell>
          <cell r="G458">
            <v>0</v>
          </cell>
          <cell r="H458">
            <v>0</v>
          </cell>
        </row>
        <row r="459">
          <cell r="A459" t="str">
            <v>04.200.28</v>
          </cell>
          <cell r="B459" t="str">
            <v>Corpo de BSCC 3.00x3.00m-H=12.50 a 15.00m</v>
          </cell>
          <cell r="C459" t="str">
            <v>DNER-ES286/97</v>
          </cell>
          <cell r="D459" t="str">
            <v xml:space="preserve"> </v>
          </cell>
          <cell r="E459" t="str">
            <v>m</v>
          </cell>
          <cell r="G459">
            <v>0</v>
          </cell>
          <cell r="H459">
            <v>0</v>
          </cell>
        </row>
        <row r="460">
          <cell r="A460" t="str">
            <v>04.201.01</v>
          </cell>
          <cell r="B460" t="str">
            <v>Boca de BSCC 1.50x1.50m - normal</v>
          </cell>
          <cell r="C460" t="str">
            <v xml:space="preserve"> </v>
          </cell>
          <cell r="D460" t="str">
            <v xml:space="preserve"> </v>
          </cell>
          <cell r="E460" t="str">
            <v>un</v>
          </cell>
          <cell r="F460">
            <v>2319.15</v>
          </cell>
          <cell r="G460">
            <v>830.25570000000005</v>
          </cell>
          <cell r="H460">
            <v>3149.4057000000003</v>
          </cell>
        </row>
        <row r="461">
          <cell r="A461" t="str">
            <v>04.201.02</v>
          </cell>
          <cell r="B461" t="str">
            <v>Boca de BSCC 2.00x2.00m - normal</v>
          </cell>
          <cell r="C461" t="str">
            <v xml:space="preserve"> </v>
          </cell>
          <cell r="D461" t="str">
            <v xml:space="preserve"> </v>
          </cell>
          <cell r="E461" t="str">
            <v>un</v>
          </cell>
          <cell r="F461">
            <v>3589.28</v>
          </cell>
          <cell r="G461">
            <v>1284.9622400000001</v>
          </cell>
          <cell r="H461">
            <v>4874.2422400000005</v>
          </cell>
        </row>
        <row r="462">
          <cell r="A462" t="str">
            <v>04.201.03</v>
          </cell>
          <cell r="B462" t="str">
            <v>Boca de BSCC 2.50x2.50m - normal</v>
          </cell>
          <cell r="C462" t="str">
            <v xml:space="preserve"> </v>
          </cell>
          <cell r="D462" t="str">
            <v xml:space="preserve"> </v>
          </cell>
          <cell r="E462" t="str">
            <v>un</v>
          </cell>
          <cell r="F462">
            <v>4845.04</v>
          </cell>
          <cell r="G462">
            <v>1734.52432</v>
          </cell>
          <cell r="H462">
            <v>6579.5643199999995</v>
          </cell>
        </row>
        <row r="463">
          <cell r="A463" t="str">
            <v>04.201.04</v>
          </cell>
          <cell r="B463" t="str">
            <v>Boca de BSCC 3.00x3.00m - normal</v>
          </cell>
          <cell r="C463" t="str">
            <v xml:space="preserve"> </v>
          </cell>
          <cell r="D463" t="str">
            <v xml:space="preserve"> </v>
          </cell>
          <cell r="E463" t="str">
            <v>un</v>
          </cell>
          <cell r="F463">
            <v>6854.77</v>
          </cell>
          <cell r="G463">
            <v>2454.0076600000002</v>
          </cell>
          <cell r="H463">
            <v>9308.7776599999997</v>
          </cell>
        </row>
        <row r="464">
          <cell r="A464" t="str">
            <v>04.201.05</v>
          </cell>
          <cell r="B464" t="str">
            <v>Boca de BSCC 1.50x1.50m - esc=15º</v>
          </cell>
          <cell r="C464" t="str">
            <v xml:space="preserve"> </v>
          </cell>
          <cell r="D464" t="str">
            <v xml:space="preserve"> </v>
          </cell>
          <cell r="E464" t="str">
            <v>un</v>
          </cell>
          <cell r="G464">
            <v>0</v>
          </cell>
          <cell r="H464">
            <v>0</v>
          </cell>
        </row>
        <row r="465">
          <cell r="A465" t="str">
            <v>04.201.06</v>
          </cell>
          <cell r="B465" t="str">
            <v>Boca de BSCC 2.00x2.00m - esc=15º</v>
          </cell>
          <cell r="C465" t="str">
            <v xml:space="preserve"> </v>
          </cell>
          <cell r="D465" t="str">
            <v xml:space="preserve"> </v>
          </cell>
          <cell r="E465" t="str">
            <v>un</v>
          </cell>
          <cell r="F465">
            <v>3653.28</v>
          </cell>
          <cell r="G465">
            <v>1307.8742400000001</v>
          </cell>
          <cell r="H465">
            <v>4961.1542399999998</v>
          </cell>
        </row>
        <row r="466">
          <cell r="A466" t="str">
            <v>04.201.07</v>
          </cell>
          <cell r="B466" t="str">
            <v>Boca de BSCC 2.50x2.50m - esc=15º</v>
          </cell>
          <cell r="C466" t="str">
            <v xml:space="preserve"> </v>
          </cell>
          <cell r="D466" t="str">
            <v xml:space="preserve"> </v>
          </cell>
          <cell r="E466" t="str">
            <v>un</v>
          </cell>
          <cell r="F466">
            <v>5106.16</v>
          </cell>
          <cell r="G466">
            <v>1828.0052799999999</v>
          </cell>
          <cell r="H466">
            <v>6934.1652799999993</v>
          </cell>
        </row>
        <row r="467">
          <cell r="A467" t="str">
            <v>04.201.08</v>
          </cell>
          <cell r="B467" t="str">
            <v>Boca de BSCC 3.00x3.00m - esc=15º</v>
          </cell>
          <cell r="C467" t="str">
            <v xml:space="preserve"> </v>
          </cell>
          <cell r="D467" t="str">
            <v xml:space="preserve"> </v>
          </cell>
          <cell r="E467" t="str">
            <v>un</v>
          </cell>
          <cell r="G467">
            <v>0</v>
          </cell>
          <cell r="H467">
            <v>0</v>
          </cell>
        </row>
        <row r="468">
          <cell r="A468" t="str">
            <v>04.201.09</v>
          </cell>
          <cell r="B468" t="str">
            <v>Boca de BSCC 1.50x1.50m - esc=30º</v>
          </cell>
          <cell r="C468" t="str">
            <v xml:space="preserve"> </v>
          </cell>
          <cell r="D468" t="str">
            <v xml:space="preserve"> </v>
          </cell>
          <cell r="E468" t="str">
            <v>un</v>
          </cell>
          <cell r="G468">
            <v>0</v>
          </cell>
          <cell r="H468">
            <v>0</v>
          </cell>
        </row>
        <row r="469">
          <cell r="A469" t="str">
            <v>04.201.10</v>
          </cell>
          <cell r="B469" t="str">
            <v>Boca de BSCC 2.00x2.00m - esc=30º</v>
          </cell>
          <cell r="C469" t="str">
            <v xml:space="preserve"> </v>
          </cell>
          <cell r="D469" t="str">
            <v xml:space="preserve"> </v>
          </cell>
          <cell r="E469" t="str">
            <v>un</v>
          </cell>
          <cell r="G469">
            <v>0</v>
          </cell>
          <cell r="H469">
            <v>0</v>
          </cell>
        </row>
        <row r="470">
          <cell r="A470" t="str">
            <v>04.201.11</v>
          </cell>
          <cell r="B470" t="str">
            <v>Boca de BSCC 2.50x2.50m - esc=30º</v>
          </cell>
          <cell r="C470" t="str">
            <v xml:space="preserve"> </v>
          </cell>
          <cell r="D470" t="str">
            <v xml:space="preserve"> </v>
          </cell>
          <cell r="E470" t="str">
            <v>un</v>
          </cell>
          <cell r="G470">
            <v>0</v>
          </cell>
          <cell r="H470">
            <v>0</v>
          </cell>
        </row>
        <row r="471">
          <cell r="A471" t="str">
            <v>04.201.12</v>
          </cell>
          <cell r="B471" t="str">
            <v>Boca de BSCC 3.00x3.00m - esc=30º</v>
          </cell>
          <cell r="C471" t="str">
            <v xml:space="preserve"> </v>
          </cell>
          <cell r="D471" t="str">
            <v xml:space="preserve"> </v>
          </cell>
          <cell r="E471" t="str">
            <v>un</v>
          </cell>
          <cell r="G471">
            <v>0</v>
          </cell>
          <cell r="H471">
            <v>0</v>
          </cell>
        </row>
        <row r="472">
          <cell r="A472" t="str">
            <v>04.201.13</v>
          </cell>
          <cell r="B472" t="str">
            <v>Boca de BSCC 1.50x1.50m - esc=45º</v>
          </cell>
          <cell r="C472" t="str">
            <v xml:space="preserve"> </v>
          </cell>
          <cell r="D472" t="str">
            <v xml:space="preserve"> </v>
          </cell>
          <cell r="E472" t="str">
            <v>un</v>
          </cell>
          <cell r="G472">
            <v>0</v>
          </cell>
          <cell r="H472">
            <v>0</v>
          </cell>
        </row>
        <row r="473">
          <cell r="A473" t="str">
            <v>04.201.14</v>
          </cell>
          <cell r="B473" t="str">
            <v>Boca de BSCC 2.00x2.00m - esc=45º</v>
          </cell>
          <cell r="C473" t="str">
            <v xml:space="preserve"> </v>
          </cell>
          <cell r="D473" t="str">
            <v xml:space="preserve"> </v>
          </cell>
          <cell r="E473" t="str">
            <v>un</v>
          </cell>
          <cell r="G473">
            <v>0</v>
          </cell>
          <cell r="H473">
            <v>0</v>
          </cell>
        </row>
        <row r="474">
          <cell r="A474" t="str">
            <v>04.201.15</v>
          </cell>
          <cell r="B474" t="str">
            <v>Boca de BSCC 2.50x2.50m - esc=45º</v>
          </cell>
          <cell r="C474" t="str">
            <v xml:space="preserve"> </v>
          </cell>
          <cell r="D474" t="str">
            <v xml:space="preserve"> </v>
          </cell>
          <cell r="E474" t="str">
            <v>un</v>
          </cell>
          <cell r="G474">
            <v>0</v>
          </cell>
          <cell r="H474">
            <v>0</v>
          </cell>
        </row>
        <row r="475">
          <cell r="A475" t="str">
            <v>04.201.16</v>
          </cell>
          <cell r="B475" t="str">
            <v>Boca de BSCC 3.00x3.00m - esc=45º</v>
          </cell>
          <cell r="C475" t="str">
            <v xml:space="preserve"> </v>
          </cell>
          <cell r="D475" t="str">
            <v xml:space="preserve"> </v>
          </cell>
          <cell r="E475" t="str">
            <v>un</v>
          </cell>
          <cell r="G475">
            <v>0</v>
          </cell>
          <cell r="H475">
            <v>0</v>
          </cell>
        </row>
        <row r="476">
          <cell r="A476" t="str">
            <v>04.210.01</v>
          </cell>
          <cell r="B476" t="str">
            <v>Corpo de BDCC 1.50x1.50m-H=0 a 1.00m</v>
          </cell>
          <cell r="C476" t="str">
            <v>DNER-ES286/97</v>
          </cell>
          <cell r="D476" t="str">
            <v xml:space="preserve"> </v>
          </cell>
          <cell r="E476" t="str">
            <v>m</v>
          </cell>
          <cell r="F476">
            <v>636.33000000000004</v>
          </cell>
          <cell r="G476">
            <v>227.80614</v>
          </cell>
          <cell r="H476">
            <v>864.13614000000007</v>
          </cell>
        </row>
        <row r="477">
          <cell r="A477" t="str">
            <v>04.210.02</v>
          </cell>
          <cell r="B477" t="str">
            <v>Corpo de BDCC 2.00x2.00m-H=0 a 1.00m</v>
          </cell>
          <cell r="C477" t="str">
            <v>DNER-ES286/97</v>
          </cell>
          <cell r="D477" t="str">
            <v xml:space="preserve"> </v>
          </cell>
          <cell r="E477" t="str">
            <v>m</v>
          </cell>
          <cell r="G477">
            <v>0</v>
          </cell>
          <cell r="H477">
            <v>0</v>
          </cell>
        </row>
        <row r="478">
          <cell r="A478" t="str">
            <v>04.210.03</v>
          </cell>
          <cell r="B478" t="str">
            <v>Corpo de BDCC 2.50x2.50m-H=0 a 1.00m</v>
          </cell>
          <cell r="C478" t="str">
            <v>DNER-ES286/97</v>
          </cell>
          <cell r="D478" t="str">
            <v xml:space="preserve"> </v>
          </cell>
          <cell r="E478" t="str">
            <v>m</v>
          </cell>
          <cell r="G478">
            <v>0</v>
          </cell>
          <cell r="H478">
            <v>0</v>
          </cell>
        </row>
        <row r="479">
          <cell r="A479" t="str">
            <v>04.210.04</v>
          </cell>
          <cell r="B479" t="str">
            <v>Corpo de BDCC 3.00x3.00m-H=0 a 1.00m</v>
          </cell>
          <cell r="C479" t="str">
            <v>DNER-ES286/97</v>
          </cell>
          <cell r="D479" t="str">
            <v xml:space="preserve"> </v>
          </cell>
          <cell r="E479" t="str">
            <v>m</v>
          </cell>
          <cell r="G479">
            <v>0</v>
          </cell>
          <cell r="H479">
            <v>0</v>
          </cell>
        </row>
        <row r="480">
          <cell r="A480" t="str">
            <v>04.210.05</v>
          </cell>
          <cell r="B480" t="str">
            <v>Corpo de BDCC 1.50x1.50m-H=1.00 a 2.50m</v>
          </cell>
          <cell r="C480" t="str">
            <v>DNER-ES286/97</v>
          </cell>
          <cell r="D480" t="str">
            <v xml:space="preserve"> </v>
          </cell>
          <cell r="E480" t="str">
            <v>m</v>
          </cell>
          <cell r="F480">
            <v>556.6</v>
          </cell>
          <cell r="G480">
            <v>199.2628</v>
          </cell>
          <cell r="H480">
            <v>755.86279999999999</v>
          </cell>
        </row>
        <row r="481">
          <cell r="A481" t="str">
            <v>04.210.06</v>
          </cell>
          <cell r="B481" t="str">
            <v>Corpo de BDCC 2.00x2.00m-H=1.00 a 2.50m</v>
          </cell>
          <cell r="C481" t="str">
            <v>DNER-ES286/97</v>
          </cell>
          <cell r="D481" t="str">
            <v xml:space="preserve"> </v>
          </cell>
          <cell r="E481" t="str">
            <v>m</v>
          </cell>
          <cell r="G481">
            <v>0</v>
          </cell>
          <cell r="H481">
            <v>0</v>
          </cell>
        </row>
        <row r="482">
          <cell r="A482" t="str">
            <v>04.210.07</v>
          </cell>
          <cell r="B482" t="str">
            <v>Corpo de BDCC 2.50x2.50m-H=1.00 a 2.50m</v>
          </cell>
          <cell r="C482" t="str">
            <v>DNER-ES286/97</v>
          </cell>
          <cell r="D482" t="str">
            <v xml:space="preserve"> </v>
          </cell>
          <cell r="E482" t="str">
            <v>m</v>
          </cell>
          <cell r="G482">
            <v>0</v>
          </cell>
          <cell r="H482">
            <v>0</v>
          </cell>
        </row>
        <row r="483">
          <cell r="A483" t="str">
            <v>04.210.08</v>
          </cell>
          <cell r="B483" t="str">
            <v>Corpo de BDCC 3.00x3.00m-H=1.00 a 2.50m</v>
          </cell>
          <cell r="C483" t="str">
            <v>DNER-ES286/97</v>
          </cell>
          <cell r="D483" t="str">
            <v xml:space="preserve"> </v>
          </cell>
          <cell r="E483" t="str">
            <v>m</v>
          </cell>
          <cell r="G483">
            <v>0</v>
          </cell>
          <cell r="H483">
            <v>0</v>
          </cell>
        </row>
        <row r="484">
          <cell r="A484" t="str">
            <v>04.210.09</v>
          </cell>
          <cell r="B484" t="str">
            <v>Corpo de BDCC 1.50x1.50m-H=2.50 a 5.00m</v>
          </cell>
          <cell r="C484" t="str">
            <v>DNER-ES286/97</v>
          </cell>
          <cell r="D484" t="str">
            <v xml:space="preserve"> </v>
          </cell>
          <cell r="E484" t="str">
            <v>m</v>
          </cell>
          <cell r="G484">
            <v>0</v>
          </cell>
          <cell r="H484">
            <v>0</v>
          </cell>
        </row>
        <row r="485">
          <cell r="A485" t="str">
            <v>04.210.10</v>
          </cell>
          <cell r="B485" t="str">
            <v>Corpo de BDCC 2.00x2.00m-H=2.50 a 5.00m</v>
          </cell>
          <cell r="C485" t="str">
            <v>DNER-ES286/97</v>
          </cell>
          <cell r="D485" t="str">
            <v xml:space="preserve"> </v>
          </cell>
          <cell r="E485" t="str">
            <v>m</v>
          </cell>
          <cell r="G485">
            <v>0</v>
          </cell>
          <cell r="H485">
            <v>0</v>
          </cell>
        </row>
        <row r="486">
          <cell r="A486" t="str">
            <v>04.210.11</v>
          </cell>
          <cell r="B486" t="str">
            <v>Corpo de BDCC 2.50x2.50m-H=2.50 a 5.00m</v>
          </cell>
          <cell r="C486" t="str">
            <v>DNER-ES286/97</v>
          </cell>
          <cell r="D486" t="str">
            <v xml:space="preserve"> </v>
          </cell>
          <cell r="E486" t="str">
            <v>m</v>
          </cell>
          <cell r="G486">
            <v>0</v>
          </cell>
          <cell r="H486">
            <v>0</v>
          </cell>
        </row>
        <row r="487">
          <cell r="A487" t="str">
            <v>04.210.12</v>
          </cell>
          <cell r="B487" t="str">
            <v>Corpo de BDCC 3.00x3.00m-H=2.50 a 5.00m</v>
          </cell>
          <cell r="C487" t="str">
            <v>DNER-ES286/97</v>
          </cell>
          <cell r="D487" t="str">
            <v xml:space="preserve"> </v>
          </cell>
          <cell r="E487" t="str">
            <v>m</v>
          </cell>
          <cell r="G487">
            <v>0</v>
          </cell>
          <cell r="H487">
            <v>0</v>
          </cell>
        </row>
        <row r="488">
          <cell r="A488" t="str">
            <v>04.210.13</v>
          </cell>
          <cell r="B488" t="str">
            <v>Corpo de BDCC 1.50x1.50m-H=5.00 a 7.50m</v>
          </cell>
          <cell r="C488" t="str">
            <v>DNER-ES286/97</v>
          </cell>
          <cell r="D488" t="str">
            <v xml:space="preserve"> </v>
          </cell>
          <cell r="E488" t="str">
            <v>m</v>
          </cell>
          <cell r="G488">
            <v>0</v>
          </cell>
          <cell r="H488">
            <v>0</v>
          </cell>
        </row>
        <row r="489">
          <cell r="A489" t="str">
            <v>04.210.14</v>
          </cell>
          <cell r="B489" t="str">
            <v>Corpo de BDCC 2.00x2.00m-H=5.00 a 7.50m</v>
          </cell>
          <cell r="C489" t="str">
            <v>DNER-ES286/97</v>
          </cell>
          <cell r="D489" t="str">
            <v xml:space="preserve"> </v>
          </cell>
          <cell r="E489" t="str">
            <v>m</v>
          </cell>
          <cell r="G489">
            <v>0</v>
          </cell>
          <cell r="H489">
            <v>0</v>
          </cell>
        </row>
        <row r="490">
          <cell r="A490" t="str">
            <v>04.210.15</v>
          </cell>
          <cell r="B490" t="str">
            <v>Corpo de BDCC 2.50x2.50m-H=5.00 a 7.50m</v>
          </cell>
          <cell r="C490" t="str">
            <v>DNER-ES286/97</v>
          </cell>
          <cell r="D490" t="str">
            <v xml:space="preserve"> </v>
          </cell>
          <cell r="E490" t="str">
            <v>m</v>
          </cell>
          <cell r="G490">
            <v>0</v>
          </cell>
          <cell r="H490">
            <v>0</v>
          </cell>
        </row>
        <row r="491">
          <cell r="A491" t="str">
            <v>04.210.16</v>
          </cell>
          <cell r="B491" t="str">
            <v>Corpo de BDCC 3.00x3.00m-H=5.00 a 7.50m</v>
          </cell>
          <cell r="C491" t="str">
            <v>DNER-ES286/97</v>
          </cell>
          <cell r="D491" t="str">
            <v xml:space="preserve"> </v>
          </cell>
          <cell r="E491" t="str">
            <v>m</v>
          </cell>
          <cell r="G491">
            <v>0</v>
          </cell>
          <cell r="H491">
            <v>0</v>
          </cell>
        </row>
        <row r="492">
          <cell r="A492" t="str">
            <v>04.210.17</v>
          </cell>
          <cell r="B492" t="str">
            <v>Corpo de BDCC 1.50x1.50m-H=7.50 a 10.00m</v>
          </cell>
          <cell r="C492" t="str">
            <v>DNER-ES286/97</v>
          </cell>
          <cell r="D492" t="str">
            <v xml:space="preserve"> </v>
          </cell>
          <cell r="E492" t="str">
            <v>m</v>
          </cell>
          <cell r="G492">
            <v>0</v>
          </cell>
          <cell r="H492">
            <v>0</v>
          </cell>
        </row>
        <row r="493">
          <cell r="A493" t="str">
            <v>04.210.18</v>
          </cell>
          <cell r="B493" t="str">
            <v>Corpo de BDCC 2.00x2.00m-H=7.50 a 10.00m</v>
          </cell>
          <cell r="C493" t="str">
            <v>DNER-ES286/97</v>
          </cell>
          <cell r="D493" t="str">
            <v xml:space="preserve"> </v>
          </cell>
          <cell r="E493" t="str">
            <v>m</v>
          </cell>
          <cell r="G493">
            <v>0</v>
          </cell>
          <cell r="H493">
            <v>0</v>
          </cell>
        </row>
        <row r="494">
          <cell r="A494" t="str">
            <v>04.210.19</v>
          </cell>
          <cell r="B494" t="str">
            <v>Corpo de BDCC 2.50x2.50m-H=7.50 a 10.00m</v>
          </cell>
          <cell r="C494" t="str">
            <v>DNER-ES286/97</v>
          </cell>
          <cell r="D494" t="str">
            <v xml:space="preserve"> </v>
          </cell>
          <cell r="E494" t="str">
            <v>m</v>
          </cell>
          <cell r="G494">
            <v>0</v>
          </cell>
          <cell r="H494">
            <v>0</v>
          </cell>
        </row>
        <row r="495">
          <cell r="A495" t="str">
            <v>04.210.20</v>
          </cell>
          <cell r="B495" t="str">
            <v>Corpo de BDCC 3.00x3.00m-H=7.50 a 10.00m</v>
          </cell>
          <cell r="C495" t="str">
            <v>DNER-ES286/97</v>
          </cell>
          <cell r="D495" t="str">
            <v xml:space="preserve"> </v>
          </cell>
          <cell r="E495" t="str">
            <v>m</v>
          </cell>
          <cell r="G495">
            <v>0</v>
          </cell>
          <cell r="H495">
            <v>0</v>
          </cell>
        </row>
        <row r="496">
          <cell r="A496" t="str">
            <v>04.210.21</v>
          </cell>
          <cell r="B496" t="str">
            <v>Corpo de BDCC 1.50x1.50m-H=10.00 a 12.50m</v>
          </cell>
          <cell r="C496" t="str">
            <v>DNER-ES286/97</v>
          </cell>
          <cell r="D496" t="str">
            <v xml:space="preserve"> </v>
          </cell>
          <cell r="E496" t="str">
            <v>m</v>
          </cell>
          <cell r="G496">
            <v>0</v>
          </cell>
          <cell r="H496">
            <v>0</v>
          </cell>
        </row>
        <row r="497">
          <cell r="A497" t="str">
            <v>04.210.22</v>
          </cell>
          <cell r="B497" t="str">
            <v>Corpo de BDCC 2.00x2.00m-H=10.00 a 12.50m</v>
          </cell>
          <cell r="C497" t="str">
            <v>DNER-ES286/97</v>
          </cell>
          <cell r="D497" t="str">
            <v xml:space="preserve"> </v>
          </cell>
          <cell r="E497" t="str">
            <v>m</v>
          </cell>
          <cell r="G497">
            <v>0</v>
          </cell>
          <cell r="H497">
            <v>0</v>
          </cell>
        </row>
        <row r="498">
          <cell r="A498" t="str">
            <v>04.210.23</v>
          </cell>
          <cell r="B498" t="str">
            <v>Corpo de BDCC 2.50x2.50m-H=10.00 a 12.50m</v>
          </cell>
          <cell r="C498" t="str">
            <v>DNER-ES286/97</v>
          </cell>
          <cell r="D498" t="str">
            <v xml:space="preserve"> </v>
          </cell>
          <cell r="E498" t="str">
            <v>m</v>
          </cell>
          <cell r="G498">
            <v>0</v>
          </cell>
          <cell r="H498">
            <v>0</v>
          </cell>
        </row>
        <row r="499">
          <cell r="A499" t="str">
            <v>04.210.24</v>
          </cell>
          <cell r="B499" t="str">
            <v>Corpo de BDCC 3.00x3.00m-H=10.00 a 12.50m</v>
          </cell>
          <cell r="C499" t="str">
            <v>DNER-ES286/97</v>
          </cell>
          <cell r="D499" t="str">
            <v xml:space="preserve"> </v>
          </cell>
          <cell r="E499" t="str">
            <v>m</v>
          </cell>
          <cell r="G499">
            <v>0</v>
          </cell>
          <cell r="H499">
            <v>0</v>
          </cell>
        </row>
        <row r="500">
          <cell r="A500" t="str">
            <v>04.210.25</v>
          </cell>
          <cell r="B500" t="str">
            <v>Corpo de BDCC 1.50x1.50m-H=12.50 a 15.00m</v>
          </cell>
          <cell r="C500" t="str">
            <v>DNER-ES286/97</v>
          </cell>
          <cell r="D500" t="str">
            <v xml:space="preserve"> </v>
          </cell>
          <cell r="E500" t="str">
            <v>m</v>
          </cell>
          <cell r="G500">
            <v>0</v>
          </cell>
          <cell r="H500">
            <v>0</v>
          </cell>
        </row>
        <row r="501">
          <cell r="A501" t="str">
            <v>04.210.26</v>
          </cell>
          <cell r="B501" t="str">
            <v>Corpo de BDCC 2.00x2.00m-H=12.50 a 15.00m</v>
          </cell>
          <cell r="C501" t="str">
            <v>DNER-ES286/97</v>
          </cell>
          <cell r="D501" t="str">
            <v xml:space="preserve"> </v>
          </cell>
          <cell r="E501" t="str">
            <v>m</v>
          </cell>
          <cell r="G501">
            <v>0</v>
          </cell>
          <cell r="H501">
            <v>0</v>
          </cell>
        </row>
        <row r="502">
          <cell r="A502" t="str">
            <v>04.210.27</v>
          </cell>
          <cell r="B502" t="str">
            <v>Corpo de BDCC 2.50x2.50m-H=12.50 a 15.00m</v>
          </cell>
          <cell r="C502" t="str">
            <v>DNER-ES286/97</v>
          </cell>
          <cell r="D502" t="str">
            <v xml:space="preserve"> </v>
          </cell>
          <cell r="E502" t="str">
            <v>m</v>
          </cell>
          <cell r="G502">
            <v>0</v>
          </cell>
          <cell r="H502">
            <v>0</v>
          </cell>
        </row>
        <row r="503">
          <cell r="A503" t="str">
            <v>04.210.28</v>
          </cell>
          <cell r="B503" t="str">
            <v>Corpo de BDCC 3.00x3.00m-H=12.50 a 15.00m</v>
          </cell>
          <cell r="C503" t="str">
            <v>DNER-ES286/97</v>
          </cell>
          <cell r="D503" t="str">
            <v xml:space="preserve"> </v>
          </cell>
          <cell r="E503" t="str">
            <v>m</v>
          </cell>
          <cell r="G503">
            <v>0</v>
          </cell>
          <cell r="H503">
            <v>0</v>
          </cell>
        </row>
        <row r="504">
          <cell r="A504" t="str">
            <v>04.211.01</v>
          </cell>
          <cell r="B504" t="str">
            <v>Boca de BDCC 1.50x1.50m - normal</v>
          </cell>
          <cell r="C504" t="str">
            <v xml:space="preserve"> </v>
          </cell>
          <cell r="D504" t="str">
            <v xml:space="preserve"> </v>
          </cell>
          <cell r="E504" t="str">
            <v>un</v>
          </cell>
          <cell r="F504">
            <v>2682.37</v>
          </cell>
          <cell r="G504">
            <v>960.28845999999987</v>
          </cell>
          <cell r="H504">
            <v>3642.6584599999996</v>
          </cell>
        </row>
        <row r="505">
          <cell r="A505" t="str">
            <v>04.211.02</v>
          </cell>
          <cell r="B505" t="str">
            <v>Boca de BDCC 2.00x2.00m - normal</v>
          </cell>
          <cell r="C505" t="str">
            <v xml:space="preserve"> </v>
          </cell>
          <cell r="D505" t="str">
            <v xml:space="preserve"> </v>
          </cell>
          <cell r="E505" t="str">
            <v>un</v>
          </cell>
          <cell r="G505">
            <v>0</v>
          </cell>
          <cell r="H505">
            <v>0</v>
          </cell>
        </row>
        <row r="506">
          <cell r="A506" t="str">
            <v>04.211.03</v>
          </cell>
          <cell r="B506" t="str">
            <v>Boca de BDCC 2.50x2.50m - normal</v>
          </cell>
          <cell r="C506" t="str">
            <v xml:space="preserve"> </v>
          </cell>
          <cell r="D506" t="str">
            <v xml:space="preserve"> </v>
          </cell>
          <cell r="E506" t="str">
            <v>un</v>
          </cell>
          <cell r="G506">
            <v>0</v>
          </cell>
          <cell r="H506">
            <v>0</v>
          </cell>
        </row>
        <row r="507">
          <cell r="A507" t="str">
            <v>04.211.04</v>
          </cell>
          <cell r="B507" t="str">
            <v>Boca de BDCC 3.00x3.00m - normal</v>
          </cell>
          <cell r="C507" t="str">
            <v xml:space="preserve"> </v>
          </cell>
          <cell r="D507" t="str">
            <v xml:space="preserve"> </v>
          </cell>
          <cell r="E507" t="str">
            <v>un</v>
          </cell>
          <cell r="G507">
            <v>0</v>
          </cell>
          <cell r="H507">
            <v>0</v>
          </cell>
        </row>
        <row r="508">
          <cell r="A508" t="str">
            <v>04.211.05</v>
          </cell>
          <cell r="B508" t="str">
            <v>Boca de BDCC 1.50x1.50m - esc=15°</v>
          </cell>
          <cell r="C508" t="str">
            <v xml:space="preserve"> </v>
          </cell>
          <cell r="D508" t="str">
            <v xml:space="preserve"> </v>
          </cell>
          <cell r="E508" t="str">
            <v>un</v>
          </cell>
          <cell r="G508">
            <v>0</v>
          </cell>
          <cell r="H508">
            <v>0</v>
          </cell>
        </row>
        <row r="509">
          <cell r="A509" t="str">
            <v>04.211.06</v>
          </cell>
          <cell r="B509" t="str">
            <v>Boca de BDCC 2.00x2.00m - esc=15°</v>
          </cell>
          <cell r="C509" t="str">
            <v xml:space="preserve"> </v>
          </cell>
          <cell r="D509" t="str">
            <v xml:space="preserve"> </v>
          </cell>
          <cell r="E509" t="str">
            <v>un</v>
          </cell>
          <cell r="G509">
            <v>0</v>
          </cell>
          <cell r="H509">
            <v>0</v>
          </cell>
        </row>
        <row r="510">
          <cell r="A510" t="str">
            <v>04.211.07</v>
          </cell>
          <cell r="B510" t="str">
            <v>Boca de BDCC 2.50x2.50m - esc=15°</v>
          </cell>
          <cell r="C510" t="str">
            <v xml:space="preserve"> </v>
          </cell>
          <cell r="D510" t="str">
            <v xml:space="preserve"> </v>
          </cell>
          <cell r="E510" t="str">
            <v>un</v>
          </cell>
          <cell r="G510">
            <v>0</v>
          </cell>
          <cell r="H510">
            <v>0</v>
          </cell>
        </row>
        <row r="511">
          <cell r="A511" t="str">
            <v>04.211.08</v>
          </cell>
          <cell r="B511" t="str">
            <v>Boca de BDCC 3.00x3.00m - esc=15°</v>
          </cell>
          <cell r="C511" t="str">
            <v xml:space="preserve"> </v>
          </cell>
          <cell r="D511" t="str">
            <v xml:space="preserve"> </v>
          </cell>
          <cell r="E511" t="str">
            <v>un</v>
          </cell>
          <cell r="G511">
            <v>0</v>
          </cell>
          <cell r="H511">
            <v>0</v>
          </cell>
        </row>
        <row r="512">
          <cell r="A512" t="str">
            <v>04.211.09</v>
          </cell>
          <cell r="B512" t="str">
            <v>Boca de BDCC 1.50x1.50m - esc=30°</v>
          </cell>
          <cell r="C512" t="str">
            <v xml:space="preserve"> </v>
          </cell>
          <cell r="D512" t="str">
            <v xml:space="preserve"> </v>
          </cell>
          <cell r="E512" t="str">
            <v>un</v>
          </cell>
          <cell r="F512">
            <v>3161.55</v>
          </cell>
          <cell r="G512">
            <v>1131.8349000000001</v>
          </cell>
          <cell r="H512">
            <v>4293.3849</v>
          </cell>
        </row>
        <row r="513">
          <cell r="A513" t="str">
            <v>04.211.10</v>
          </cell>
          <cell r="B513" t="str">
            <v>Boca de BDCC 2.00x2.00m - esc=30°</v>
          </cell>
          <cell r="C513" t="str">
            <v xml:space="preserve"> </v>
          </cell>
          <cell r="D513" t="str">
            <v xml:space="preserve"> </v>
          </cell>
          <cell r="E513" t="str">
            <v>un</v>
          </cell>
          <cell r="G513">
            <v>0</v>
          </cell>
          <cell r="H513">
            <v>0</v>
          </cell>
        </row>
        <row r="514">
          <cell r="A514" t="str">
            <v>04.211.11</v>
          </cell>
          <cell r="B514" t="str">
            <v>Boca de BDCC 2.50x2.50m - esc=30°</v>
          </cell>
          <cell r="C514" t="str">
            <v xml:space="preserve"> </v>
          </cell>
          <cell r="D514" t="str">
            <v xml:space="preserve"> </v>
          </cell>
          <cell r="E514" t="str">
            <v>un</v>
          </cell>
          <cell r="G514">
            <v>0</v>
          </cell>
          <cell r="H514">
            <v>0</v>
          </cell>
        </row>
        <row r="515">
          <cell r="A515" t="str">
            <v>04.211.12</v>
          </cell>
          <cell r="B515" t="str">
            <v>Boca de BDCC 3.00x3.00m - esc=30°</v>
          </cell>
          <cell r="C515" t="str">
            <v xml:space="preserve"> </v>
          </cell>
          <cell r="D515" t="str">
            <v xml:space="preserve"> </v>
          </cell>
          <cell r="E515" t="str">
            <v>un</v>
          </cell>
          <cell r="G515">
            <v>0</v>
          </cell>
          <cell r="H515">
            <v>0</v>
          </cell>
        </row>
        <row r="516">
          <cell r="A516" t="str">
            <v>04.211.13</v>
          </cell>
          <cell r="B516" t="str">
            <v>Boca de BDCC 1.50x1.50m - esc=45°</v>
          </cell>
          <cell r="C516" t="str">
            <v xml:space="preserve"> </v>
          </cell>
          <cell r="D516" t="str">
            <v xml:space="preserve"> </v>
          </cell>
          <cell r="E516" t="str">
            <v>un</v>
          </cell>
          <cell r="G516">
            <v>0</v>
          </cell>
          <cell r="H516">
            <v>0</v>
          </cell>
        </row>
        <row r="517">
          <cell r="A517" t="str">
            <v>04.211.14</v>
          </cell>
          <cell r="B517" t="str">
            <v>Boca de BDCC 2.00x2.00m - esc=45°</v>
          </cell>
          <cell r="C517" t="str">
            <v xml:space="preserve"> </v>
          </cell>
          <cell r="D517" t="str">
            <v xml:space="preserve"> </v>
          </cell>
          <cell r="E517" t="str">
            <v>un</v>
          </cell>
          <cell r="G517">
            <v>0</v>
          </cell>
          <cell r="H517">
            <v>0</v>
          </cell>
        </row>
        <row r="518">
          <cell r="A518" t="str">
            <v>04.211.15</v>
          </cell>
          <cell r="B518" t="str">
            <v>Boca de BDCC 2.50x2.50m - esc=45°</v>
          </cell>
          <cell r="C518" t="str">
            <v xml:space="preserve"> </v>
          </cell>
          <cell r="D518" t="str">
            <v xml:space="preserve"> </v>
          </cell>
          <cell r="E518" t="str">
            <v>un</v>
          </cell>
          <cell r="G518">
            <v>0</v>
          </cell>
          <cell r="H518">
            <v>0</v>
          </cell>
        </row>
        <row r="519">
          <cell r="A519" t="str">
            <v>04.211.16</v>
          </cell>
          <cell r="B519" t="str">
            <v>Boca de BDCC 3.00x3.00m - esc=45°</v>
          </cell>
          <cell r="C519" t="str">
            <v xml:space="preserve"> </v>
          </cell>
          <cell r="D519" t="str">
            <v xml:space="preserve"> </v>
          </cell>
          <cell r="E519" t="str">
            <v>un</v>
          </cell>
          <cell r="G519">
            <v>0</v>
          </cell>
          <cell r="H519">
            <v>0</v>
          </cell>
        </row>
        <row r="520">
          <cell r="A520" t="str">
            <v>04.220.01</v>
          </cell>
          <cell r="B520" t="str">
            <v>Corpo de BTCC 1.50x1.50m-H=0 a 1.00m</v>
          </cell>
          <cell r="C520" t="str">
            <v>DNER-ES286/97</v>
          </cell>
          <cell r="D520" t="str">
            <v xml:space="preserve"> </v>
          </cell>
          <cell r="E520" t="str">
            <v>m</v>
          </cell>
          <cell r="G520">
            <v>0</v>
          </cell>
          <cell r="H520">
            <v>0</v>
          </cell>
        </row>
        <row r="521">
          <cell r="A521" t="str">
            <v>04.220.02</v>
          </cell>
          <cell r="B521" t="str">
            <v>Corpo de BTCC 2.00x2.00m-H=0 a 1.00m</v>
          </cell>
          <cell r="C521" t="str">
            <v>DNER-ES286/97</v>
          </cell>
          <cell r="D521" t="str">
            <v xml:space="preserve"> </v>
          </cell>
          <cell r="E521" t="str">
            <v>m</v>
          </cell>
          <cell r="G521">
            <v>0</v>
          </cell>
          <cell r="H521">
            <v>0</v>
          </cell>
        </row>
        <row r="522">
          <cell r="A522" t="str">
            <v>04.220.03</v>
          </cell>
          <cell r="B522" t="str">
            <v>Corpo de BTCC 2.50x2.50m-H=0 a 1.00m</v>
          </cell>
          <cell r="C522" t="str">
            <v>DNER-ES286/97</v>
          </cell>
          <cell r="D522" t="str">
            <v xml:space="preserve"> </v>
          </cell>
          <cell r="E522" t="str">
            <v>m</v>
          </cell>
          <cell r="G522">
            <v>0</v>
          </cell>
          <cell r="H522">
            <v>0</v>
          </cell>
        </row>
        <row r="523">
          <cell r="A523" t="str">
            <v>04.220.04</v>
          </cell>
          <cell r="B523" t="str">
            <v>Corpo de BTCC 3.00x3.00m-H=0 a 1.00m</v>
          </cell>
          <cell r="C523" t="str">
            <v>DNER-ES286/97</v>
          </cell>
          <cell r="D523" t="str">
            <v xml:space="preserve"> </v>
          </cell>
          <cell r="E523" t="str">
            <v>m</v>
          </cell>
          <cell r="G523">
            <v>0</v>
          </cell>
          <cell r="H523">
            <v>0</v>
          </cell>
        </row>
        <row r="524">
          <cell r="A524" t="str">
            <v>04.220.05</v>
          </cell>
          <cell r="B524" t="str">
            <v>Corpo de BTCC 1.50x1.50m-H=1.00 a 2.50m</v>
          </cell>
          <cell r="C524" t="str">
            <v>DNER-ES286/97</v>
          </cell>
          <cell r="D524" t="str">
            <v xml:space="preserve"> </v>
          </cell>
          <cell r="E524" t="str">
            <v>m</v>
          </cell>
          <cell r="F524">
            <v>825.87</v>
          </cell>
          <cell r="G524">
            <v>295.66145999999998</v>
          </cell>
          <cell r="H524">
            <v>1121.5314599999999</v>
          </cell>
        </row>
        <row r="525">
          <cell r="A525" t="str">
            <v>04.220.06</v>
          </cell>
          <cell r="B525" t="str">
            <v>Corpo de BSTC 2.00x2.00m-H=1.00 a 2.50m</v>
          </cell>
          <cell r="C525" t="str">
            <v>DNER-ES286/97</v>
          </cell>
          <cell r="D525" t="str">
            <v xml:space="preserve"> </v>
          </cell>
          <cell r="E525" t="str">
            <v>m</v>
          </cell>
          <cell r="F525">
            <v>1187.6199999999999</v>
          </cell>
          <cell r="G525">
            <v>425.16795999999994</v>
          </cell>
          <cell r="H525">
            <v>1612.7879599999999</v>
          </cell>
        </row>
        <row r="526">
          <cell r="A526" t="str">
            <v>04.220.07</v>
          </cell>
          <cell r="B526" t="str">
            <v>Corpo de BTCC 2.50x2.50m-H=1.00 a 2.50m</v>
          </cell>
          <cell r="C526" t="str">
            <v>DNER-ES286/97</v>
          </cell>
          <cell r="D526" t="str">
            <v xml:space="preserve"> </v>
          </cell>
          <cell r="E526" t="str">
            <v>m</v>
          </cell>
          <cell r="G526">
            <v>0</v>
          </cell>
          <cell r="H526">
            <v>0</v>
          </cell>
        </row>
        <row r="527">
          <cell r="A527" t="str">
            <v>04.220.08</v>
          </cell>
          <cell r="B527" t="str">
            <v>Corpo de BTCC 3.00x3.00m-H=1.00 a 2.50m</v>
          </cell>
          <cell r="C527" t="str">
            <v>DNER-ES286/97</v>
          </cell>
          <cell r="D527" t="str">
            <v xml:space="preserve"> </v>
          </cell>
          <cell r="E527" t="str">
            <v>m</v>
          </cell>
          <cell r="G527">
            <v>0</v>
          </cell>
          <cell r="H527">
            <v>0</v>
          </cell>
        </row>
        <row r="528">
          <cell r="A528" t="str">
            <v>04.220.09</v>
          </cell>
          <cell r="B528" t="str">
            <v>Corpo de BTCC 1.50x1.50m-H=2.50 a 5.00m</v>
          </cell>
          <cell r="C528" t="str">
            <v>DNER-ES286/97</v>
          </cell>
          <cell r="D528" t="str">
            <v xml:space="preserve"> </v>
          </cell>
          <cell r="E528" t="str">
            <v>m</v>
          </cell>
          <cell r="F528">
            <v>899.7</v>
          </cell>
          <cell r="G528">
            <v>322.0926</v>
          </cell>
          <cell r="H528">
            <v>1221.7926</v>
          </cell>
        </row>
        <row r="529">
          <cell r="A529" t="str">
            <v>04.220.10</v>
          </cell>
          <cell r="B529" t="str">
            <v>Corpo de BTCC 2.00x2.00m-H=2.50 a 5.00m</v>
          </cell>
          <cell r="C529" t="str">
            <v>DNER-ES286/97</v>
          </cell>
          <cell r="D529" t="str">
            <v xml:space="preserve"> </v>
          </cell>
          <cell r="E529" t="str">
            <v>m</v>
          </cell>
          <cell r="G529">
            <v>0</v>
          </cell>
          <cell r="H529">
            <v>0</v>
          </cell>
        </row>
        <row r="530">
          <cell r="A530" t="str">
            <v>04.220.11</v>
          </cell>
          <cell r="B530" t="str">
            <v>Corpo de BTCC 2.50x2.50m-H=2.50 a 5.00m</v>
          </cell>
          <cell r="C530" t="str">
            <v>DNER-ES286/97</v>
          </cell>
          <cell r="D530" t="str">
            <v xml:space="preserve"> </v>
          </cell>
          <cell r="E530" t="str">
            <v>m</v>
          </cell>
          <cell r="G530">
            <v>0</v>
          </cell>
          <cell r="H530">
            <v>0</v>
          </cell>
        </row>
        <row r="531">
          <cell r="A531" t="str">
            <v>04.220.12</v>
          </cell>
          <cell r="B531" t="str">
            <v>Corpo de BTCC 3.00x3.00m-H=2.50 a 5.00m</v>
          </cell>
          <cell r="C531" t="str">
            <v>DNER-ES286/97</v>
          </cell>
          <cell r="D531" t="str">
            <v xml:space="preserve"> </v>
          </cell>
          <cell r="E531" t="str">
            <v>m</v>
          </cell>
          <cell r="G531">
            <v>0</v>
          </cell>
          <cell r="H531">
            <v>0</v>
          </cell>
        </row>
        <row r="532">
          <cell r="A532" t="str">
            <v>04.220.13</v>
          </cell>
          <cell r="B532" t="str">
            <v>Corpo de BTCC 1.50x1.50m-H=5.00 a 7.50m</v>
          </cell>
          <cell r="C532" t="str">
            <v>DNER-ES286/97</v>
          </cell>
          <cell r="D532" t="str">
            <v xml:space="preserve"> </v>
          </cell>
          <cell r="E532" t="str">
            <v>m</v>
          </cell>
          <cell r="G532">
            <v>0</v>
          </cell>
          <cell r="H532">
            <v>0</v>
          </cell>
        </row>
        <row r="533">
          <cell r="A533" t="str">
            <v>04.220.14</v>
          </cell>
          <cell r="B533" t="str">
            <v>Corpo de BTCC 2.0Dx2.00m-H=5.00 a 7.50m</v>
          </cell>
          <cell r="C533" t="str">
            <v>DNER-ES286/97</v>
          </cell>
          <cell r="D533" t="str">
            <v xml:space="preserve"> </v>
          </cell>
          <cell r="E533" t="str">
            <v>m</v>
          </cell>
          <cell r="G533">
            <v>0</v>
          </cell>
          <cell r="H533">
            <v>0</v>
          </cell>
        </row>
        <row r="534">
          <cell r="A534" t="str">
            <v>04.220.15</v>
          </cell>
          <cell r="B534" t="str">
            <v>Corpo de BTCC 2.50x2.50m-H=5.00 a 7.50m</v>
          </cell>
          <cell r="C534" t="str">
            <v>DNER-ES286/97</v>
          </cell>
          <cell r="D534" t="str">
            <v xml:space="preserve"> </v>
          </cell>
          <cell r="E534" t="str">
            <v>m</v>
          </cell>
          <cell r="G534">
            <v>0</v>
          </cell>
          <cell r="H534">
            <v>0</v>
          </cell>
        </row>
        <row r="535">
          <cell r="A535" t="str">
            <v>04.220.16</v>
          </cell>
          <cell r="B535" t="str">
            <v>Corpo de BTCC 3.00x3.00m-H=5.00 a 7.50m</v>
          </cell>
          <cell r="C535" t="str">
            <v>DNER-ES286/97</v>
          </cell>
          <cell r="D535" t="str">
            <v xml:space="preserve"> </v>
          </cell>
          <cell r="E535" t="str">
            <v>m</v>
          </cell>
          <cell r="G535">
            <v>0</v>
          </cell>
          <cell r="H535">
            <v>0</v>
          </cell>
        </row>
        <row r="536">
          <cell r="A536" t="str">
            <v>04.220.17</v>
          </cell>
          <cell r="B536" t="str">
            <v>Corpo de BTCC 1.50x1.50m-H=7.50 a 10.00m</v>
          </cell>
          <cell r="C536" t="str">
            <v>DNER-ES286/97</v>
          </cell>
          <cell r="D536" t="str">
            <v xml:space="preserve"> </v>
          </cell>
          <cell r="E536" t="str">
            <v>m</v>
          </cell>
          <cell r="G536">
            <v>0</v>
          </cell>
          <cell r="H536">
            <v>0</v>
          </cell>
        </row>
        <row r="537">
          <cell r="A537" t="str">
            <v>04.220.18</v>
          </cell>
          <cell r="B537" t="str">
            <v>Corpo de BTCC 2.00x2.00m-H=7.50 a 10.00m</v>
          </cell>
          <cell r="C537" t="str">
            <v>DNER-ES286/97</v>
          </cell>
          <cell r="D537" t="str">
            <v xml:space="preserve"> </v>
          </cell>
          <cell r="E537" t="str">
            <v>m</v>
          </cell>
          <cell r="G537">
            <v>0</v>
          </cell>
          <cell r="H537">
            <v>0</v>
          </cell>
        </row>
        <row r="538">
          <cell r="A538" t="str">
            <v>04.220.19</v>
          </cell>
          <cell r="B538" t="str">
            <v>Corpo de BTCC 2.50x2.50m-H=7.50 a 10.00m</v>
          </cell>
          <cell r="C538" t="str">
            <v>DNER-ES286/97</v>
          </cell>
          <cell r="D538" t="str">
            <v xml:space="preserve"> </v>
          </cell>
          <cell r="E538" t="str">
            <v>m</v>
          </cell>
          <cell r="G538">
            <v>0</v>
          </cell>
          <cell r="H538">
            <v>0</v>
          </cell>
        </row>
        <row r="539">
          <cell r="A539" t="str">
            <v>04.220.20</v>
          </cell>
          <cell r="B539" t="str">
            <v>Corpo de BTCC 3.00x3.00m-H=7.50 a 10.00m</v>
          </cell>
          <cell r="C539" t="str">
            <v>DNER-ES286/97</v>
          </cell>
          <cell r="D539" t="str">
            <v xml:space="preserve"> </v>
          </cell>
          <cell r="E539" t="str">
            <v>m</v>
          </cell>
          <cell r="G539">
            <v>0</v>
          </cell>
          <cell r="H539">
            <v>0</v>
          </cell>
        </row>
        <row r="540">
          <cell r="A540" t="str">
            <v>04.220.21</v>
          </cell>
          <cell r="B540" t="str">
            <v>Corpo de BTCC 1.50x1.50m-H=10.00 a 12.50m</v>
          </cell>
          <cell r="C540" t="str">
            <v>DNER-ES286/97</v>
          </cell>
          <cell r="D540" t="str">
            <v xml:space="preserve"> </v>
          </cell>
          <cell r="E540" t="str">
            <v>m</v>
          </cell>
          <cell r="G540">
            <v>0</v>
          </cell>
          <cell r="H540">
            <v>0</v>
          </cell>
        </row>
        <row r="541">
          <cell r="A541" t="str">
            <v>04.220.22</v>
          </cell>
          <cell r="B541" t="str">
            <v>Corpo de BTCC 2.00x2.00m-H=10.00 a 12.50m</v>
          </cell>
          <cell r="C541" t="str">
            <v>DNER-ES286/97</v>
          </cell>
          <cell r="D541" t="str">
            <v xml:space="preserve"> </v>
          </cell>
          <cell r="E541" t="str">
            <v>m</v>
          </cell>
          <cell r="G541">
            <v>0</v>
          </cell>
          <cell r="H541">
            <v>0</v>
          </cell>
        </row>
        <row r="542">
          <cell r="A542" t="str">
            <v>04.220.23</v>
          </cell>
          <cell r="B542" t="str">
            <v>Corpo de BTCC 2.50x2.50m-H=10.00 a 12.50m</v>
          </cell>
          <cell r="C542" t="str">
            <v>DNER-ES286/97</v>
          </cell>
          <cell r="D542" t="str">
            <v xml:space="preserve"> </v>
          </cell>
          <cell r="E542" t="str">
            <v>m</v>
          </cell>
          <cell r="G542">
            <v>0</v>
          </cell>
          <cell r="H542">
            <v>0</v>
          </cell>
        </row>
        <row r="543">
          <cell r="A543" t="str">
            <v>04.220.24</v>
          </cell>
          <cell r="B543" t="str">
            <v>Corpo de BTCC 3.00x3.00m-H=10.00 a 12.50m</v>
          </cell>
          <cell r="C543" t="str">
            <v>DNER-ES286/97</v>
          </cell>
          <cell r="D543" t="str">
            <v xml:space="preserve"> </v>
          </cell>
          <cell r="E543" t="str">
            <v>m</v>
          </cell>
          <cell r="G543">
            <v>0</v>
          </cell>
          <cell r="H543">
            <v>0</v>
          </cell>
        </row>
        <row r="544">
          <cell r="A544" t="str">
            <v>04.220.25</v>
          </cell>
          <cell r="B544" t="str">
            <v>Corpo de BTCC 1.50x1.50m-H=12.50 a 15.00m</v>
          </cell>
          <cell r="C544" t="str">
            <v>DNER-ES286/97</v>
          </cell>
          <cell r="D544" t="str">
            <v xml:space="preserve"> </v>
          </cell>
          <cell r="E544" t="str">
            <v>m</v>
          </cell>
          <cell r="G544">
            <v>0</v>
          </cell>
          <cell r="H544">
            <v>0</v>
          </cell>
        </row>
        <row r="545">
          <cell r="A545" t="str">
            <v>04.220.26</v>
          </cell>
          <cell r="B545" t="str">
            <v>Corpo de BTCC 2.00x2.00m-H=12.50 a 15.00m</v>
          </cell>
          <cell r="C545" t="str">
            <v>DNER-ES286/97</v>
          </cell>
          <cell r="D545" t="str">
            <v xml:space="preserve"> </v>
          </cell>
          <cell r="E545" t="str">
            <v>m</v>
          </cell>
          <cell r="G545">
            <v>0</v>
          </cell>
          <cell r="H545">
            <v>0</v>
          </cell>
        </row>
        <row r="546">
          <cell r="A546" t="str">
            <v>04.220.27</v>
          </cell>
          <cell r="B546" t="str">
            <v>Corpo de BTCC 2.50x2.50m-H=12.50 a 15.00m</v>
          </cell>
          <cell r="C546" t="str">
            <v>DNER-ES286/97</v>
          </cell>
          <cell r="D546" t="str">
            <v xml:space="preserve"> </v>
          </cell>
          <cell r="E546" t="str">
            <v>m</v>
          </cell>
          <cell r="G546">
            <v>0</v>
          </cell>
          <cell r="H546">
            <v>0</v>
          </cell>
        </row>
        <row r="547">
          <cell r="A547" t="str">
            <v>04.220.28</v>
          </cell>
          <cell r="B547" t="str">
            <v>Corpo de BTCC 3.00x3.00m-H=12.50 a 15.00m</v>
          </cell>
          <cell r="C547" t="str">
            <v>DNER-ES286/97</v>
          </cell>
          <cell r="D547" t="str">
            <v xml:space="preserve"> </v>
          </cell>
          <cell r="E547" t="str">
            <v>m</v>
          </cell>
          <cell r="G547">
            <v>0</v>
          </cell>
          <cell r="H547">
            <v>0</v>
          </cell>
        </row>
        <row r="548">
          <cell r="A548" t="str">
            <v>04.221.01</v>
          </cell>
          <cell r="B548" t="str">
            <v>Boca de BTCC 1.50x1.50m - normal</v>
          </cell>
          <cell r="C548" t="str">
            <v xml:space="preserve"> </v>
          </cell>
          <cell r="D548" t="str">
            <v xml:space="preserve"> </v>
          </cell>
          <cell r="E548" t="str">
            <v>un</v>
          </cell>
          <cell r="F548">
            <v>3358.97</v>
          </cell>
          <cell r="G548">
            <v>1202.5112599999998</v>
          </cell>
          <cell r="H548">
            <v>4561.4812599999996</v>
          </cell>
        </row>
        <row r="549">
          <cell r="A549" t="str">
            <v>04.221.02</v>
          </cell>
          <cell r="B549" t="str">
            <v>Boca de BTCC 2.00x2.00m - normal</v>
          </cell>
          <cell r="C549" t="str">
            <v xml:space="preserve"> </v>
          </cell>
          <cell r="D549" t="str">
            <v xml:space="preserve"> </v>
          </cell>
          <cell r="E549" t="str">
            <v>un</v>
          </cell>
          <cell r="G549">
            <v>0</v>
          </cell>
          <cell r="H549">
            <v>0</v>
          </cell>
        </row>
        <row r="550">
          <cell r="A550" t="str">
            <v>04.221.03</v>
          </cell>
          <cell r="B550" t="str">
            <v>Boca de BTCC 2.50x2.50m - normal</v>
          </cell>
          <cell r="C550" t="str">
            <v xml:space="preserve"> </v>
          </cell>
          <cell r="D550" t="str">
            <v xml:space="preserve"> </v>
          </cell>
          <cell r="E550" t="str">
            <v>un</v>
          </cell>
          <cell r="G550">
            <v>0</v>
          </cell>
          <cell r="H550">
            <v>0</v>
          </cell>
        </row>
        <row r="551">
          <cell r="A551" t="str">
            <v>04.221.04</v>
          </cell>
          <cell r="B551" t="str">
            <v>Boca de BTCC 3.00x3.00m - normal</v>
          </cell>
          <cell r="C551" t="str">
            <v xml:space="preserve"> </v>
          </cell>
          <cell r="D551" t="str">
            <v xml:space="preserve"> </v>
          </cell>
          <cell r="E551" t="str">
            <v>un</v>
          </cell>
          <cell r="G551">
            <v>0</v>
          </cell>
          <cell r="H551">
            <v>0</v>
          </cell>
        </row>
        <row r="552">
          <cell r="A552" t="str">
            <v>04.221.05</v>
          </cell>
          <cell r="B552" t="str">
            <v>Boca de BTCC 1.50x1.50m - esc=15°</v>
          </cell>
          <cell r="C552" t="str">
            <v xml:space="preserve"> </v>
          </cell>
          <cell r="D552" t="str">
            <v xml:space="preserve"> </v>
          </cell>
          <cell r="E552" t="str">
            <v>un</v>
          </cell>
          <cell r="G552">
            <v>0</v>
          </cell>
          <cell r="H552">
            <v>0</v>
          </cell>
        </row>
        <row r="553">
          <cell r="A553" t="str">
            <v>04.221.06</v>
          </cell>
          <cell r="B553" t="str">
            <v>Boca de BTCC 2.00x2.00m - esc=15°</v>
          </cell>
          <cell r="C553" t="str">
            <v xml:space="preserve"> </v>
          </cell>
          <cell r="D553" t="str">
            <v xml:space="preserve"> </v>
          </cell>
          <cell r="E553" t="str">
            <v>un</v>
          </cell>
          <cell r="G553">
            <v>0</v>
          </cell>
          <cell r="H553">
            <v>0</v>
          </cell>
        </row>
        <row r="554">
          <cell r="A554" t="str">
            <v>04.221.07</v>
          </cell>
          <cell r="B554" t="str">
            <v>Boca de BTCC 2.50x2.50m - esc=15°</v>
          </cell>
          <cell r="C554" t="str">
            <v xml:space="preserve"> </v>
          </cell>
          <cell r="D554" t="str">
            <v xml:space="preserve"> </v>
          </cell>
          <cell r="E554" t="str">
            <v>un</v>
          </cell>
          <cell r="G554">
            <v>0</v>
          </cell>
          <cell r="H554">
            <v>0</v>
          </cell>
        </row>
        <row r="555">
          <cell r="A555" t="str">
            <v>04.221.08</v>
          </cell>
          <cell r="B555" t="str">
            <v>Boca de BTCC 3.00x3.00m - esc=15°</v>
          </cell>
          <cell r="C555" t="str">
            <v xml:space="preserve"> </v>
          </cell>
          <cell r="D555" t="str">
            <v xml:space="preserve"> </v>
          </cell>
          <cell r="E555" t="str">
            <v>un</v>
          </cell>
          <cell r="G555">
            <v>0</v>
          </cell>
          <cell r="H555">
            <v>0</v>
          </cell>
        </row>
        <row r="556">
          <cell r="A556" t="str">
            <v>04.221.09</v>
          </cell>
          <cell r="B556" t="str">
            <v>Boca de BTCC 1.50x1.50m - esc=30°</v>
          </cell>
          <cell r="C556" t="str">
            <v xml:space="preserve"> </v>
          </cell>
          <cell r="D556" t="str">
            <v xml:space="preserve"> </v>
          </cell>
          <cell r="E556" t="str">
            <v>un</v>
          </cell>
          <cell r="G556">
            <v>0</v>
          </cell>
          <cell r="H556">
            <v>0</v>
          </cell>
        </row>
        <row r="557">
          <cell r="A557" t="str">
            <v>04.221.10</v>
          </cell>
          <cell r="B557" t="str">
            <v>Boca de BTCC 2.00x2.00m - esc=30°</v>
          </cell>
          <cell r="C557" t="str">
            <v xml:space="preserve"> </v>
          </cell>
          <cell r="D557" t="str">
            <v xml:space="preserve"> </v>
          </cell>
          <cell r="E557" t="str">
            <v>un</v>
          </cell>
          <cell r="G557">
            <v>0</v>
          </cell>
          <cell r="H557">
            <v>0</v>
          </cell>
        </row>
        <row r="558">
          <cell r="A558" t="str">
            <v>04.221.11</v>
          </cell>
          <cell r="B558" t="str">
            <v>Boca de BTCC 2.50x2.50m - esc=30°</v>
          </cell>
          <cell r="C558" t="str">
            <v xml:space="preserve"> </v>
          </cell>
          <cell r="D558" t="str">
            <v xml:space="preserve"> </v>
          </cell>
          <cell r="E558" t="str">
            <v>un</v>
          </cell>
          <cell r="G558">
            <v>0</v>
          </cell>
          <cell r="H558">
            <v>0</v>
          </cell>
        </row>
        <row r="559">
          <cell r="A559" t="str">
            <v>04.221.12</v>
          </cell>
          <cell r="B559" t="str">
            <v>Boca de BTCC 3.00x3.00m - esc=30°</v>
          </cell>
          <cell r="C559" t="str">
            <v xml:space="preserve"> </v>
          </cell>
          <cell r="D559" t="str">
            <v xml:space="preserve"> </v>
          </cell>
          <cell r="E559" t="str">
            <v>un</v>
          </cell>
          <cell r="G559">
            <v>0</v>
          </cell>
          <cell r="H559">
            <v>0</v>
          </cell>
        </row>
        <row r="560">
          <cell r="A560" t="str">
            <v>04.221.13</v>
          </cell>
          <cell r="B560" t="str">
            <v>Boca de BTCC 1.50x1.50m - esc=45°</v>
          </cell>
          <cell r="C560" t="str">
            <v xml:space="preserve"> </v>
          </cell>
          <cell r="D560" t="str">
            <v xml:space="preserve"> </v>
          </cell>
          <cell r="E560" t="str">
            <v>un</v>
          </cell>
          <cell r="G560">
            <v>0</v>
          </cell>
          <cell r="H560">
            <v>0</v>
          </cell>
        </row>
        <row r="561">
          <cell r="A561" t="str">
            <v xml:space="preserve">04.221.14  </v>
          </cell>
          <cell r="B561" t="str">
            <v>Boca de BTCC 2.00x2.00m - esc=45°</v>
          </cell>
          <cell r="C561" t="str">
            <v xml:space="preserve"> </v>
          </cell>
          <cell r="D561" t="str">
            <v xml:space="preserve"> </v>
          </cell>
          <cell r="E561" t="str">
            <v>un</v>
          </cell>
          <cell r="G561">
            <v>0</v>
          </cell>
          <cell r="H561">
            <v>0</v>
          </cell>
        </row>
        <row r="562">
          <cell r="A562" t="str">
            <v>04.221.15</v>
          </cell>
          <cell r="B562" t="str">
            <v>Boca de BTCC 2.50x2.50m - esc=45°</v>
          </cell>
          <cell r="C562" t="str">
            <v xml:space="preserve"> </v>
          </cell>
          <cell r="D562" t="str">
            <v xml:space="preserve"> </v>
          </cell>
          <cell r="E562" t="str">
            <v>un</v>
          </cell>
          <cell r="G562">
            <v>0</v>
          </cell>
          <cell r="H562">
            <v>0</v>
          </cell>
        </row>
        <row r="563">
          <cell r="A563" t="str">
            <v>04.221.16</v>
          </cell>
          <cell r="B563" t="str">
            <v>Boca de BTCC 3.00x3.00m - esc=45°</v>
          </cell>
          <cell r="C563" t="str">
            <v xml:space="preserve"> </v>
          </cell>
          <cell r="D563" t="str">
            <v xml:space="preserve"> </v>
          </cell>
          <cell r="E563" t="str">
            <v>un</v>
          </cell>
          <cell r="G563">
            <v>0</v>
          </cell>
          <cell r="H563">
            <v>0</v>
          </cell>
        </row>
        <row r="564">
          <cell r="A564" t="str">
            <v>04.400.01</v>
          </cell>
          <cell r="B564" t="str">
            <v>Valeta de prot. de cortes c/ revest. vegetal VPC 01</v>
          </cell>
          <cell r="C564" t="str">
            <v xml:space="preserve"> </v>
          </cell>
          <cell r="D564" t="str">
            <v xml:space="preserve"> </v>
          </cell>
          <cell r="E564" t="str">
            <v>m</v>
          </cell>
          <cell r="F564">
            <v>23.25</v>
          </cell>
          <cell r="G564">
            <v>8.3234999999999992</v>
          </cell>
          <cell r="H564">
            <v>31.573499999999999</v>
          </cell>
        </row>
        <row r="565">
          <cell r="A565" t="str">
            <v>04.400.02</v>
          </cell>
          <cell r="B565" t="str">
            <v>Valeta de prot. de cortes c/ revest. vegetal VPC 02</v>
          </cell>
          <cell r="C565" t="str">
            <v xml:space="preserve"> </v>
          </cell>
          <cell r="D565" t="str">
            <v xml:space="preserve"> </v>
          </cell>
          <cell r="E565" t="str">
            <v>m</v>
          </cell>
          <cell r="F565">
            <v>17.11</v>
          </cell>
          <cell r="G565">
            <v>6.1253799999999998</v>
          </cell>
          <cell r="H565">
            <v>23.235379999999999</v>
          </cell>
        </row>
        <row r="566">
          <cell r="A566" t="str">
            <v>04.400.03</v>
          </cell>
          <cell r="B566" t="str">
            <v>Valeta de prot. de cortes c/ revest. concreto VPC 03</v>
          </cell>
          <cell r="C566" t="str">
            <v xml:space="preserve"> </v>
          </cell>
          <cell r="D566" t="str">
            <v xml:space="preserve"> </v>
          </cell>
          <cell r="E566" t="str">
            <v>m</v>
          </cell>
          <cell r="F566">
            <v>29.22</v>
          </cell>
          <cell r="G566">
            <v>10.460759999999999</v>
          </cell>
          <cell r="H566">
            <v>39.680759999999999</v>
          </cell>
        </row>
        <row r="567">
          <cell r="A567" t="str">
            <v>04.400.04</v>
          </cell>
          <cell r="B567" t="str">
            <v>Valeta de prot. de cortes c/ revest. concreto VPC 04</v>
          </cell>
          <cell r="C567" t="str">
            <v xml:space="preserve"> </v>
          </cell>
          <cell r="D567" t="str">
            <v xml:space="preserve"> </v>
          </cell>
          <cell r="E567" t="str">
            <v>m</v>
          </cell>
          <cell r="G567">
            <v>0</v>
          </cell>
          <cell r="H567">
            <v>0</v>
          </cell>
        </row>
        <row r="568">
          <cell r="A568" t="str">
            <v>04.401.01</v>
          </cell>
          <cell r="B568" t="str">
            <v>Valeta de prot. de aterro c/ revest. vegetal VPA 01</v>
          </cell>
          <cell r="C568" t="str">
            <v xml:space="preserve"> </v>
          </cell>
          <cell r="D568" t="str">
            <v xml:space="preserve"> </v>
          </cell>
          <cell r="E568" t="str">
            <v>m</v>
          </cell>
          <cell r="F568">
            <v>23.55</v>
          </cell>
          <cell r="G568">
            <v>8.4308999999999994</v>
          </cell>
          <cell r="H568">
            <v>31.980899999999998</v>
          </cell>
        </row>
        <row r="569">
          <cell r="A569" t="str">
            <v>04.401.02</v>
          </cell>
          <cell r="B569" t="str">
            <v>Valeta de prot. de aterro c/ revest. vegetal VPA 02</v>
          </cell>
          <cell r="C569" t="str">
            <v xml:space="preserve"> </v>
          </cell>
          <cell r="D569" t="str">
            <v xml:space="preserve"> </v>
          </cell>
          <cell r="E569" t="str">
            <v>m</v>
          </cell>
          <cell r="F569">
            <v>17.91</v>
          </cell>
          <cell r="G569">
            <v>6.4117799999999994</v>
          </cell>
          <cell r="H569">
            <v>24.32178</v>
          </cell>
        </row>
        <row r="570">
          <cell r="A570" t="str">
            <v>04.401.03</v>
          </cell>
          <cell r="B570" t="str">
            <v>Valeta de prot. de aterro c/ revest. concreto VPA 03</v>
          </cell>
          <cell r="C570" t="str">
            <v xml:space="preserve"> </v>
          </cell>
          <cell r="D570" t="str">
            <v xml:space="preserve"> </v>
          </cell>
          <cell r="E570" t="str">
            <v>m</v>
          </cell>
          <cell r="G570">
            <v>0</v>
          </cell>
          <cell r="H570">
            <v>0</v>
          </cell>
        </row>
        <row r="571">
          <cell r="A571" t="str">
            <v>04.401.04</v>
          </cell>
          <cell r="B571" t="str">
            <v>Valeta de prot. de aterro c/revest. concretoVPA 04</v>
          </cell>
          <cell r="C571" t="str">
            <v xml:space="preserve"> </v>
          </cell>
          <cell r="D571" t="str">
            <v xml:space="preserve"> </v>
          </cell>
          <cell r="E571" t="str">
            <v>m</v>
          </cell>
          <cell r="G571">
            <v>0</v>
          </cell>
          <cell r="H571">
            <v>0</v>
          </cell>
        </row>
        <row r="572">
          <cell r="A572" t="str">
            <v>04.401.05</v>
          </cell>
          <cell r="B572" t="str">
            <v>Valeta de prot. de cortes/aterro s/ revest.  VPC 05 NPA 05</v>
          </cell>
          <cell r="C572" t="str">
            <v xml:space="preserve"> </v>
          </cell>
          <cell r="D572" t="str">
            <v xml:space="preserve"> </v>
          </cell>
          <cell r="E572" t="str">
            <v>m</v>
          </cell>
          <cell r="G572">
            <v>0</v>
          </cell>
          <cell r="H572">
            <v>0</v>
          </cell>
        </row>
        <row r="573">
          <cell r="A573" t="str">
            <v>04.401.06</v>
          </cell>
          <cell r="B573" t="str">
            <v>Valeta de prot. de cortes/aterro s/ revest.  VPC 06 NPA 06</v>
          </cell>
          <cell r="C573" t="str">
            <v xml:space="preserve"> </v>
          </cell>
          <cell r="D573" t="str">
            <v xml:space="preserve"> </v>
          </cell>
          <cell r="E573" t="str">
            <v>m</v>
          </cell>
          <cell r="G573">
            <v>0</v>
          </cell>
          <cell r="H573">
            <v>0</v>
          </cell>
        </row>
        <row r="574">
          <cell r="A574" t="str">
            <v>04.500.01</v>
          </cell>
          <cell r="B574" t="str">
            <v>Dreno longit. profundo p/cortes em solo-DPS 01</v>
          </cell>
          <cell r="C574" t="str">
            <v>DNER-ES292/97</v>
          </cell>
          <cell r="D574" t="str">
            <v xml:space="preserve"> </v>
          </cell>
          <cell r="E574" t="str">
            <v>m</v>
          </cell>
          <cell r="G574">
            <v>0</v>
          </cell>
          <cell r="H574">
            <v>0</v>
          </cell>
        </row>
        <row r="575">
          <cell r="A575" t="str">
            <v>04.500.02</v>
          </cell>
          <cell r="B575" t="str">
            <v>Dreno longit. profundo p/cortes em solo-DPS 02</v>
          </cell>
          <cell r="C575" t="str">
            <v>DNER-ES292/97</v>
          </cell>
          <cell r="D575" t="str">
            <v xml:space="preserve"> </v>
          </cell>
          <cell r="E575" t="str">
            <v>m</v>
          </cell>
          <cell r="F575">
            <v>12.86</v>
          </cell>
          <cell r="G575">
            <v>4.6038799999999993</v>
          </cell>
          <cell r="H575">
            <v>17.46388</v>
          </cell>
        </row>
        <row r="576">
          <cell r="A576" t="str">
            <v>04.500.03</v>
          </cell>
          <cell r="B576" t="str">
            <v>Dreno longit. profundo p/cortes em solo-DPS 03</v>
          </cell>
          <cell r="C576" t="str">
            <v>DNER-ES292/97</v>
          </cell>
          <cell r="D576" t="str">
            <v xml:space="preserve"> </v>
          </cell>
          <cell r="E576" t="str">
            <v>m</v>
          </cell>
          <cell r="G576">
            <v>0</v>
          </cell>
          <cell r="H576">
            <v>0</v>
          </cell>
        </row>
        <row r="577">
          <cell r="A577" t="str">
            <v>04.500.04</v>
          </cell>
          <cell r="B577" t="str">
            <v>Dreno longit. profundo p/cortes em solo-DPS 04</v>
          </cell>
          <cell r="C577" t="str">
            <v>DNER-ES292/97</v>
          </cell>
          <cell r="D577" t="str">
            <v xml:space="preserve"> </v>
          </cell>
          <cell r="E577" t="str">
            <v>m</v>
          </cell>
          <cell r="G577">
            <v>0</v>
          </cell>
          <cell r="H577">
            <v>0</v>
          </cell>
        </row>
        <row r="578">
          <cell r="A578" t="str">
            <v>04.500.05</v>
          </cell>
          <cell r="B578" t="str">
            <v>Dreno longit. profundo p/cortes em solo-DPS 05</v>
          </cell>
          <cell r="C578" t="str">
            <v>DNER-ES292/97</v>
          </cell>
          <cell r="D578" t="str">
            <v xml:space="preserve"> </v>
          </cell>
          <cell r="E578" t="str">
            <v>m</v>
          </cell>
          <cell r="G578">
            <v>0</v>
          </cell>
          <cell r="H578">
            <v>0</v>
          </cell>
        </row>
        <row r="579">
          <cell r="A579" t="str">
            <v>04.500.06</v>
          </cell>
          <cell r="B579" t="str">
            <v>Dreno longit. profundo p/cortes em solo- DPS 06</v>
          </cell>
          <cell r="C579" t="str">
            <v>DNER-ES292/97</v>
          </cell>
          <cell r="D579" t="str">
            <v xml:space="preserve"> </v>
          </cell>
          <cell r="E579" t="str">
            <v>m</v>
          </cell>
          <cell r="F579">
            <v>25.73</v>
          </cell>
          <cell r="G579">
            <v>9.2113399999999999</v>
          </cell>
          <cell r="H579">
            <v>34.941339999999997</v>
          </cell>
        </row>
        <row r="580">
          <cell r="A580" t="str">
            <v>04.500.07</v>
          </cell>
          <cell r="B580" t="str">
            <v>Dreno longit. profundo p/cortes em solo- DPS 07</v>
          </cell>
          <cell r="C580" t="str">
            <v>DNER-ES292/97</v>
          </cell>
          <cell r="D580" t="str">
            <v xml:space="preserve"> </v>
          </cell>
          <cell r="E580" t="str">
            <v>m</v>
          </cell>
          <cell r="G580">
            <v>0</v>
          </cell>
          <cell r="H580">
            <v>0</v>
          </cell>
        </row>
        <row r="581">
          <cell r="A581" t="str">
            <v>04.500.08</v>
          </cell>
          <cell r="B581" t="str">
            <v>Dreno longit. profundo p/cortes em solo- DPS 08</v>
          </cell>
          <cell r="C581" t="str">
            <v>DNER-ES292/97</v>
          </cell>
          <cell r="D581" t="str">
            <v xml:space="preserve"> </v>
          </cell>
          <cell r="E581" t="str">
            <v>m</v>
          </cell>
          <cell r="G581">
            <v>0</v>
          </cell>
          <cell r="H581">
            <v>0</v>
          </cell>
        </row>
        <row r="582">
          <cell r="A582" t="str">
            <v>04.501.01</v>
          </cell>
          <cell r="B582" t="str">
            <v>Dreno longit. profundo p/cortes em rocha- DPR 01</v>
          </cell>
          <cell r="C582" t="str">
            <v>DNER-ES294/97</v>
          </cell>
          <cell r="D582" t="str">
            <v xml:space="preserve"> </v>
          </cell>
          <cell r="E582" t="str">
            <v>m</v>
          </cell>
          <cell r="G582">
            <v>0</v>
          </cell>
          <cell r="H582">
            <v>0</v>
          </cell>
        </row>
        <row r="583">
          <cell r="A583" t="str">
            <v>04.501.02</v>
          </cell>
          <cell r="B583" t="str">
            <v>Dreno longit. profundo p/cortes em rocha- DPR 02</v>
          </cell>
          <cell r="C583" t="str">
            <v>DNER-ES292/97</v>
          </cell>
          <cell r="D583" t="str">
            <v xml:space="preserve"> </v>
          </cell>
          <cell r="E583" t="str">
            <v>m</v>
          </cell>
          <cell r="G583">
            <v>0</v>
          </cell>
          <cell r="H583">
            <v>0</v>
          </cell>
        </row>
        <row r="584">
          <cell r="A584" t="str">
            <v>04.501.03</v>
          </cell>
          <cell r="B584" t="str">
            <v>Dreno longit. profundo p/cortes em rocha- DPR 03</v>
          </cell>
          <cell r="C584" t="str">
            <v>DNER-ES292/97</v>
          </cell>
          <cell r="D584" t="str">
            <v xml:space="preserve"> </v>
          </cell>
          <cell r="E584" t="str">
            <v>m</v>
          </cell>
          <cell r="F584">
            <v>11.2</v>
          </cell>
          <cell r="G584">
            <v>4.0095999999999998</v>
          </cell>
          <cell r="H584">
            <v>15.209599999999998</v>
          </cell>
        </row>
        <row r="585">
          <cell r="A585" t="str">
            <v>04.501.04</v>
          </cell>
          <cell r="B585" t="str">
            <v>Dreno longit. profundo p/cortes em rocha- DPR 04</v>
          </cell>
          <cell r="C585" t="str">
            <v>DNER-ES292/97</v>
          </cell>
          <cell r="D585" t="str">
            <v xml:space="preserve"> </v>
          </cell>
          <cell r="E585" t="str">
            <v>m</v>
          </cell>
          <cell r="G585">
            <v>0</v>
          </cell>
          <cell r="H585">
            <v>0</v>
          </cell>
        </row>
        <row r="586">
          <cell r="A586" t="str">
            <v>04.501.05</v>
          </cell>
          <cell r="B586" t="str">
            <v>Dreno longit. profundo p/cortes em rocha- DPR 05</v>
          </cell>
          <cell r="C586" t="str">
            <v>DNER-ES292/97</v>
          </cell>
          <cell r="D586" t="str">
            <v xml:space="preserve"> </v>
          </cell>
          <cell r="E586" t="str">
            <v>m</v>
          </cell>
          <cell r="G586">
            <v>0</v>
          </cell>
          <cell r="H586">
            <v>0</v>
          </cell>
        </row>
        <row r="587">
          <cell r="A587" t="str">
            <v>04.502.01</v>
          </cell>
          <cell r="B587" t="str">
            <v>Boca de saída p/ dreno longit. profundo- BSD 01</v>
          </cell>
          <cell r="C587" t="str">
            <v xml:space="preserve"> </v>
          </cell>
          <cell r="D587" t="str">
            <v xml:space="preserve"> </v>
          </cell>
          <cell r="E587" t="str">
            <v>un</v>
          </cell>
          <cell r="G587">
            <v>0</v>
          </cell>
          <cell r="H587">
            <v>0</v>
          </cell>
        </row>
        <row r="588">
          <cell r="A588" t="str">
            <v>04.502.02</v>
          </cell>
          <cell r="B588" t="str">
            <v>Boca de saída p/ dreno longit. profundo- BSD 02</v>
          </cell>
          <cell r="C588" t="str">
            <v xml:space="preserve"> </v>
          </cell>
          <cell r="D588" t="str">
            <v xml:space="preserve"> </v>
          </cell>
          <cell r="E588" t="str">
            <v>un</v>
          </cell>
          <cell r="F588">
            <v>36.14</v>
          </cell>
          <cell r="G588">
            <v>12.93812</v>
          </cell>
          <cell r="H588">
            <v>49.078119999999998</v>
          </cell>
        </row>
        <row r="589">
          <cell r="A589" t="str">
            <v>04.510.01</v>
          </cell>
          <cell r="B589" t="str">
            <v>Dreno sub- superficial- DSS 01</v>
          </cell>
          <cell r="C589" t="str">
            <v>DNER-ES294/97</v>
          </cell>
          <cell r="D589" t="str">
            <v xml:space="preserve"> </v>
          </cell>
          <cell r="E589" t="str">
            <v>m</v>
          </cell>
          <cell r="G589">
            <v>0</v>
          </cell>
          <cell r="H589">
            <v>0</v>
          </cell>
        </row>
        <row r="590">
          <cell r="A590" t="str">
            <v>04.510.02</v>
          </cell>
          <cell r="B590" t="str">
            <v>Dreno sub- superficial- DSS 02</v>
          </cell>
          <cell r="C590" t="str">
            <v>DNER-ES294/97</v>
          </cell>
          <cell r="D590" t="str">
            <v xml:space="preserve"> </v>
          </cell>
          <cell r="E590" t="str">
            <v>m</v>
          </cell>
          <cell r="G590">
            <v>0</v>
          </cell>
          <cell r="H590">
            <v>0</v>
          </cell>
        </row>
        <row r="591">
          <cell r="A591" t="str">
            <v>04.510.03</v>
          </cell>
          <cell r="B591" t="str">
            <v>Dreno sub- superficial- DSS 03</v>
          </cell>
          <cell r="C591" t="str">
            <v>DNER-ES294/97</v>
          </cell>
          <cell r="D591" t="str">
            <v xml:space="preserve"> </v>
          </cell>
          <cell r="E591" t="str">
            <v>m</v>
          </cell>
          <cell r="F591">
            <v>2.73</v>
          </cell>
          <cell r="G591">
            <v>0.97733999999999999</v>
          </cell>
          <cell r="H591">
            <v>3.7073399999999999</v>
          </cell>
        </row>
        <row r="592">
          <cell r="A592" t="str">
            <v>04.510.04</v>
          </cell>
          <cell r="B592" t="str">
            <v>Dreno sub- superficial- DSS 04</v>
          </cell>
          <cell r="C592" t="str">
            <v>DNER-ES294/97</v>
          </cell>
          <cell r="D592" t="str">
            <v xml:space="preserve"> </v>
          </cell>
          <cell r="E592" t="str">
            <v>m</v>
          </cell>
          <cell r="G592">
            <v>0</v>
          </cell>
          <cell r="H592">
            <v>0</v>
          </cell>
        </row>
        <row r="593">
          <cell r="A593" t="str">
            <v>04.511.01</v>
          </cell>
          <cell r="B593" t="str">
            <v>Boca de saída p/ dreno sub-superficial-BSD 03</v>
          </cell>
          <cell r="C593" t="str">
            <v xml:space="preserve"> </v>
          </cell>
          <cell r="D593" t="str">
            <v xml:space="preserve"> </v>
          </cell>
          <cell r="E593" t="str">
            <v>un</v>
          </cell>
          <cell r="F593">
            <v>15.36</v>
          </cell>
          <cell r="G593">
            <v>5.4988799999999998</v>
          </cell>
          <cell r="H593">
            <v>20.858879999999999</v>
          </cell>
        </row>
        <row r="594">
          <cell r="A594" t="str">
            <v>04.520.01</v>
          </cell>
          <cell r="B594" t="str">
            <v>Dreno sub- horizontal- DSH 01</v>
          </cell>
          <cell r="C594" t="str">
            <v xml:space="preserve"> </v>
          </cell>
          <cell r="D594" t="str">
            <v xml:space="preserve"> </v>
          </cell>
          <cell r="E594" t="str">
            <v>m</v>
          </cell>
          <cell r="G594">
            <v>0</v>
          </cell>
          <cell r="H594">
            <v>0</v>
          </cell>
        </row>
        <row r="595">
          <cell r="A595" t="str">
            <v>04.521.01</v>
          </cell>
          <cell r="B595" t="str">
            <v>Boca de saída p/ dreno sub-horizontal- BSD 04</v>
          </cell>
          <cell r="C595" t="str">
            <v>DNER-ES295/97</v>
          </cell>
          <cell r="D595" t="str">
            <v xml:space="preserve"> </v>
          </cell>
          <cell r="E595" t="str">
            <v>un</v>
          </cell>
          <cell r="G595">
            <v>0</v>
          </cell>
          <cell r="H595">
            <v>0</v>
          </cell>
        </row>
        <row r="596">
          <cell r="A596" t="str">
            <v>P 04.610.00</v>
          </cell>
          <cell r="B596" t="str">
            <v>Colchão drenante c/ fornecimento e transp. de materiais</v>
          </cell>
          <cell r="C596" t="str">
            <v xml:space="preserve"> </v>
          </cell>
          <cell r="D596" t="str">
            <v xml:space="preserve"> </v>
          </cell>
          <cell r="E596" t="str">
            <v>m3</v>
          </cell>
          <cell r="F596">
            <v>13.99</v>
          </cell>
          <cell r="G596">
            <v>5.0084200000000001</v>
          </cell>
          <cell r="H596">
            <v>18.998419999999999</v>
          </cell>
        </row>
        <row r="597">
          <cell r="A597" t="str">
            <v>P 04.610.01</v>
          </cell>
          <cell r="B597" t="str">
            <v>Demolição e remoção de pontilhão de madeira</v>
          </cell>
          <cell r="C597" t="str">
            <v xml:space="preserve"> </v>
          </cell>
          <cell r="D597" t="str">
            <v xml:space="preserve"> </v>
          </cell>
          <cell r="E597" t="str">
            <v>m2</v>
          </cell>
          <cell r="F597">
            <v>30</v>
          </cell>
          <cell r="G597">
            <v>10.74</v>
          </cell>
          <cell r="H597">
            <v>40.74</v>
          </cell>
        </row>
        <row r="598">
          <cell r="A598" t="str">
            <v>04.900.01</v>
          </cell>
          <cell r="B598" t="str">
            <v>Sarjeta triangular de concreto-STC 01</v>
          </cell>
          <cell r="C598" t="str">
            <v>DNER-ES288/97</v>
          </cell>
          <cell r="D598" t="str">
            <v xml:space="preserve"> </v>
          </cell>
          <cell r="E598" t="str">
            <v>m</v>
          </cell>
          <cell r="F598">
            <v>19.13</v>
          </cell>
          <cell r="G598">
            <v>6.848539999999999</v>
          </cell>
          <cell r="H598">
            <v>25.978539999999999</v>
          </cell>
        </row>
        <row r="599">
          <cell r="A599" t="str">
            <v>04.900.02</v>
          </cell>
          <cell r="B599" t="str">
            <v>Sarjeta triangular de concreto-STC 02</v>
          </cell>
          <cell r="C599" t="str">
            <v>DNER-ES288/97</v>
          </cell>
          <cell r="D599" t="str">
            <v xml:space="preserve"> </v>
          </cell>
          <cell r="E599" t="str">
            <v>m</v>
          </cell>
          <cell r="F599">
            <v>13.49</v>
          </cell>
          <cell r="G599">
            <v>4.8294199999999998</v>
          </cell>
          <cell r="H599">
            <v>18.319420000000001</v>
          </cell>
        </row>
        <row r="600">
          <cell r="A600" t="str">
            <v>04.900.03</v>
          </cell>
          <cell r="B600" t="str">
            <v>Sarjeta triangular de concreto-STC 03</v>
          </cell>
          <cell r="C600" t="str">
            <v>DNER-ES288/97</v>
          </cell>
          <cell r="D600" t="str">
            <v xml:space="preserve"> </v>
          </cell>
          <cell r="E600" t="str">
            <v>m</v>
          </cell>
          <cell r="F600">
            <v>11.8</v>
          </cell>
          <cell r="G600">
            <v>4.2244000000000002</v>
          </cell>
          <cell r="H600">
            <v>16.0244</v>
          </cell>
        </row>
        <row r="601">
          <cell r="A601" t="str">
            <v>04.900.04</v>
          </cell>
          <cell r="B601" t="str">
            <v>Sarjeta triangular de concreto-STC 04</v>
          </cell>
          <cell r="C601" t="str">
            <v>DNER-ES288/97</v>
          </cell>
          <cell r="D601" t="str">
            <v xml:space="preserve"> </v>
          </cell>
          <cell r="E601" t="str">
            <v>m</v>
          </cell>
          <cell r="F601">
            <v>9.52</v>
          </cell>
          <cell r="G601">
            <v>3.4081599999999996</v>
          </cell>
          <cell r="H601">
            <v>12.928159999999998</v>
          </cell>
        </row>
        <row r="602">
          <cell r="A602" t="str">
            <v>04.900.05</v>
          </cell>
          <cell r="B602" t="str">
            <v>Sarjeta triangular de concreto-STC 05</v>
          </cell>
          <cell r="C602" t="str">
            <v>DNER-ES288/97</v>
          </cell>
          <cell r="D602" t="str">
            <v xml:space="preserve"> </v>
          </cell>
          <cell r="E602" t="str">
            <v>m</v>
          </cell>
          <cell r="G602">
            <v>0</v>
          </cell>
          <cell r="H602">
            <v>0</v>
          </cell>
        </row>
        <row r="603">
          <cell r="A603" t="str">
            <v>04.900.06</v>
          </cell>
          <cell r="B603" t="str">
            <v>Sarjeta triangular de concreto-STC 06</v>
          </cell>
          <cell r="C603" t="str">
            <v>DNER-ES288/97</v>
          </cell>
          <cell r="D603" t="str">
            <v xml:space="preserve"> </v>
          </cell>
          <cell r="E603" t="str">
            <v>m</v>
          </cell>
          <cell r="G603">
            <v>0</v>
          </cell>
          <cell r="H603">
            <v>0</v>
          </cell>
        </row>
        <row r="604">
          <cell r="A604" t="str">
            <v>04.900.07</v>
          </cell>
          <cell r="B604" t="str">
            <v>Sarjeta triangular de concreto-STC 07</v>
          </cell>
          <cell r="C604" t="str">
            <v>DNER-ES288/97</v>
          </cell>
          <cell r="D604" t="str">
            <v xml:space="preserve"> </v>
          </cell>
          <cell r="E604" t="str">
            <v>m</v>
          </cell>
          <cell r="G604">
            <v>0</v>
          </cell>
          <cell r="H604">
            <v>0</v>
          </cell>
        </row>
        <row r="605">
          <cell r="A605" t="str">
            <v>04.900.08</v>
          </cell>
          <cell r="B605" t="str">
            <v>Sarjeta triangular de concreto-STC 08</v>
          </cell>
          <cell r="C605" t="str">
            <v>DNER-ES288/97</v>
          </cell>
          <cell r="D605" t="str">
            <v xml:space="preserve"> </v>
          </cell>
          <cell r="E605" t="str">
            <v>m</v>
          </cell>
          <cell r="G605">
            <v>0</v>
          </cell>
          <cell r="H605">
            <v>0</v>
          </cell>
        </row>
        <row r="606">
          <cell r="A606" t="str">
            <v>04.900.21</v>
          </cell>
          <cell r="B606" t="str">
            <v>Sarjeta de cant. central de concreto-SCC 01</v>
          </cell>
          <cell r="C606" t="str">
            <v>DNER-ES288/97</v>
          </cell>
          <cell r="D606" t="str">
            <v xml:space="preserve"> </v>
          </cell>
          <cell r="E606" t="str">
            <v>m</v>
          </cell>
          <cell r="F606">
            <v>10.199999999999999</v>
          </cell>
          <cell r="G606">
            <v>3.6515999999999997</v>
          </cell>
          <cell r="H606">
            <v>13.851599999999999</v>
          </cell>
        </row>
        <row r="607">
          <cell r="A607" t="str">
            <v>04.900.22</v>
          </cell>
          <cell r="B607" t="str">
            <v>Sarjeta de cant. central de concreto-SCC 02</v>
          </cell>
          <cell r="C607" t="str">
            <v>DNER-ES288/97</v>
          </cell>
          <cell r="D607" t="str">
            <v xml:space="preserve"> </v>
          </cell>
          <cell r="E607" t="str">
            <v>m</v>
          </cell>
          <cell r="F607">
            <v>14.12</v>
          </cell>
          <cell r="G607">
            <v>5.0549599999999995</v>
          </cell>
          <cell r="H607">
            <v>19.174959999999999</v>
          </cell>
        </row>
        <row r="608">
          <cell r="A608" t="str">
            <v>04.900.31</v>
          </cell>
          <cell r="B608" t="str">
            <v>Sarjeta triangular de grama-STG 01</v>
          </cell>
          <cell r="C608" t="str">
            <v xml:space="preserve"> </v>
          </cell>
          <cell r="D608" t="str">
            <v xml:space="preserve"> </v>
          </cell>
          <cell r="E608" t="str">
            <v>m</v>
          </cell>
          <cell r="F608">
            <v>10.8</v>
          </cell>
          <cell r="G608">
            <v>3.8664000000000001</v>
          </cell>
          <cell r="H608">
            <v>14.666400000000001</v>
          </cell>
        </row>
        <row r="609">
          <cell r="A609" t="str">
            <v>04.900.32</v>
          </cell>
          <cell r="B609" t="str">
            <v>Sarjeta triangular de grama-STG 02</v>
          </cell>
          <cell r="C609" t="str">
            <v xml:space="preserve"> </v>
          </cell>
          <cell r="D609" t="str">
            <v xml:space="preserve"> </v>
          </cell>
          <cell r="E609" t="str">
            <v>m</v>
          </cell>
          <cell r="F609">
            <v>8.94</v>
          </cell>
          <cell r="G609">
            <v>3.2005199999999996</v>
          </cell>
          <cell r="H609">
            <v>12.140519999999999</v>
          </cell>
        </row>
        <row r="610">
          <cell r="A610" t="str">
            <v>04.900.33</v>
          </cell>
          <cell r="B610" t="str">
            <v>Sarjeta triangular de grama-STG 03</v>
          </cell>
          <cell r="C610" t="str">
            <v xml:space="preserve"> </v>
          </cell>
          <cell r="D610" t="str">
            <v xml:space="preserve"> </v>
          </cell>
          <cell r="E610" t="str">
            <v>m</v>
          </cell>
          <cell r="F610">
            <v>7.81</v>
          </cell>
          <cell r="G610">
            <v>2.7959799999999997</v>
          </cell>
          <cell r="H610">
            <v>10.605979999999999</v>
          </cell>
        </row>
        <row r="611">
          <cell r="A611" t="str">
            <v>04.900.34</v>
          </cell>
          <cell r="B611" t="str">
            <v>Sarjeta triangular de grama-STG 04</v>
          </cell>
          <cell r="C611" t="str">
            <v xml:space="preserve"> </v>
          </cell>
          <cell r="D611" t="str">
            <v xml:space="preserve"> </v>
          </cell>
          <cell r="E611" t="str">
            <v>m</v>
          </cell>
          <cell r="F611">
            <v>6.24</v>
          </cell>
          <cell r="G611">
            <v>2.2339199999999999</v>
          </cell>
          <cell r="H611">
            <v>8.4739199999999997</v>
          </cell>
        </row>
        <row r="612">
          <cell r="A612" t="str">
            <v xml:space="preserve">04.900.41   </v>
          </cell>
          <cell r="B612" t="str">
            <v>Sarjeta triangular não revestida-STT 01</v>
          </cell>
          <cell r="C612" t="str">
            <v xml:space="preserve"> </v>
          </cell>
          <cell r="D612" t="str">
            <v xml:space="preserve"> </v>
          </cell>
          <cell r="E612" t="str">
            <v>m</v>
          </cell>
          <cell r="G612">
            <v>0</v>
          </cell>
          <cell r="H612">
            <v>0</v>
          </cell>
        </row>
        <row r="613">
          <cell r="A613" t="str">
            <v>04.900.42</v>
          </cell>
          <cell r="B613" t="str">
            <v>Sarjeta triangular não revestida-STT 02</v>
          </cell>
          <cell r="C613" t="str">
            <v xml:space="preserve"> </v>
          </cell>
          <cell r="D613" t="str">
            <v xml:space="preserve"> </v>
          </cell>
          <cell r="E613" t="str">
            <v>m</v>
          </cell>
          <cell r="G613">
            <v>0</v>
          </cell>
          <cell r="H613">
            <v>0</v>
          </cell>
        </row>
        <row r="614">
          <cell r="A614" t="str">
            <v>04.900.43</v>
          </cell>
          <cell r="B614" t="str">
            <v>Sarjeta triangular não revestida-STT 03</v>
          </cell>
          <cell r="C614" t="str">
            <v xml:space="preserve"> </v>
          </cell>
          <cell r="D614" t="str">
            <v xml:space="preserve"> </v>
          </cell>
          <cell r="E614" t="str">
            <v>m</v>
          </cell>
          <cell r="G614">
            <v>0</v>
          </cell>
          <cell r="H614">
            <v>0</v>
          </cell>
        </row>
        <row r="615">
          <cell r="A615" t="str">
            <v>04.900.44</v>
          </cell>
          <cell r="B615" t="str">
            <v>Sarjeta triangular não revestida-STT 04</v>
          </cell>
          <cell r="C615" t="str">
            <v xml:space="preserve"> </v>
          </cell>
          <cell r="D615" t="str">
            <v xml:space="preserve"> </v>
          </cell>
          <cell r="E615" t="str">
            <v>m</v>
          </cell>
          <cell r="G615">
            <v>0</v>
          </cell>
          <cell r="H615">
            <v>0</v>
          </cell>
        </row>
        <row r="616">
          <cell r="A616" t="str">
            <v>P 04.901.10</v>
          </cell>
          <cell r="B616" t="str">
            <v>Sarjeta de pé de aterro (terra armada)</v>
          </cell>
          <cell r="C616" t="str">
            <v xml:space="preserve"> </v>
          </cell>
          <cell r="D616" t="str">
            <v xml:space="preserve"> </v>
          </cell>
          <cell r="E616" t="str">
            <v>m</v>
          </cell>
          <cell r="F616">
            <v>12.19</v>
          </cell>
          <cell r="G616">
            <v>4.36402</v>
          </cell>
          <cell r="H616">
            <v>16.554020000000001</v>
          </cell>
        </row>
        <row r="617">
          <cell r="A617" t="str">
            <v>P 04.901.11</v>
          </cell>
          <cell r="B617" t="str">
            <v>Cimento asfático (Transporte)</v>
          </cell>
          <cell r="C617" t="str">
            <v xml:space="preserve"> </v>
          </cell>
          <cell r="D617" t="str">
            <v xml:space="preserve"> </v>
          </cell>
          <cell r="E617" t="str">
            <v>Kg</v>
          </cell>
          <cell r="F617">
            <v>0.01</v>
          </cell>
          <cell r="G617">
            <v>3.5799999999999998E-3</v>
          </cell>
          <cell r="H617">
            <v>1.358E-2</v>
          </cell>
        </row>
        <row r="618">
          <cell r="A618" t="str">
            <v>04.901.01</v>
          </cell>
          <cell r="B618" t="str">
            <v>Sarjeta trapezoidal de concreto-SZC 01</v>
          </cell>
          <cell r="C618" t="str">
            <v>DNER-ES288/97</v>
          </cell>
          <cell r="D618" t="str">
            <v xml:space="preserve"> </v>
          </cell>
          <cell r="E618" t="str">
            <v>m</v>
          </cell>
          <cell r="F618">
            <v>14.73</v>
          </cell>
          <cell r="G618">
            <v>5.2733400000000001</v>
          </cell>
          <cell r="H618">
            <v>20.003340000000001</v>
          </cell>
        </row>
        <row r="619">
          <cell r="A619" t="str">
            <v>04.901.02</v>
          </cell>
          <cell r="B619" t="str">
            <v>Sarjeta trapezoidal de concreto-SZC 02</v>
          </cell>
          <cell r="C619" t="str">
            <v>DNER-ES288/97</v>
          </cell>
          <cell r="D619" t="str">
            <v xml:space="preserve"> </v>
          </cell>
          <cell r="E619" t="str">
            <v>m</v>
          </cell>
          <cell r="F619">
            <v>10.18</v>
          </cell>
          <cell r="G619">
            <v>3.6444399999999999</v>
          </cell>
          <cell r="H619">
            <v>13.824439999999999</v>
          </cell>
        </row>
        <row r="620">
          <cell r="A620" t="str">
            <v>04.901.21</v>
          </cell>
          <cell r="B620" t="str">
            <v>Sarjeta de cant. central de concreto-SCC 03</v>
          </cell>
          <cell r="C620" t="str">
            <v>DNER-ES288/97</v>
          </cell>
          <cell r="D620" t="str">
            <v xml:space="preserve"> </v>
          </cell>
          <cell r="E620" t="str">
            <v>m</v>
          </cell>
          <cell r="F620">
            <v>12.24</v>
          </cell>
          <cell r="G620">
            <v>4.38192</v>
          </cell>
          <cell r="H620">
            <v>16.621919999999999</v>
          </cell>
        </row>
        <row r="621">
          <cell r="A621" t="str">
            <v>04.901.22</v>
          </cell>
          <cell r="B621" t="str">
            <v>Sarjeta de cant. central de concreto-SCC 04</v>
          </cell>
          <cell r="C621" t="str">
            <v>DNER-ES288/97</v>
          </cell>
          <cell r="D621" t="str">
            <v xml:space="preserve"> </v>
          </cell>
          <cell r="E621" t="str">
            <v>m</v>
          </cell>
          <cell r="F621">
            <v>21.21</v>
          </cell>
          <cell r="G621">
            <v>7.5931800000000003</v>
          </cell>
          <cell r="H621">
            <v>28.803180000000001</v>
          </cell>
        </row>
        <row r="622">
          <cell r="A622" t="str">
            <v>04.901.31</v>
          </cell>
          <cell r="B622" t="str">
            <v>Sarjeta trapezoidal de grama- SZG 01</v>
          </cell>
          <cell r="C622" t="str">
            <v xml:space="preserve"> </v>
          </cell>
          <cell r="D622" t="str">
            <v xml:space="preserve"> </v>
          </cell>
          <cell r="E622" t="str">
            <v>m</v>
          </cell>
          <cell r="G622">
            <v>0</v>
          </cell>
          <cell r="H622">
            <v>0</v>
          </cell>
        </row>
        <row r="623">
          <cell r="A623" t="str">
            <v>04.901.32</v>
          </cell>
          <cell r="B623" t="str">
            <v>Sarjeta trapezoidal de grama- SZG 02</v>
          </cell>
          <cell r="C623" t="str">
            <v xml:space="preserve"> </v>
          </cell>
          <cell r="D623" t="str">
            <v xml:space="preserve"> </v>
          </cell>
          <cell r="E623" t="str">
            <v>m</v>
          </cell>
          <cell r="G623">
            <v>0</v>
          </cell>
          <cell r="H623">
            <v>0</v>
          </cell>
        </row>
        <row r="624">
          <cell r="A624" t="str">
            <v>04.901.41</v>
          </cell>
          <cell r="B624" t="str">
            <v>Sarjeta trapezoidal não revestida-SZT 01</v>
          </cell>
          <cell r="C624" t="str">
            <v xml:space="preserve"> </v>
          </cell>
          <cell r="D624" t="str">
            <v xml:space="preserve"> </v>
          </cell>
          <cell r="E624" t="str">
            <v>m</v>
          </cell>
          <cell r="G624">
            <v>0</v>
          </cell>
          <cell r="H624">
            <v>0</v>
          </cell>
        </row>
        <row r="625">
          <cell r="A625" t="str">
            <v>04.901.42</v>
          </cell>
          <cell r="B625" t="str">
            <v>Sarjeta trapezoidal não revestida-SZT 02</v>
          </cell>
          <cell r="C625" t="str">
            <v xml:space="preserve"> </v>
          </cell>
          <cell r="D625" t="str">
            <v xml:space="preserve"> </v>
          </cell>
          <cell r="E625" t="str">
            <v>m</v>
          </cell>
          <cell r="G625">
            <v>0</v>
          </cell>
          <cell r="H625">
            <v>0</v>
          </cell>
        </row>
        <row r="626">
          <cell r="A626" t="str">
            <v>P04.901.43</v>
          </cell>
          <cell r="B626" t="str">
            <v>Canaleta c/ grelha de concreto</v>
          </cell>
          <cell r="E626" t="str">
            <v>m</v>
          </cell>
          <cell r="F626">
            <v>57.01</v>
          </cell>
          <cell r="G626">
            <v>20.409579999999998</v>
          </cell>
          <cell r="H626">
            <v>77.419579999999996</v>
          </cell>
        </row>
        <row r="627">
          <cell r="A627" t="str">
            <v>04.910.01</v>
          </cell>
          <cell r="B627" t="str">
            <v>Meio-fio de concreto-MFC 01</v>
          </cell>
          <cell r="C627" t="str">
            <v>DNER-ES290/97</v>
          </cell>
          <cell r="D627" t="str">
            <v xml:space="preserve"> </v>
          </cell>
          <cell r="E627" t="str">
            <v>m</v>
          </cell>
          <cell r="G627">
            <v>0</v>
          </cell>
          <cell r="H627">
            <v>0</v>
          </cell>
        </row>
        <row r="628">
          <cell r="A628" t="str">
            <v>04.910.02</v>
          </cell>
          <cell r="B628" t="str">
            <v>Meio-fio de concreto-MFC 02</v>
          </cell>
          <cell r="C628" t="str">
            <v>DNER-ES290/97</v>
          </cell>
          <cell r="D628" t="str">
            <v xml:space="preserve"> </v>
          </cell>
          <cell r="E628" t="str">
            <v>m</v>
          </cell>
          <cell r="G628">
            <v>0</v>
          </cell>
          <cell r="H628">
            <v>0</v>
          </cell>
        </row>
        <row r="629">
          <cell r="A629" t="str">
            <v>04.910.03</v>
          </cell>
          <cell r="B629" t="str">
            <v>Meio-fio de concreto-MFC 03</v>
          </cell>
          <cell r="C629" t="str">
            <v>DNER-ES290/97</v>
          </cell>
          <cell r="D629" t="str">
            <v xml:space="preserve"> </v>
          </cell>
          <cell r="E629" t="str">
            <v>m</v>
          </cell>
          <cell r="F629">
            <v>8.27</v>
          </cell>
          <cell r="G629">
            <v>2.9606599999999998</v>
          </cell>
          <cell r="H629">
            <v>11.23066</v>
          </cell>
        </row>
        <row r="630">
          <cell r="A630" t="str">
            <v>04.910.04</v>
          </cell>
          <cell r="B630" t="str">
            <v>Meio-fio de concreto-MFC 04</v>
          </cell>
          <cell r="C630" t="str">
            <v>DNER-ES290/97</v>
          </cell>
          <cell r="D630" t="str">
            <v xml:space="preserve"> </v>
          </cell>
          <cell r="E630" t="str">
            <v>m</v>
          </cell>
          <cell r="G630">
            <v>0</v>
          </cell>
          <cell r="H630">
            <v>0</v>
          </cell>
        </row>
        <row r="631">
          <cell r="A631" t="str">
            <v>04.910.05</v>
          </cell>
          <cell r="B631" t="str">
            <v>Meio-fio de concreto-MFC 05</v>
          </cell>
          <cell r="C631" t="str">
            <v>DNER-ES290/97</v>
          </cell>
          <cell r="D631" t="str">
            <v xml:space="preserve"> </v>
          </cell>
          <cell r="E631" t="str">
            <v>m</v>
          </cell>
          <cell r="F631">
            <v>7.76</v>
          </cell>
          <cell r="G631">
            <v>2.7780799999999997</v>
          </cell>
          <cell r="H631">
            <v>10.538079999999999</v>
          </cell>
        </row>
        <row r="632">
          <cell r="A632" t="str">
            <v>04.910.06</v>
          </cell>
          <cell r="B632" t="str">
            <v>Meio-fio de concreto-MFC 06</v>
          </cell>
          <cell r="C632" t="str">
            <v>DNER-ES290/97</v>
          </cell>
          <cell r="D632" t="str">
            <v xml:space="preserve"> </v>
          </cell>
          <cell r="E632" t="str">
            <v>m</v>
          </cell>
          <cell r="G632">
            <v>0</v>
          </cell>
          <cell r="H632">
            <v>0</v>
          </cell>
        </row>
        <row r="633">
          <cell r="A633" t="str">
            <v>04.910.07</v>
          </cell>
          <cell r="B633" t="str">
            <v>Meio-fio de concreto-MFC 07</v>
          </cell>
          <cell r="C633" t="str">
            <v>DNER-ES290/97</v>
          </cell>
          <cell r="D633" t="str">
            <v xml:space="preserve"> </v>
          </cell>
          <cell r="E633" t="str">
            <v>m</v>
          </cell>
          <cell r="G633">
            <v>0</v>
          </cell>
          <cell r="H633">
            <v>0</v>
          </cell>
        </row>
        <row r="634">
          <cell r="A634" t="str">
            <v>04.910.08</v>
          </cell>
          <cell r="B634" t="str">
            <v>Meio-fio de concreto-MFC 08</v>
          </cell>
          <cell r="C634" t="str">
            <v>DNER-ES290/97</v>
          </cell>
          <cell r="D634" t="str">
            <v xml:space="preserve"> </v>
          </cell>
          <cell r="E634" t="str">
            <v>m</v>
          </cell>
          <cell r="G634">
            <v>0</v>
          </cell>
          <cell r="H634">
            <v>0</v>
          </cell>
        </row>
        <row r="635">
          <cell r="A635" t="str">
            <v>04.930.01</v>
          </cell>
          <cell r="B635" t="str">
            <v>Caixa coletora de sarjeta-CCS 01</v>
          </cell>
          <cell r="C635" t="str">
            <v>DNER-ES287/97</v>
          </cell>
          <cell r="D635" t="str">
            <v xml:space="preserve"> </v>
          </cell>
          <cell r="E635" t="str">
            <v>un</v>
          </cell>
          <cell r="F635">
            <v>418.89</v>
          </cell>
          <cell r="G635">
            <v>149.96261999999999</v>
          </cell>
          <cell r="H635">
            <v>568.85262</v>
          </cell>
        </row>
        <row r="636">
          <cell r="A636" t="str">
            <v>04.930.02</v>
          </cell>
          <cell r="B636" t="str">
            <v>Caixa coletora de sarjeta-CCS 02</v>
          </cell>
          <cell r="C636" t="str">
            <v>DNER-ES287/97</v>
          </cell>
          <cell r="D636" t="str">
            <v xml:space="preserve"> </v>
          </cell>
          <cell r="E636" t="str">
            <v>un</v>
          </cell>
          <cell r="F636">
            <v>409.15</v>
          </cell>
          <cell r="G636">
            <v>146.47569999999999</v>
          </cell>
          <cell r="H636">
            <v>555.62569999999994</v>
          </cell>
        </row>
        <row r="637">
          <cell r="A637" t="str">
            <v>04.930.03</v>
          </cell>
          <cell r="B637" t="str">
            <v>Caixa coletora de sarjeta-CCS 03</v>
          </cell>
          <cell r="C637" t="str">
            <v>DNER-ES287/97</v>
          </cell>
          <cell r="D637" t="str">
            <v xml:space="preserve"> </v>
          </cell>
          <cell r="E637" t="str">
            <v>un</v>
          </cell>
          <cell r="F637">
            <v>399.4</v>
          </cell>
          <cell r="G637">
            <v>142.98519999999999</v>
          </cell>
          <cell r="H637">
            <v>542.38519999999994</v>
          </cell>
        </row>
        <row r="638">
          <cell r="A638" t="str">
            <v>04.930.04</v>
          </cell>
          <cell r="B638" t="str">
            <v>Caixa coletora de sarjeta-CCS 04</v>
          </cell>
          <cell r="C638" t="str">
            <v>DNER-ES287/97</v>
          </cell>
          <cell r="D638" t="str">
            <v xml:space="preserve"> </v>
          </cell>
          <cell r="E638" t="str">
            <v>un</v>
          </cell>
          <cell r="G638">
            <v>0</v>
          </cell>
          <cell r="H638">
            <v>0</v>
          </cell>
        </row>
        <row r="639">
          <cell r="A639" t="str">
            <v>04.930.05</v>
          </cell>
          <cell r="B639" t="str">
            <v>Caixa coletora de sarjeta-CCS 05</v>
          </cell>
          <cell r="C639" t="str">
            <v>DNER-ES287/97</v>
          </cell>
          <cell r="D639" t="str">
            <v xml:space="preserve"> </v>
          </cell>
          <cell r="E639" t="str">
            <v>un</v>
          </cell>
          <cell r="F639">
            <v>526.63</v>
          </cell>
          <cell r="G639">
            <v>188.53353999999999</v>
          </cell>
          <cell r="H639">
            <v>715.16354000000001</v>
          </cell>
        </row>
        <row r="640">
          <cell r="A640" t="str">
            <v>04.930.06</v>
          </cell>
          <cell r="B640" t="str">
            <v>Caixa coletora de sarjeta-CCS 06</v>
          </cell>
          <cell r="C640" t="str">
            <v>DNER-ES287/97</v>
          </cell>
          <cell r="D640" t="str">
            <v xml:space="preserve"> </v>
          </cell>
          <cell r="E640" t="str">
            <v>un</v>
          </cell>
          <cell r="F640">
            <v>516.30999999999995</v>
          </cell>
          <cell r="G640">
            <v>184.83897999999996</v>
          </cell>
          <cell r="H640">
            <v>701.14897999999994</v>
          </cell>
        </row>
        <row r="641">
          <cell r="A641" t="str">
            <v>04.930.07</v>
          </cell>
          <cell r="B641" t="str">
            <v>Caixa coletora de sarjeta-CCS 07</v>
          </cell>
          <cell r="C641" t="str">
            <v>DNER-ES287/97</v>
          </cell>
          <cell r="D641" t="str">
            <v xml:space="preserve"> </v>
          </cell>
          <cell r="E641" t="str">
            <v>un</v>
          </cell>
          <cell r="F641">
            <v>505.99</v>
          </cell>
          <cell r="G641">
            <v>181.14442</v>
          </cell>
          <cell r="H641">
            <v>687.13441999999998</v>
          </cell>
        </row>
        <row r="642">
          <cell r="A642" t="str">
            <v>04.930.08</v>
          </cell>
          <cell r="B642" t="str">
            <v>Caixa coletora de sarjeta-CCS 08</v>
          </cell>
          <cell r="C642" t="str">
            <v>DNER-ES287/97</v>
          </cell>
          <cell r="D642" t="str">
            <v xml:space="preserve"> </v>
          </cell>
          <cell r="E642" t="str">
            <v>un</v>
          </cell>
          <cell r="G642">
            <v>0</v>
          </cell>
          <cell r="H642">
            <v>0</v>
          </cell>
        </row>
        <row r="643">
          <cell r="A643" t="str">
            <v>04.930.09</v>
          </cell>
          <cell r="B643" t="str">
            <v>Caixa coletora de sarjeta-CCS 09</v>
          </cell>
          <cell r="C643" t="str">
            <v>DNER-ES287/97</v>
          </cell>
          <cell r="D643" t="str">
            <v xml:space="preserve"> </v>
          </cell>
          <cell r="E643" t="str">
            <v>un</v>
          </cell>
          <cell r="F643">
            <v>633.79999999999995</v>
          </cell>
          <cell r="G643">
            <v>226.90039999999996</v>
          </cell>
          <cell r="H643">
            <v>860.70039999999995</v>
          </cell>
        </row>
        <row r="644">
          <cell r="A644" t="str">
            <v>04.930.10</v>
          </cell>
          <cell r="B644" t="str">
            <v>Caixa coletora de sarjeta-CCS 10</v>
          </cell>
          <cell r="C644" t="str">
            <v>DNER-ES287/97</v>
          </cell>
          <cell r="D644" t="str">
            <v xml:space="preserve"> </v>
          </cell>
          <cell r="E644" t="str">
            <v>un</v>
          </cell>
          <cell r="F644">
            <v>623.48</v>
          </cell>
          <cell r="G644">
            <v>223.20583999999999</v>
          </cell>
          <cell r="H644">
            <v>846.68583999999998</v>
          </cell>
        </row>
        <row r="645">
          <cell r="A645" t="str">
            <v>04.930.11</v>
          </cell>
          <cell r="B645" t="str">
            <v>Caixa coletora de sarjeta-CCS 11</v>
          </cell>
          <cell r="C645" t="str">
            <v>DNER-ES287/97</v>
          </cell>
          <cell r="D645" t="str">
            <v xml:space="preserve"> </v>
          </cell>
          <cell r="E645" t="str">
            <v>un</v>
          </cell>
          <cell r="F645">
            <v>613.16</v>
          </cell>
          <cell r="G645">
            <v>219.51127999999997</v>
          </cell>
          <cell r="H645">
            <v>832.67127999999991</v>
          </cell>
        </row>
        <row r="646">
          <cell r="A646" t="str">
            <v>04.930.12</v>
          </cell>
          <cell r="B646" t="str">
            <v>Caixa coletora de sarjeta-CCS 12</v>
          </cell>
          <cell r="C646" t="str">
            <v>DNER-ES287/97</v>
          </cell>
          <cell r="D646" t="str">
            <v xml:space="preserve"> </v>
          </cell>
          <cell r="E646" t="str">
            <v>un</v>
          </cell>
          <cell r="G646">
            <v>0</v>
          </cell>
          <cell r="H646">
            <v>0</v>
          </cell>
        </row>
        <row r="647">
          <cell r="A647" t="str">
            <v>04.930.13</v>
          </cell>
          <cell r="B647" t="str">
            <v>Caixa coletora de sarjeta-CCS 13</v>
          </cell>
          <cell r="C647" t="str">
            <v>DNER-ES287/97</v>
          </cell>
          <cell r="D647" t="str">
            <v xml:space="preserve"> </v>
          </cell>
          <cell r="E647" t="str">
            <v>un</v>
          </cell>
          <cell r="G647">
            <v>0</v>
          </cell>
          <cell r="H647">
            <v>0</v>
          </cell>
        </row>
        <row r="648">
          <cell r="A648" t="str">
            <v>04.930.14</v>
          </cell>
          <cell r="B648" t="str">
            <v>Caixa coletora de sarjeta-CCS 14</v>
          </cell>
          <cell r="C648" t="str">
            <v>DNER-ES287/97</v>
          </cell>
          <cell r="D648" t="str">
            <v xml:space="preserve"> </v>
          </cell>
          <cell r="E648" t="str">
            <v>un</v>
          </cell>
          <cell r="G648">
            <v>0</v>
          </cell>
          <cell r="H648">
            <v>0</v>
          </cell>
        </row>
        <row r="649">
          <cell r="A649" t="str">
            <v>04.930.15</v>
          </cell>
          <cell r="B649" t="str">
            <v>Caixa coletora de sarjeta-CCS 15</v>
          </cell>
          <cell r="C649" t="str">
            <v>DNER-ES287/97</v>
          </cell>
          <cell r="D649" t="str">
            <v xml:space="preserve"> </v>
          </cell>
          <cell r="E649" t="str">
            <v>un</v>
          </cell>
          <cell r="G649">
            <v>0</v>
          </cell>
          <cell r="H649">
            <v>0</v>
          </cell>
        </row>
        <row r="650">
          <cell r="A650" t="str">
            <v>04.930.16</v>
          </cell>
          <cell r="B650" t="str">
            <v>Caixa coletora de sarjeta-CCS 16</v>
          </cell>
          <cell r="C650" t="str">
            <v>DNER-ES287/97</v>
          </cell>
          <cell r="D650" t="str">
            <v xml:space="preserve"> </v>
          </cell>
          <cell r="E650" t="str">
            <v>un</v>
          </cell>
          <cell r="G650">
            <v>0</v>
          </cell>
          <cell r="H650">
            <v>0</v>
          </cell>
        </row>
        <row r="651">
          <cell r="A651" t="str">
            <v>04.930.17</v>
          </cell>
          <cell r="B651" t="str">
            <v>Caixa coletora de sarjeta-CCS 17</v>
          </cell>
          <cell r="C651" t="str">
            <v>DNER-ES287/97</v>
          </cell>
          <cell r="D651" t="str">
            <v xml:space="preserve"> </v>
          </cell>
          <cell r="E651" t="str">
            <v>un</v>
          </cell>
          <cell r="G651">
            <v>0</v>
          </cell>
          <cell r="H651">
            <v>0</v>
          </cell>
        </row>
        <row r="652">
          <cell r="A652" t="str">
            <v>04.930.18</v>
          </cell>
          <cell r="B652" t="str">
            <v>Caixa coletora de sarjeta-CCS 18</v>
          </cell>
          <cell r="C652" t="str">
            <v>DNER-ES287/97</v>
          </cell>
          <cell r="D652" t="str">
            <v xml:space="preserve"> </v>
          </cell>
          <cell r="E652" t="str">
            <v>un</v>
          </cell>
          <cell r="G652">
            <v>0</v>
          </cell>
          <cell r="H652">
            <v>0</v>
          </cell>
        </row>
        <row r="653">
          <cell r="A653" t="str">
            <v>04.930.19</v>
          </cell>
          <cell r="B653" t="str">
            <v>Caixa coletora de sarjeta-CCS 19</v>
          </cell>
          <cell r="C653" t="str">
            <v>DNER-ES287/97</v>
          </cell>
          <cell r="D653" t="str">
            <v xml:space="preserve"> </v>
          </cell>
          <cell r="E653" t="str">
            <v>un</v>
          </cell>
          <cell r="G653">
            <v>0</v>
          </cell>
          <cell r="H653">
            <v>0</v>
          </cell>
        </row>
        <row r="654">
          <cell r="A654" t="str">
            <v>04.930.20</v>
          </cell>
          <cell r="B654" t="str">
            <v>Caixa coletora de sarjeta-CCS 20</v>
          </cell>
          <cell r="C654" t="str">
            <v>DNER-ES287/97</v>
          </cell>
          <cell r="D654" t="str">
            <v xml:space="preserve"> </v>
          </cell>
          <cell r="E654" t="str">
            <v>un</v>
          </cell>
          <cell r="G654">
            <v>0</v>
          </cell>
          <cell r="H654">
            <v>0</v>
          </cell>
        </row>
        <row r="655">
          <cell r="A655" t="str">
            <v>DER78150</v>
          </cell>
          <cell r="B655" t="str">
            <v>Caixa coletora de sarjeta - CCS, D=60cm e H = 1,00m</v>
          </cell>
          <cell r="E655" t="str">
            <v>un</v>
          </cell>
          <cell r="F655">
            <v>231</v>
          </cell>
          <cell r="G655">
            <v>82.697999999999993</v>
          </cell>
          <cell r="H655">
            <v>313.69799999999998</v>
          </cell>
        </row>
        <row r="656">
          <cell r="A656" t="str">
            <v>DER78150a</v>
          </cell>
          <cell r="B656" t="str">
            <v>Caixa coletora de sarjeta - CCS, D=60cm E H=1,5m</v>
          </cell>
          <cell r="E656" t="str">
            <v>un</v>
          </cell>
          <cell r="F656">
            <v>368.52</v>
          </cell>
          <cell r="G656">
            <v>131.93016</v>
          </cell>
          <cell r="H656">
            <v>500.45015999999998</v>
          </cell>
        </row>
        <row r="657">
          <cell r="A657" t="str">
            <v>DER78150b</v>
          </cell>
          <cell r="B657" t="str">
            <v>Caixa coletora de sarjeta - CCS, D=40cm E H=1,00m</v>
          </cell>
          <cell r="E657" t="str">
            <v>un</v>
          </cell>
          <cell r="F657">
            <v>281.35000000000002</v>
          </cell>
          <cell r="G657">
            <v>100.72330000000001</v>
          </cell>
          <cell r="H657">
            <v>382.07330000000002</v>
          </cell>
        </row>
        <row r="658">
          <cell r="A658" t="str">
            <v>DER78150c</v>
          </cell>
          <cell r="B658" t="str">
            <v>Caixa coletora de sarjeta - CCS, D=40cm E H=1,50m</v>
          </cell>
          <cell r="E658" t="str">
            <v>un</v>
          </cell>
          <cell r="F658">
            <v>370.9</v>
          </cell>
          <cell r="G658">
            <v>132.78219999999999</v>
          </cell>
          <cell r="H658">
            <v>503.68219999999997</v>
          </cell>
        </row>
        <row r="659">
          <cell r="A659" t="str">
            <v>DER78150d</v>
          </cell>
          <cell r="B659" t="str">
            <v>Caixa coletora de sarjeta - CCS, D=40cm E H=2,00m</v>
          </cell>
          <cell r="E659" t="str">
            <v>un</v>
          </cell>
          <cell r="F659">
            <v>460.43</v>
          </cell>
          <cell r="G659">
            <v>164.83393999999998</v>
          </cell>
          <cell r="H659">
            <v>625.26394000000005</v>
          </cell>
        </row>
        <row r="660">
          <cell r="A660" t="str">
            <v>DER78250</v>
          </cell>
          <cell r="B660" t="str">
            <v>Caixa coletora de sarjeta - CCS, D=80cm E H=1,50m</v>
          </cell>
          <cell r="E660" t="str">
            <v>un</v>
          </cell>
          <cell r="F660">
            <v>321.55</v>
          </cell>
          <cell r="G660">
            <v>115.11490000000001</v>
          </cell>
          <cell r="H660">
            <v>436.66489999999999</v>
          </cell>
        </row>
        <row r="661">
          <cell r="A661" t="str">
            <v>DER78300</v>
          </cell>
          <cell r="B661" t="str">
            <v>Caixa coletora de sarjeta - CCS, D=100cm E H=1,50m</v>
          </cell>
          <cell r="E661" t="str">
            <v>un</v>
          </cell>
          <cell r="F661">
            <v>331.03</v>
          </cell>
          <cell r="G661">
            <v>118.50873999999999</v>
          </cell>
          <cell r="H661">
            <v>449.53873999999996</v>
          </cell>
        </row>
        <row r="662">
          <cell r="A662" t="str">
            <v>DER77100</v>
          </cell>
          <cell r="B662" t="str">
            <v>Caixa coletora de talvegue - CCT, D=80cm E H=1,50m</v>
          </cell>
          <cell r="E662" t="str">
            <v>un</v>
          </cell>
          <cell r="F662">
            <v>309.24</v>
          </cell>
          <cell r="G662">
            <v>110.70792</v>
          </cell>
          <cell r="H662">
            <v>419.94792000000001</v>
          </cell>
        </row>
        <row r="663">
          <cell r="A663" t="str">
            <v>DER77150</v>
          </cell>
          <cell r="B663" t="str">
            <v>Caixa coletora de talvegue - CCT, D=100cm E H=1,50m</v>
          </cell>
          <cell r="E663" t="str">
            <v>un</v>
          </cell>
          <cell r="F663">
            <v>302.36</v>
          </cell>
          <cell r="G663">
            <v>108.24487999999999</v>
          </cell>
          <cell r="H663">
            <v>410.60487999999998</v>
          </cell>
        </row>
        <row r="664">
          <cell r="A664" t="str">
            <v>DER77150a</v>
          </cell>
          <cell r="B664" t="str">
            <v>Caixa coletora de talvegue - CCT, D=40cm E H=1,00m</v>
          </cell>
          <cell r="E664" t="str">
            <v>un</v>
          </cell>
          <cell r="F664">
            <v>285.89</v>
          </cell>
          <cell r="G664">
            <v>102.34862</v>
          </cell>
          <cell r="H664">
            <v>388.23861999999997</v>
          </cell>
        </row>
        <row r="665">
          <cell r="A665" t="str">
            <v>DER77150b</v>
          </cell>
          <cell r="B665" t="str">
            <v>Caixa coletora de talvegue - CCT, D=40cm E H=1,50m</v>
          </cell>
          <cell r="E665" t="str">
            <v>un</v>
          </cell>
          <cell r="F665">
            <v>376.22</v>
          </cell>
          <cell r="G665">
            <v>134.68675999999999</v>
          </cell>
          <cell r="H665">
            <v>510.90676000000002</v>
          </cell>
        </row>
        <row r="666">
          <cell r="A666" t="str">
            <v>DER77150c</v>
          </cell>
          <cell r="B666" t="str">
            <v>Caixa coletora de talvegue - CCT, D=60cm E H=1,00m</v>
          </cell>
          <cell r="E666" t="str">
            <v>un</v>
          </cell>
          <cell r="F666">
            <v>236.25</v>
          </cell>
          <cell r="G666">
            <v>84.577500000000001</v>
          </cell>
          <cell r="H666">
            <v>320.82749999999999</v>
          </cell>
        </row>
        <row r="667">
          <cell r="A667" t="str">
            <v>DER77150d</v>
          </cell>
          <cell r="B667" t="str">
            <v>Caixa coletora de talvegue, para BDTC, D=1,20m E H=1,50m</v>
          </cell>
          <cell r="E667" t="str">
            <v>un</v>
          </cell>
          <cell r="F667">
            <v>428.06</v>
          </cell>
          <cell r="G667">
            <v>153.24547999999999</v>
          </cell>
          <cell r="H667">
            <v>581.30547999999999</v>
          </cell>
        </row>
        <row r="668">
          <cell r="A668" t="str">
            <v>DER72450</v>
          </cell>
          <cell r="B668" t="str">
            <v>Boca para BSTC D=80cm - Normal</v>
          </cell>
          <cell r="E668" t="str">
            <v>un</v>
          </cell>
          <cell r="F668">
            <v>295.62</v>
          </cell>
          <cell r="G668">
            <v>105.83196</v>
          </cell>
          <cell r="H668">
            <v>401.45195999999999</v>
          </cell>
        </row>
        <row r="669">
          <cell r="A669" t="str">
            <v>DER72450a</v>
          </cell>
          <cell r="B669" t="str">
            <v>Boca para BSTM D=140cm - Normal</v>
          </cell>
          <cell r="E669" t="str">
            <v>un</v>
          </cell>
          <cell r="F669">
            <v>508.27</v>
          </cell>
          <cell r="G669">
            <v>181.96065999999999</v>
          </cell>
          <cell r="H669">
            <v>690.23065999999994</v>
          </cell>
        </row>
        <row r="670">
          <cell r="A670" t="str">
            <v>DER66050</v>
          </cell>
          <cell r="B670" t="str">
            <v>Corpo de BSTC D=50cm c/ lastro de brita</v>
          </cell>
          <cell r="E670" t="str">
            <v>m</v>
          </cell>
          <cell r="F670">
            <v>40.07</v>
          </cell>
          <cell r="G670">
            <v>14.34506</v>
          </cell>
          <cell r="H670">
            <v>54.415059999999997</v>
          </cell>
        </row>
        <row r="671">
          <cell r="A671" t="str">
            <v>DER72350a</v>
          </cell>
          <cell r="B671" t="str">
            <v>Boca para BSTC D=50cm - Normal</v>
          </cell>
          <cell r="E671" t="str">
            <v>un</v>
          </cell>
          <cell r="F671">
            <v>116.02</v>
          </cell>
          <cell r="G671">
            <v>41.535159999999998</v>
          </cell>
          <cell r="H671">
            <v>157.55516</v>
          </cell>
        </row>
        <row r="672">
          <cell r="A672" t="str">
            <v>DER72350b</v>
          </cell>
          <cell r="B672" t="str">
            <v>Boca para BSTC D=40cm - Normal</v>
          </cell>
          <cell r="E672" t="str">
            <v>un</v>
          </cell>
          <cell r="F672">
            <v>108.67</v>
          </cell>
          <cell r="G672">
            <v>38.903860000000002</v>
          </cell>
          <cell r="H672">
            <v>147.57386</v>
          </cell>
        </row>
        <row r="673">
          <cell r="A673" t="str">
            <v>P04.931.00</v>
          </cell>
          <cell r="B673" t="str">
            <v>Caixa coletora de talvegue para BSTC D=40cm com H=1,0m</v>
          </cell>
          <cell r="E673" t="str">
            <v>un</v>
          </cell>
          <cell r="F673">
            <v>131.63</v>
          </cell>
          <cell r="G673">
            <v>47.123539999999998</v>
          </cell>
          <cell r="H673">
            <v>178.75353999999999</v>
          </cell>
        </row>
        <row r="674">
          <cell r="A674" t="str">
            <v>P04.931.01</v>
          </cell>
          <cell r="B674" t="str">
            <v>Caixa coletora de talvegue para BSTC D=40cm com H=1,5m</v>
          </cell>
          <cell r="E674" t="str">
            <v>un</v>
          </cell>
          <cell r="F674">
            <v>197.14</v>
          </cell>
          <cell r="G674">
            <v>70.576119999999989</v>
          </cell>
          <cell r="H674">
            <v>267.71611999999999</v>
          </cell>
        </row>
        <row r="675">
          <cell r="A675" t="str">
            <v>04.931.01</v>
          </cell>
          <cell r="B675" t="str">
            <v>Caixa coletora de talvegue-CCT 01</v>
          </cell>
          <cell r="C675" t="str">
            <v>DNER-ES287/97</v>
          </cell>
          <cell r="D675" t="str">
            <v xml:space="preserve"> </v>
          </cell>
          <cell r="E675" t="str">
            <v>un</v>
          </cell>
          <cell r="F675">
            <v>425.88</v>
          </cell>
          <cell r="G675">
            <v>152.46503999999999</v>
          </cell>
          <cell r="H675">
            <v>578.34503999999993</v>
          </cell>
        </row>
        <row r="676">
          <cell r="A676" t="str">
            <v>04.931.02</v>
          </cell>
          <cell r="B676" t="str">
            <v>Caixa coletora de talvegue-CCT 02</v>
          </cell>
          <cell r="C676" t="str">
            <v>DNER-ES287/97</v>
          </cell>
          <cell r="D676" t="str">
            <v xml:space="preserve"> </v>
          </cell>
          <cell r="E676" t="str">
            <v>un</v>
          </cell>
          <cell r="F676">
            <v>415.57</v>
          </cell>
          <cell r="G676">
            <v>148.77405999999999</v>
          </cell>
          <cell r="H676">
            <v>564.34406000000001</v>
          </cell>
        </row>
        <row r="677">
          <cell r="A677" t="str">
            <v>04.931.03</v>
          </cell>
          <cell r="B677" t="str">
            <v>Caixa coletora de talvegue-CCT 03</v>
          </cell>
          <cell r="C677" t="str">
            <v>DNER-ES287/97</v>
          </cell>
          <cell r="D677" t="str">
            <v xml:space="preserve"> </v>
          </cell>
          <cell r="E677" t="str">
            <v>un</v>
          </cell>
          <cell r="F677">
            <v>406.22</v>
          </cell>
          <cell r="G677">
            <v>145.42676</v>
          </cell>
          <cell r="H677">
            <v>551.64676000000009</v>
          </cell>
        </row>
        <row r="678">
          <cell r="A678" t="str">
            <v>04.931.04</v>
          </cell>
          <cell r="B678" t="str">
            <v>Caixa coletora de talvegue-CCT 04</v>
          </cell>
          <cell r="C678" t="str">
            <v>DNER-ES287/97</v>
          </cell>
          <cell r="D678" t="str">
            <v xml:space="preserve"> </v>
          </cell>
          <cell r="E678" t="str">
            <v>un</v>
          </cell>
          <cell r="F678">
            <v>571.04999999999995</v>
          </cell>
          <cell r="G678">
            <v>204.43589999999998</v>
          </cell>
          <cell r="H678">
            <v>775.4858999999999</v>
          </cell>
        </row>
        <row r="679">
          <cell r="A679" t="str">
            <v>04.931.05</v>
          </cell>
          <cell r="B679" t="str">
            <v>Caixa coletora de talvegue-CCT 05</v>
          </cell>
          <cell r="C679" t="str">
            <v>DNER-ES287/97</v>
          </cell>
          <cell r="D679" t="str">
            <v xml:space="preserve"> </v>
          </cell>
          <cell r="E679" t="str">
            <v>un</v>
          </cell>
          <cell r="F679">
            <v>563.19000000000005</v>
          </cell>
          <cell r="G679">
            <v>201.62202000000002</v>
          </cell>
          <cell r="H679">
            <v>764.81202000000008</v>
          </cell>
        </row>
        <row r="680">
          <cell r="A680" t="str">
            <v>04.931.06</v>
          </cell>
          <cell r="B680" t="str">
            <v>Caixa coletora de talvegue-CCT 06</v>
          </cell>
          <cell r="C680" t="str">
            <v>DNER-ES287/97</v>
          </cell>
          <cell r="D680" t="str">
            <v xml:space="preserve"> </v>
          </cell>
          <cell r="E680" t="str">
            <v>un</v>
          </cell>
          <cell r="F680">
            <v>555.33000000000004</v>
          </cell>
          <cell r="G680">
            <v>198.80814000000001</v>
          </cell>
          <cell r="H680">
            <v>754.13814000000002</v>
          </cell>
        </row>
        <row r="681">
          <cell r="A681" t="str">
            <v>04.931.07</v>
          </cell>
          <cell r="B681" t="str">
            <v>Caixa coletora de talvegue-CCT 07</v>
          </cell>
          <cell r="C681" t="str">
            <v>DNER-ES287/97</v>
          </cell>
          <cell r="D681" t="str">
            <v xml:space="preserve"> </v>
          </cell>
          <cell r="E681" t="str">
            <v>un</v>
          </cell>
          <cell r="F681">
            <v>662.94</v>
          </cell>
          <cell r="G681">
            <v>237.33252000000002</v>
          </cell>
          <cell r="H681">
            <v>900.2725200000001</v>
          </cell>
        </row>
        <row r="682">
          <cell r="A682" t="str">
            <v>04.931.08</v>
          </cell>
          <cell r="B682" t="str">
            <v>Caixa coletora de talvegue-CCT 08</v>
          </cell>
          <cell r="C682" t="str">
            <v>DNER-ES287/97</v>
          </cell>
          <cell r="D682" t="str">
            <v xml:space="preserve"> </v>
          </cell>
          <cell r="E682" t="str">
            <v>un</v>
          </cell>
          <cell r="F682">
            <v>655.08000000000004</v>
          </cell>
          <cell r="G682">
            <v>234.51864</v>
          </cell>
          <cell r="H682">
            <v>889.59864000000005</v>
          </cell>
        </row>
        <row r="683">
          <cell r="A683" t="str">
            <v>04.931.09</v>
          </cell>
          <cell r="B683" t="str">
            <v>Caixa coletora de talvegue-CCT 09</v>
          </cell>
          <cell r="C683" t="str">
            <v>DNER-ES287/97</v>
          </cell>
          <cell r="D683" t="str">
            <v xml:space="preserve"> </v>
          </cell>
          <cell r="E683" t="str">
            <v>un</v>
          </cell>
          <cell r="F683">
            <v>647.22</v>
          </cell>
          <cell r="G683">
            <v>231.70475999999999</v>
          </cell>
          <cell r="H683">
            <v>878.92475999999999</v>
          </cell>
        </row>
        <row r="684">
          <cell r="A684" t="str">
            <v>04.931.10</v>
          </cell>
          <cell r="B684" t="str">
            <v>Caixa coletora de talvegue-CCT 10</v>
          </cell>
          <cell r="C684" t="str">
            <v>DNER-ES287/97</v>
          </cell>
          <cell r="D684" t="str">
            <v xml:space="preserve"> </v>
          </cell>
          <cell r="E684" t="str">
            <v>un</v>
          </cell>
          <cell r="F684">
            <v>639.36</v>
          </cell>
          <cell r="G684">
            <v>228.89087999999998</v>
          </cell>
          <cell r="H684">
            <v>868.25088000000005</v>
          </cell>
        </row>
        <row r="685">
          <cell r="A685" t="str">
            <v>04.931.11</v>
          </cell>
          <cell r="B685" t="str">
            <v>Caixa coletora de talvegue-CCT 11</v>
          </cell>
          <cell r="C685" t="str">
            <v>DNER-ES287/97</v>
          </cell>
          <cell r="D685" t="str">
            <v xml:space="preserve"> </v>
          </cell>
          <cell r="E685" t="str">
            <v>un</v>
          </cell>
          <cell r="F685">
            <v>131.63</v>
          </cell>
          <cell r="G685">
            <v>47.123539999999998</v>
          </cell>
          <cell r="H685">
            <v>178.75353999999999</v>
          </cell>
        </row>
        <row r="686">
          <cell r="A686" t="str">
            <v>04.931.12</v>
          </cell>
          <cell r="B686" t="str">
            <v>Caixa coletora de talvegue-CCT 12</v>
          </cell>
          <cell r="C686" t="str">
            <v>DNER-ES287/97</v>
          </cell>
          <cell r="D686" t="str">
            <v xml:space="preserve"> </v>
          </cell>
          <cell r="E686" t="str">
            <v>un</v>
          </cell>
          <cell r="F686">
            <v>197.14</v>
          </cell>
          <cell r="G686">
            <v>70.576119999999989</v>
          </cell>
          <cell r="H686">
            <v>267.71611999999999</v>
          </cell>
        </row>
        <row r="687">
          <cell r="A687" t="str">
            <v>04.931.13</v>
          </cell>
          <cell r="B687" t="str">
            <v>Caixa coletora de talvegue-CCT 13</v>
          </cell>
          <cell r="C687" t="str">
            <v>DNER-ES287/97</v>
          </cell>
          <cell r="D687" t="str">
            <v xml:space="preserve"> </v>
          </cell>
          <cell r="E687" t="str">
            <v>un</v>
          </cell>
          <cell r="F687">
            <v>425.88</v>
          </cell>
          <cell r="G687">
            <v>152.46503999999999</v>
          </cell>
          <cell r="H687">
            <v>578.34503999999993</v>
          </cell>
        </row>
        <row r="688">
          <cell r="A688" t="str">
            <v>04.931.14</v>
          </cell>
          <cell r="B688" t="str">
            <v>Caixa coletora de talvegue-CCT 14</v>
          </cell>
          <cell r="C688" t="str">
            <v>DNER-ES287/97</v>
          </cell>
          <cell r="D688" t="str">
            <v xml:space="preserve"> </v>
          </cell>
          <cell r="E688" t="str">
            <v>un</v>
          </cell>
          <cell r="F688">
            <v>415.57</v>
          </cell>
          <cell r="G688">
            <v>148.77405999999999</v>
          </cell>
          <cell r="H688">
            <v>564.34406000000001</v>
          </cell>
        </row>
        <row r="689">
          <cell r="A689" t="str">
            <v>04.931.15</v>
          </cell>
          <cell r="B689" t="str">
            <v>Caixa coletora de talvegue-CCT 15</v>
          </cell>
          <cell r="C689" t="str">
            <v>DNER-ES287/97</v>
          </cell>
          <cell r="D689" t="str">
            <v xml:space="preserve"> </v>
          </cell>
          <cell r="E689" t="str">
            <v>un</v>
          </cell>
          <cell r="F689">
            <v>318.66000000000003</v>
          </cell>
          <cell r="G689">
            <v>114.08028</v>
          </cell>
          <cell r="H689">
            <v>432.74028000000004</v>
          </cell>
        </row>
        <row r="690">
          <cell r="A690" t="str">
            <v>04.931.16</v>
          </cell>
          <cell r="B690" t="str">
            <v>Caixa coletora de talvegue-CCT 16</v>
          </cell>
          <cell r="C690" t="str">
            <v>DNER-ES287/97</v>
          </cell>
          <cell r="D690" t="str">
            <v xml:space="preserve"> </v>
          </cell>
          <cell r="E690" t="str">
            <v>un</v>
          </cell>
          <cell r="F690">
            <v>310.06</v>
          </cell>
          <cell r="G690">
            <v>111.00148</v>
          </cell>
          <cell r="H690">
            <v>421.06148000000002</v>
          </cell>
        </row>
        <row r="691">
          <cell r="A691" t="str">
            <v>04.931.17</v>
          </cell>
          <cell r="B691" t="str">
            <v>Caixa coletora de talvegue-CCT 17</v>
          </cell>
          <cell r="C691" t="str">
            <v>DNER-ES287/97</v>
          </cell>
          <cell r="D691" t="str">
            <v xml:space="preserve"> </v>
          </cell>
          <cell r="E691" t="str">
            <v>un</v>
          </cell>
          <cell r="F691">
            <v>417.28</v>
          </cell>
          <cell r="G691">
            <v>149.38623999999999</v>
          </cell>
          <cell r="H691">
            <v>566.66624000000002</v>
          </cell>
        </row>
        <row r="692">
          <cell r="A692" t="str">
            <v>04.931.18</v>
          </cell>
          <cell r="B692" t="str">
            <v>Caixa coletora de talvegue-CCT 18</v>
          </cell>
          <cell r="C692" t="str">
            <v>DNER-ES287/97</v>
          </cell>
          <cell r="D692" t="str">
            <v xml:space="preserve"> </v>
          </cell>
          <cell r="E692" t="str">
            <v>un</v>
          </cell>
          <cell r="F692">
            <v>409.82</v>
          </cell>
          <cell r="G692">
            <v>146.71555999999998</v>
          </cell>
          <cell r="H692">
            <v>556.53556000000003</v>
          </cell>
        </row>
        <row r="693">
          <cell r="A693" t="str">
            <v>04.931.19</v>
          </cell>
          <cell r="B693" t="str">
            <v>Caixa coletora de talvegue-CCT 19</v>
          </cell>
          <cell r="C693" t="str">
            <v>DNER-ES287/97</v>
          </cell>
          <cell r="D693" t="str">
            <v xml:space="preserve"> </v>
          </cell>
          <cell r="E693" t="str">
            <v>un</v>
          </cell>
          <cell r="F693">
            <v>402.7</v>
          </cell>
          <cell r="G693">
            <v>144.16659999999999</v>
          </cell>
          <cell r="H693">
            <v>546.86659999999995</v>
          </cell>
        </row>
        <row r="694">
          <cell r="A694" t="str">
            <v>04.931.20</v>
          </cell>
          <cell r="B694" t="str">
            <v>Caixa coletora de talvegue-CCT 20</v>
          </cell>
          <cell r="C694" t="str">
            <v>DNER-ES287/97</v>
          </cell>
          <cell r="D694" t="str">
            <v xml:space="preserve"> </v>
          </cell>
          <cell r="E694" t="str">
            <v>un</v>
          </cell>
          <cell r="F694">
            <v>425.14</v>
          </cell>
          <cell r="G694">
            <v>152.20012</v>
          </cell>
          <cell r="H694">
            <v>577.34011999999996</v>
          </cell>
        </row>
        <row r="695">
          <cell r="A695" t="str">
            <v>04.940.01</v>
          </cell>
          <cell r="B695" t="str">
            <v>Descida d’água tipo rápido- calha de concreto-DAR 01</v>
          </cell>
          <cell r="C695" t="str">
            <v>DNER-ES291/97</v>
          </cell>
          <cell r="D695" t="str">
            <v xml:space="preserve"> </v>
          </cell>
          <cell r="E695" t="str">
            <v>m</v>
          </cell>
          <cell r="G695">
            <v>0</v>
          </cell>
          <cell r="H695">
            <v>0</v>
          </cell>
        </row>
        <row r="696">
          <cell r="A696" t="str">
            <v>04.940.02</v>
          </cell>
          <cell r="B696" t="str">
            <v>Descida d’água tipo rápido- canal retangular-DAR 02</v>
          </cell>
          <cell r="C696" t="str">
            <v>DNER-ES291/97</v>
          </cell>
          <cell r="D696" t="str">
            <v xml:space="preserve"> </v>
          </cell>
          <cell r="E696" t="str">
            <v>m</v>
          </cell>
          <cell r="F696">
            <v>42.18</v>
          </cell>
          <cell r="G696">
            <v>15.100439999999999</v>
          </cell>
          <cell r="H696">
            <v>57.280439999999999</v>
          </cell>
        </row>
        <row r="697">
          <cell r="A697" t="str">
            <v>04.940.03</v>
          </cell>
          <cell r="B697" t="str">
            <v>Descida d'água tipo rápido- canal ret. armado-DAR 03</v>
          </cell>
          <cell r="C697" t="str">
            <v>DNER-ES291/97</v>
          </cell>
          <cell r="D697" t="str">
            <v xml:space="preserve"> </v>
          </cell>
          <cell r="E697" t="str">
            <v>m</v>
          </cell>
          <cell r="F697">
            <v>31.84</v>
          </cell>
          <cell r="G697">
            <v>11.398719999999999</v>
          </cell>
          <cell r="H697">
            <v>43.238720000000001</v>
          </cell>
        </row>
        <row r="698">
          <cell r="A698" t="str">
            <v>04.940.04</v>
          </cell>
          <cell r="B698" t="str">
            <v>Descida d’água tipo rápido- calha metálica-DAR 04</v>
          </cell>
          <cell r="C698" t="str">
            <v>DNER-ES291/97</v>
          </cell>
          <cell r="D698" t="str">
            <v xml:space="preserve"> </v>
          </cell>
          <cell r="E698" t="str">
            <v>m</v>
          </cell>
          <cell r="G698">
            <v>0</v>
          </cell>
          <cell r="H698">
            <v>0</v>
          </cell>
        </row>
        <row r="699">
          <cell r="A699" t="str">
            <v>04.941.01</v>
          </cell>
          <cell r="B699" t="str">
            <v>Descida d'água de aterros em degraus-DAD 01</v>
          </cell>
          <cell r="C699" t="str">
            <v>DNER-ES291/97</v>
          </cell>
          <cell r="D699" t="str">
            <v xml:space="preserve"> </v>
          </cell>
          <cell r="E699" t="str">
            <v>m</v>
          </cell>
          <cell r="G699">
            <v>0</v>
          </cell>
          <cell r="H699">
            <v>0</v>
          </cell>
        </row>
        <row r="700">
          <cell r="A700" t="str">
            <v>04.941.02</v>
          </cell>
          <cell r="B700" t="str">
            <v>Descida d'água de aterros em degraus-DAD 02</v>
          </cell>
          <cell r="C700" t="str">
            <v>DNER-ES291/97</v>
          </cell>
          <cell r="D700" t="str">
            <v xml:space="preserve"> </v>
          </cell>
          <cell r="E700" t="str">
            <v>m</v>
          </cell>
          <cell r="F700">
            <v>41.8</v>
          </cell>
          <cell r="G700">
            <v>14.964399999999998</v>
          </cell>
          <cell r="H700">
            <v>56.764399999999995</v>
          </cell>
        </row>
        <row r="701">
          <cell r="A701" t="str">
            <v>04.941.03</v>
          </cell>
          <cell r="B701" t="str">
            <v>Descida d'água de aterros em degraus-DAD 03</v>
          </cell>
          <cell r="C701" t="str">
            <v>DNER-ES291/97</v>
          </cell>
          <cell r="D701" t="str">
            <v xml:space="preserve"> </v>
          </cell>
          <cell r="E701" t="str">
            <v>m</v>
          </cell>
          <cell r="F701">
            <v>58.89</v>
          </cell>
          <cell r="G701">
            <v>21.082619999999999</v>
          </cell>
          <cell r="H701">
            <v>79.972620000000006</v>
          </cell>
        </row>
        <row r="702">
          <cell r="A702" t="str">
            <v>04.941.04</v>
          </cell>
          <cell r="B702" t="str">
            <v>Descida d'água de aterros em degraus-DAD 04</v>
          </cell>
          <cell r="C702" t="str">
            <v>DNER-ES291/97</v>
          </cell>
          <cell r="D702" t="str">
            <v xml:space="preserve"> </v>
          </cell>
          <cell r="E702" t="str">
            <v>m</v>
          </cell>
          <cell r="G702">
            <v>0</v>
          </cell>
          <cell r="H702">
            <v>0</v>
          </cell>
        </row>
        <row r="703">
          <cell r="A703" t="str">
            <v>04.941.05</v>
          </cell>
          <cell r="B703" t="str">
            <v>Descida d'água de aterros em degraus-DAD 05</v>
          </cell>
          <cell r="C703" t="str">
            <v>DNER-ES291/97</v>
          </cell>
          <cell r="D703" t="str">
            <v xml:space="preserve"> </v>
          </cell>
          <cell r="E703" t="str">
            <v>m</v>
          </cell>
          <cell r="G703">
            <v>0</v>
          </cell>
          <cell r="H703">
            <v>0</v>
          </cell>
        </row>
        <row r="704">
          <cell r="A704" t="str">
            <v>04.941.06</v>
          </cell>
          <cell r="B704" t="str">
            <v>Descida d'água de aterros em degraus-DAD 06</v>
          </cell>
          <cell r="C704" t="str">
            <v>DNER-ES291/97</v>
          </cell>
          <cell r="D704" t="str">
            <v xml:space="preserve"> </v>
          </cell>
          <cell r="E704" t="str">
            <v>m</v>
          </cell>
          <cell r="G704">
            <v>0</v>
          </cell>
          <cell r="H704">
            <v>0</v>
          </cell>
        </row>
        <row r="705">
          <cell r="A705" t="str">
            <v>04.941.07</v>
          </cell>
          <cell r="B705" t="str">
            <v>Descida d'água de aterros em degraus-DAD 07</v>
          </cell>
          <cell r="C705" t="str">
            <v>DNER-ES291/97</v>
          </cell>
          <cell r="D705" t="str">
            <v xml:space="preserve"> </v>
          </cell>
          <cell r="E705" t="str">
            <v>m</v>
          </cell>
          <cell r="G705">
            <v>0</v>
          </cell>
          <cell r="H705">
            <v>0</v>
          </cell>
        </row>
        <row r="706">
          <cell r="A706" t="str">
            <v>04.941.08</v>
          </cell>
          <cell r="B706" t="str">
            <v>Descida d'água de aterros em degraus-DAD 08</v>
          </cell>
          <cell r="C706" t="str">
            <v>DNER-ES291/97</v>
          </cell>
          <cell r="D706" t="str">
            <v xml:space="preserve"> </v>
          </cell>
          <cell r="E706" t="str">
            <v>m</v>
          </cell>
          <cell r="F706">
            <v>150.01</v>
          </cell>
          <cell r="G706">
            <v>53.703579999999995</v>
          </cell>
          <cell r="H706">
            <v>203.71357999999998</v>
          </cell>
        </row>
        <row r="707">
          <cell r="A707" t="str">
            <v>04.941.09</v>
          </cell>
          <cell r="B707" t="str">
            <v>Descida d’água de aterros em degraus-DAD 09</v>
          </cell>
          <cell r="C707" t="str">
            <v>DNER-ES291/97</v>
          </cell>
          <cell r="D707" t="str">
            <v xml:space="preserve"> </v>
          </cell>
          <cell r="E707" t="str">
            <v>m</v>
          </cell>
          <cell r="G707">
            <v>0</v>
          </cell>
          <cell r="H707">
            <v>0</v>
          </cell>
        </row>
        <row r="708">
          <cell r="A708" t="str">
            <v>04.941.10</v>
          </cell>
          <cell r="B708" t="str">
            <v>Descida d'água de aterros em degraus-DAD 10</v>
          </cell>
          <cell r="C708" t="str">
            <v>DNER-ES291/97</v>
          </cell>
          <cell r="D708" t="str">
            <v xml:space="preserve"> </v>
          </cell>
          <cell r="E708" t="str">
            <v>m</v>
          </cell>
          <cell r="G708">
            <v>0</v>
          </cell>
          <cell r="H708">
            <v>0</v>
          </cell>
        </row>
        <row r="709">
          <cell r="A709" t="str">
            <v>04.941.11</v>
          </cell>
          <cell r="B709" t="str">
            <v>Descida d'água de aterros em degraus-DAD 11</v>
          </cell>
          <cell r="C709" t="str">
            <v>DNER-ES291/97</v>
          </cell>
          <cell r="D709" t="str">
            <v xml:space="preserve"> </v>
          </cell>
          <cell r="E709" t="str">
            <v>m</v>
          </cell>
          <cell r="G709">
            <v>0</v>
          </cell>
          <cell r="H709">
            <v>0</v>
          </cell>
        </row>
        <row r="710">
          <cell r="A710" t="str">
            <v>04.941.12</v>
          </cell>
          <cell r="B710" t="str">
            <v>Descida d'água de aterros em degraus-DAD 12</v>
          </cell>
          <cell r="C710" t="str">
            <v>DNER-ES291/97</v>
          </cell>
          <cell r="D710" t="str">
            <v xml:space="preserve"> </v>
          </cell>
          <cell r="E710" t="str">
            <v>m</v>
          </cell>
          <cell r="G710">
            <v>0</v>
          </cell>
          <cell r="H710">
            <v>0</v>
          </cell>
        </row>
        <row r="711">
          <cell r="A711" t="str">
            <v>04.941.13</v>
          </cell>
          <cell r="B711" t="str">
            <v>Descida d'água de aterros em degraus-DAD 13</v>
          </cell>
          <cell r="C711" t="str">
            <v>DNER-ES291/97</v>
          </cell>
          <cell r="D711" t="str">
            <v xml:space="preserve"> </v>
          </cell>
          <cell r="E711" t="str">
            <v>m</v>
          </cell>
          <cell r="G711">
            <v>0</v>
          </cell>
          <cell r="H711">
            <v>0</v>
          </cell>
        </row>
        <row r="712">
          <cell r="A712" t="str">
            <v>04.941.14</v>
          </cell>
          <cell r="B712" t="str">
            <v>Descida d'água de aterros em degraus-DAD 14</v>
          </cell>
          <cell r="C712" t="str">
            <v>DNER-ES291/97</v>
          </cell>
          <cell r="D712" t="str">
            <v xml:space="preserve"> </v>
          </cell>
          <cell r="E712" t="str">
            <v>m</v>
          </cell>
          <cell r="F712">
            <v>211.26</v>
          </cell>
          <cell r="G712">
            <v>75.631079999999997</v>
          </cell>
          <cell r="H712">
            <v>286.89107999999999</v>
          </cell>
        </row>
        <row r="713">
          <cell r="A713" t="str">
            <v>04.941.15</v>
          </cell>
          <cell r="B713" t="str">
            <v>Descida d'água de aterros em degraus-DAD 15</v>
          </cell>
          <cell r="C713" t="str">
            <v>DNER-ES291/97</v>
          </cell>
          <cell r="D713" t="str">
            <v xml:space="preserve"> </v>
          </cell>
          <cell r="E713" t="str">
            <v>m</v>
          </cell>
          <cell r="G713">
            <v>0</v>
          </cell>
          <cell r="H713">
            <v>0</v>
          </cell>
        </row>
        <row r="714">
          <cell r="A714" t="str">
            <v>04.941.16</v>
          </cell>
          <cell r="B714" t="str">
            <v>Descida d'água de aterros em degraus-DAD 16</v>
          </cell>
          <cell r="C714" t="str">
            <v>DNER-ES291/97</v>
          </cell>
          <cell r="D714" t="str">
            <v xml:space="preserve"> </v>
          </cell>
          <cell r="E714" t="str">
            <v>m</v>
          </cell>
          <cell r="G714">
            <v>0</v>
          </cell>
          <cell r="H714">
            <v>0</v>
          </cell>
        </row>
        <row r="715">
          <cell r="A715" t="str">
            <v>04.941.17</v>
          </cell>
          <cell r="B715" t="str">
            <v>Descida d'água de aterros em degraus-DAD 17</v>
          </cell>
          <cell r="C715" t="str">
            <v>DNER-ES291/97</v>
          </cell>
          <cell r="D715" t="str">
            <v xml:space="preserve"> </v>
          </cell>
          <cell r="E715" t="str">
            <v>m</v>
          </cell>
          <cell r="G715">
            <v>0</v>
          </cell>
          <cell r="H715">
            <v>0</v>
          </cell>
        </row>
        <row r="716">
          <cell r="A716" t="str">
            <v>04.941.18</v>
          </cell>
          <cell r="B716" t="str">
            <v>Descida d’água de aterros em degraus-DAD 18</v>
          </cell>
          <cell r="C716" t="str">
            <v>DNER-ES291/97</v>
          </cell>
          <cell r="D716" t="str">
            <v xml:space="preserve"> </v>
          </cell>
          <cell r="E716" t="str">
            <v>m</v>
          </cell>
          <cell r="G716">
            <v>0</v>
          </cell>
          <cell r="H716">
            <v>0</v>
          </cell>
        </row>
        <row r="717">
          <cell r="A717" t="str">
            <v>04.941.31</v>
          </cell>
          <cell r="B717" t="str">
            <v>Descida d'água de cortes em degraus-DCD 01</v>
          </cell>
          <cell r="C717" t="str">
            <v>DNER-ES291/97</v>
          </cell>
          <cell r="D717" t="str">
            <v xml:space="preserve"> </v>
          </cell>
          <cell r="E717" t="str">
            <v>m</v>
          </cell>
          <cell r="G717">
            <v>0</v>
          </cell>
          <cell r="H717">
            <v>0</v>
          </cell>
        </row>
        <row r="718">
          <cell r="A718" t="str">
            <v>04.941.32</v>
          </cell>
          <cell r="B718" t="str">
            <v>Descida d'água de cortes em degraus-DCD 02</v>
          </cell>
          <cell r="C718" t="str">
            <v>DNER-ES291/97</v>
          </cell>
          <cell r="D718" t="str">
            <v xml:space="preserve"> </v>
          </cell>
          <cell r="E718" t="str">
            <v>m</v>
          </cell>
          <cell r="G718">
            <v>0</v>
          </cell>
          <cell r="H718">
            <v>0</v>
          </cell>
        </row>
        <row r="719">
          <cell r="A719" t="str">
            <v>04.941.33</v>
          </cell>
          <cell r="B719" t="str">
            <v>Descida d’água de cortes em degraus-DCD 03</v>
          </cell>
          <cell r="C719" t="str">
            <v>DNER-ES291/97</v>
          </cell>
          <cell r="D719" t="str">
            <v xml:space="preserve"> </v>
          </cell>
          <cell r="E719" t="str">
            <v>m</v>
          </cell>
          <cell r="G719">
            <v>0</v>
          </cell>
          <cell r="H719">
            <v>0</v>
          </cell>
        </row>
        <row r="720">
          <cell r="A720" t="str">
            <v>04.941.34</v>
          </cell>
          <cell r="B720" t="str">
            <v>Descida d'água de cortes em degraus-DCD 04</v>
          </cell>
          <cell r="C720" t="str">
            <v>DNER-ES291/97</v>
          </cell>
          <cell r="D720" t="str">
            <v xml:space="preserve"> </v>
          </cell>
          <cell r="E720" t="str">
            <v>m</v>
          </cell>
          <cell r="G720">
            <v>0</v>
          </cell>
          <cell r="H720">
            <v>0</v>
          </cell>
        </row>
        <row r="721">
          <cell r="A721" t="str">
            <v>04.942.01</v>
          </cell>
          <cell r="B721" t="str">
            <v>Entrada d'água- EDA 01</v>
          </cell>
          <cell r="C721" t="str">
            <v>DNER-ES291/97</v>
          </cell>
          <cell r="D721" t="str">
            <v xml:space="preserve"> </v>
          </cell>
          <cell r="E721" t="str">
            <v>un</v>
          </cell>
          <cell r="F721">
            <v>12</v>
          </cell>
          <cell r="G721">
            <v>4.2959999999999994</v>
          </cell>
          <cell r="H721">
            <v>16.295999999999999</v>
          </cell>
        </row>
        <row r="722">
          <cell r="A722" t="str">
            <v>04.942.02</v>
          </cell>
          <cell r="B722" t="str">
            <v>Entrada d'água- EDA 02</v>
          </cell>
          <cell r="C722" t="str">
            <v>DNER-ES291/97</v>
          </cell>
          <cell r="D722" t="str">
            <v xml:space="preserve"> </v>
          </cell>
          <cell r="E722" t="str">
            <v>un</v>
          </cell>
          <cell r="G722">
            <v>0</v>
          </cell>
          <cell r="H722">
            <v>0</v>
          </cell>
        </row>
        <row r="723">
          <cell r="A723" t="str">
            <v>04.950.01</v>
          </cell>
          <cell r="B723" t="str">
            <v>Dissipador de energia- DES 01</v>
          </cell>
          <cell r="C723" t="str">
            <v>DNER-ES283/97</v>
          </cell>
          <cell r="D723" t="str">
            <v xml:space="preserve"> </v>
          </cell>
          <cell r="E723" t="str">
            <v>un</v>
          </cell>
          <cell r="F723">
            <v>68.48</v>
          </cell>
          <cell r="G723">
            <v>24.515840000000001</v>
          </cell>
          <cell r="H723">
            <v>92.995840000000001</v>
          </cell>
        </row>
        <row r="724">
          <cell r="A724" t="str">
            <v>04.950.02</v>
          </cell>
          <cell r="B724" t="str">
            <v>Dissipador de energia- DES 02</v>
          </cell>
          <cell r="C724" t="str">
            <v>DNER-ES283/97</v>
          </cell>
          <cell r="D724" t="str">
            <v xml:space="preserve"> </v>
          </cell>
          <cell r="E724" t="str">
            <v>un</v>
          </cell>
          <cell r="F724">
            <v>81.430000000000007</v>
          </cell>
          <cell r="G724">
            <v>29.15194</v>
          </cell>
          <cell r="H724">
            <v>110.58194</v>
          </cell>
        </row>
        <row r="725">
          <cell r="A725" t="str">
            <v>04.950.03</v>
          </cell>
          <cell r="B725" t="str">
            <v>Dissipador de energia- DES 03</v>
          </cell>
          <cell r="C725" t="str">
            <v>DNER-ES283/97</v>
          </cell>
          <cell r="D725" t="str">
            <v xml:space="preserve"> </v>
          </cell>
          <cell r="E725" t="str">
            <v>un</v>
          </cell>
          <cell r="F725">
            <v>97.11</v>
          </cell>
          <cell r="G725">
            <v>34.76538</v>
          </cell>
          <cell r="H725">
            <v>131.87538000000001</v>
          </cell>
        </row>
        <row r="726">
          <cell r="A726" t="str">
            <v>04.950.04</v>
          </cell>
          <cell r="B726" t="str">
            <v>Dissipador de energia- DES 04</v>
          </cell>
          <cell r="C726" t="str">
            <v>DNER-ES283/97</v>
          </cell>
          <cell r="D726" t="str">
            <v xml:space="preserve"> </v>
          </cell>
          <cell r="E726" t="str">
            <v>un</v>
          </cell>
          <cell r="G726">
            <v>0</v>
          </cell>
          <cell r="H726">
            <v>0</v>
          </cell>
        </row>
        <row r="727">
          <cell r="A727" t="str">
            <v>04.950.21</v>
          </cell>
          <cell r="B727" t="str">
            <v>Dissipador de energia- DEB 01</v>
          </cell>
          <cell r="C727" t="str">
            <v>DNER-ES283/97</v>
          </cell>
          <cell r="D727" t="str">
            <v xml:space="preserve"> </v>
          </cell>
          <cell r="E727" t="str">
            <v>un</v>
          </cell>
          <cell r="F727">
            <v>74.739999999999995</v>
          </cell>
          <cell r="G727">
            <v>26.756919999999997</v>
          </cell>
          <cell r="H727">
            <v>101.49691999999999</v>
          </cell>
        </row>
        <row r="728">
          <cell r="A728" t="str">
            <v>04.950.22</v>
          </cell>
          <cell r="B728" t="str">
            <v>Dissipador de energia- DEB 02</v>
          </cell>
          <cell r="C728" t="str">
            <v>DNER-ES283/97</v>
          </cell>
          <cell r="D728" t="str">
            <v xml:space="preserve"> </v>
          </cell>
          <cell r="E728" t="str">
            <v>un</v>
          </cell>
          <cell r="F728">
            <v>251.57</v>
          </cell>
          <cell r="G728">
            <v>90.062059999999988</v>
          </cell>
          <cell r="H728">
            <v>341.63205999999997</v>
          </cell>
        </row>
        <row r="729">
          <cell r="A729" t="str">
            <v>04.950.23</v>
          </cell>
          <cell r="B729" t="str">
            <v>Dissipador de energia- DEB 03</v>
          </cell>
          <cell r="C729" t="str">
            <v>DNER-ES283/97</v>
          </cell>
          <cell r="D729" t="str">
            <v xml:space="preserve"> </v>
          </cell>
          <cell r="E729" t="str">
            <v>un</v>
          </cell>
          <cell r="F729">
            <v>403.37</v>
          </cell>
          <cell r="G729">
            <v>144.40645999999998</v>
          </cell>
          <cell r="H729">
            <v>547.77646000000004</v>
          </cell>
        </row>
        <row r="730">
          <cell r="A730" t="str">
            <v>04.950.24</v>
          </cell>
          <cell r="B730" t="str">
            <v>Dissipador de energia- DEB 04</v>
          </cell>
          <cell r="C730" t="str">
            <v>DNER-ES283/97</v>
          </cell>
          <cell r="D730" t="str">
            <v xml:space="preserve"> </v>
          </cell>
          <cell r="E730" t="str">
            <v>un</v>
          </cell>
          <cell r="F730">
            <v>593.01</v>
          </cell>
          <cell r="G730">
            <v>212.29757999999998</v>
          </cell>
          <cell r="H730">
            <v>805.30757999999992</v>
          </cell>
        </row>
        <row r="731">
          <cell r="A731" t="str">
            <v>04.950.25</v>
          </cell>
          <cell r="B731" t="str">
            <v>Dissipador de energia- DEB 05</v>
          </cell>
          <cell r="C731" t="str">
            <v>DNER-ES283/97</v>
          </cell>
          <cell r="D731" t="str">
            <v xml:space="preserve"> </v>
          </cell>
          <cell r="E731" t="str">
            <v>un</v>
          </cell>
          <cell r="G731">
            <v>0</v>
          </cell>
          <cell r="H731">
            <v>0</v>
          </cell>
        </row>
        <row r="732">
          <cell r="A732" t="str">
            <v>04.950.26</v>
          </cell>
          <cell r="B732" t="str">
            <v>Dissipador de energia- DEB 06</v>
          </cell>
          <cell r="C732" t="str">
            <v>DNER-ES283/97</v>
          </cell>
          <cell r="D732" t="str">
            <v xml:space="preserve"> </v>
          </cell>
          <cell r="E732" t="str">
            <v>un</v>
          </cell>
          <cell r="G732">
            <v>0</v>
          </cell>
          <cell r="H732">
            <v>0</v>
          </cell>
        </row>
        <row r="733">
          <cell r="A733" t="str">
            <v>04.950.27</v>
          </cell>
          <cell r="B733" t="str">
            <v>Dissipador de energia- DEB 07</v>
          </cell>
          <cell r="C733" t="str">
            <v>DNER-ES283/97</v>
          </cell>
          <cell r="D733" t="str">
            <v xml:space="preserve"> </v>
          </cell>
          <cell r="E733" t="str">
            <v>un</v>
          </cell>
          <cell r="F733">
            <v>842.49</v>
          </cell>
          <cell r="G733">
            <v>301.61142000000001</v>
          </cell>
          <cell r="H733">
            <v>1144.10142</v>
          </cell>
        </row>
        <row r="734">
          <cell r="A734" t="str">
            <v>04.950.28</v>
          </cell>
          <cell r="B734" t="str">
            <v>Dissipador de energia- DEB 08</v>
          </cell>
          <cell r="C734" t="str">
            <v>DNER-ES283/97</v>
          </cell>
          <cell r="D734" t="str">
            <v xml:space="preserve"> </v>
          </cell>
          <cell r="E734" t="str">
            <v>un</v>
          </cell>
          <cell r="G734">
            <v>0</v>
          </cell>
          <cell r="H734">
            <v>0</v>
          </cell>
        </row>
        <row r="735">
          <cell r="A735" t="str">
            <v>04.950.29</v>
          </cell>
          <cell r="B735" t="str">
            <v>Dissipador de energia- DEB 09</v>
          </cell>
          <cell r="C735" t="str">
            <v>DNER-ES283/97</v>
          </cell>
          <cell r="D735" t="str">
            <v xml:space="preserve"> </v>
          </cell>
          <cell r="E735" t="str">
            <v>un</v>
          </cell>
          <cell r="G735">
            <v>0</v>
          </cell>
          <cell r="H735">
            <v>0</v>
          </cell>
        </row>
        <row r="736">
          <cell r="A736" t="str">
            <v>04.950.30</v>
          </cell>
          <cell r="B736" t="str">
            <v>Dissipador de energia- DEB 10</v>
          </cell>
          <cell r="C736" t="str">
            <v>DNER-ES283/97</v>
          </cell>
          <cell r="D736" t="str">
            <v xml:space="preserve"> </v>
          </cell>
          <cell r="E736" t="str">
            <v>un</v>
          </cell>
          <cell r="F736">
            <v>1092.3814400000001</v>
          </cell>
          <cell r="G736">
            <v>391.07255552000004</v>
          </cell>
          <cell r="H736">
            <v>1483.4539955200003</v>
          </cell>
        </row>
        <row r="737">
          <cell r="A737" t="str">
            <v>04.950.31</v>
          </cell>
          <cell r="B737" t="str">
            <v>Dissipador de energia- DEB 11</v>
          </cell>
          <cell r="C737" t="str">
            <v>DNER-ES283/97</v>
          </cell>
          <cell r="D737" t="str">
            <v xml:space="preserve"> </v>
          </cell>
          <cell r="E737" t="str">
            <v>un</v>
          </cell>
          <cell r="G737">
            <v>0</v>
          </cell>
          <cell r="H737">
            <v>0</v>
          </cell>
        </row>
        <row r="738">
          <cell r="A738" t="str">
            <v>04.950.32</v>
          </cell>
          <cell r="B738" t="str">
            <v>Dissipador de energia- DEB 12</v>
          </cell>
          <cell r="C738" t="str">
            <v>DNER-ES283/97</v>
          </cell>
          <cell r="D738" t="str">
            <v xml:space="preserve"> </v>
          </cell>
          <cell r="E738" t="str">
            <v>un</v>
          </cell>
          <cell r="G738">
            <v>0</v>
          </cell>
          <cell r="H738">
            <v>0</v>
          </cell>
        </row>
        <row r="739">
          <cell r="A739" t="str">
            <v>04.950.51</v>
          </cell>
          <cell r="B739" t="str">
            <v>Dissipador de energia- DED 01</v>
          </cell>
          <cell r="C739" t="str">
            <v>DNER-ES283/97</v>
          </cell>
          <cell r="D739" t="str">
            <v xml:space="preserve"> </v>
          </cell>
          <cell r="E739" t="str">
            <v>un</v>
          </cell>
          <cell r="G739">
            <v>0</v>
          </cell>
          <cell r="H739">
            <v>0</v>
          </cell>
        </row>
        <row r="740">
          <cell r="A740" t="str">
            <v>04.960.01</v>
          </cell>
          <cell r="B740" t="str">
            <v>Boca de lobo simples c/ grelha de concreto-BLS 01</v>
          </cell>
          <cell r="C740" t="str">
            <v xml:space="preserve"> </v>
          </cell>
          <cell r="D740" t="str">
            <v xml:space="preserve"> </v>
          </cell>
          <cell r="E740" t="str">
            <v>un</v>
          </cell>
          <cell r="F740">
            <v>149.86000000000001</v>
          </cell>
          <cell r="G740">
            <v>53.649880000000003</v>
          </cell>
          <cell r="H740">
            <v>203.50988000000001</v>
          </cell>
        </row>
        <row r="741">
          <cell r="A741" t="str">
            <v>04.960.02</v>
          </cell>
          <cell r="B741" t="str">
            <v>Boca de lobo simples c/ grelha de concreto-BLS 02</v>
          </cell>
          <cell r="C741" t="str">
            <v xml:space="preserve"> </v>
          </cell>
          <cell r="D741" t="str">
            <v xml:space="preserve"> </v>
          </cell>
          <cell r="E741" t="str">
            <v>un</v>
          </cell>
          <cell r="F741">
            <v>189.87</v>
          </cell>
          <cell r="G741">
            <v>67.973460000000003</v>
          </cell>
          <cell r="H741">
            <v>257.84345999999999</v>
          </cell>
        </row>
        <row r="742">
          <cell r="A742" t="str">
            <v>04.960.03</v>
          </cell>
          <cell r="B742" t="str">
            <v>Boca de lobo simples c/ grelha de concreto-BLS 03</v>
          </cell>
          <cell r="C742" t="str">
            <v xml:space="preserve"> </v>
          </cell>
          <cell r="D742" t="str">
            <v xml:space="preserve"> </v>
          </cell>
          <cell r="E742" t="str">
            <v>un</v>
          </cell>
          <cell r="F742">
            <v>229.92</v>
          </cell>
          <cell r="G742">
            <v>82.311359999999993</v>
          </cell>
          <cell r="H742">
            <v>312.23136</v>
          </cell>
        </row>
        <row r="743">
          <cell r="A743" t="str">
            <v>04.960.04</v>
          </cell>
          <cell r="B743" t="str">
            <v>Boca de lobo simples c/ grelha de concreto-BLS 04</v>
          </cell>
          <cell r="C743" t="str">
            <v xml:space="preserve"> </v>
          </cell>
          <cell r="D743" t="str">
            <v xml:space="preserve"> </v>
          </cell>
          <cell r="E743" t="str">
            <v>un</v>
          </cell>
          <cell r="F743">
            <v>269.93</v>
          </cell>
          <cell r="G743">
            <v>96.63494</v>
          </cell>
          <cell r="H743">
            <v>366.56493999999998</v>
          </cell>
        </row>
        <row r="744">
          <cell r="A744" t="str">
            <v>04.960.05</v>
          </cell>
          <cell r="B744" t="str">
            <v>Boca de lobo simples c/ grelha de concreto-BLS 05</v>
          </cell>
          <cell r="C744" t="str">
            <v xml:space="preserve"> </v>
          </cell>
          <cell r="D744" t="str">
            <v xml:space="preserve"> </v>
          </cell>
          <cell r="E744" t="str">
            <v>un</v>
          </cell>
          <cell r="F744">
            <v>308.58999999999997</v>
          </cell>
          <cell r="G744">
            <v>110.47521999999999</v>
          </cell>
          <cell r="H744">
            <v>419.06521999999995</v>
          </cell>
        </row>
        <row r="745">
          <cell r="A745" t="str">
            <v>04.960.06</v>
          </cell>
          <cell r="B745" t="str">
            <v>Boca de lobo simples c/ grelha de concreto-BLS 06</v>
          </cell>
          <cell r="C745" t="str">
            <v xml:space="preserve"> </v>
          </cell>
          <cell r="D745" t="str">
            <v xml:space="preserve"> </v>
          </cell>
          <cell r="E745" t="str">
            <v>un</v>
          </cell>
          <cell r="G745">
            <v>0</v>
          </cell>
          <cell r="H745">
            <v>0</v>
          </cell>
        </row>
        <row r="746">
          <cell r="A746" t="str">
            <v>04.960.07</v>
          </cell>
          <cell r="B746" t="str">
            <v>Boca de lobo simples c/ grelha de concreto-BLS 07</v>
          </cell>
          <cell r="C746" t="str">
            <v xml:space="preserve"> </v>
          </cell>
          <cell r="D746" t="str">
            <v xml:space="preserve"> </v>
          </cell>
          <cell r="E746" t="str">
            <v>un</v>
          </cell>
          <cell r="G746">
            <v>0</v>
          </cell>
          <cell r="H746">
            <v>0</v>
          </cell>
        </row>
        <row r="747">
          <cell r="A747" t="str">
            <v>04.961.01</v>
          </cell>
          <cell r="B747" t="str">
            <v>Boca de lobo dupla c/ grelha de concreto-BLD 01</v>
          </cell>
          <cell r="C747" t="str">
            <v xml:space="preserve"> </v>
          </cell>
          <cell r="D747" t="str">
            <v xml:space="preserve"> </v>
          </cell>
          <cell r="E747" t="str">
            <v>un</v>
          </cell>
          <cell r="F747">
            <v>233.02584148497962</v>
          </cell>
          <cell r="G747">
            <v>83.423251251622702</v>
          </cell>
          <cell r="H747">
            <v>316.44909273660232</v>
          </cell>
        </row>
        <row r="748">
          <cell r="A748" t="str">
            <v>04.961.02</v>
          </cell>
          <cell r="B748" t="str">
            <v>Boca de lobo dupla c/ grelha de concreto-BLD 02</v>
          </cell>
          <cell r="C748" t="str">
            <v xml:space="preserve"> </v>
          </cell>
          <cell r="D748" t="str">
            <v xml:space="preserve"> </v>
          </cell>
          <cell r="E748" t="str">
            <v>un</v>
          </cell>
          <cell r="F748">
            <v>350.93</v>
          </cell>
          <cell r="G748">
            <v>125.63293999999999</v>
          </cell>
          <cell r="H748">
            <v>476.56294000000003</v>
          </cell>
        </row>
        <row r="749">
          <cell r="A749" t="str">
            <v>04.961.03</v>
          </cell>
          <cell r="B749" t="str">
            <v>Boca de lobo dupla c/ grelha de concreto-BLD 03</v>
          </cell>
          <cell r="C749" t="str">
            <v xml:space="preserve"> </v>
          </cell>
          <cell r="D749" t="str">
            <v xml:space="preserve"> </v>
          </cell>
          <cell r="E749" t="str">
            <v>un</v>
          </cell>
          <cell r="G749">
            <v>0</v>
          </cell>
          <cell r="H749">
            <v>0</v>
          </cell>
        </row>
        <row r="750">
          <cell r="A750" t="str">
            <v>04.961.04</v>
          </cell>
          <cell r="B750" t="str">
            <v>Boca de lobo dupla c/ grelha de concreto-BLD 04</v>
          </cell>
          <cell r="C750" t="str">
            <v xml:space="preserve"> </v>
          </cell>
          <cell r="D750" t="str">
            <v xml:space="preserve"> </v>
          </cell>
          <cell r="E750" t="str">
            <v>un</v>
          </cell>
          <cell r="G750">
            <v>0</v>
          </cell>
          <cell r="H750">
            <v>0</v>
          </cell>
        </row>
        <row r="751">
          <cell r="A751" t="str">
            <v>04.961.05</v>
          </cell>
          <cell r="B751" t="str">
            <v>Boca de lobo dupla c/ grelha de concreto-BLD 05</v>
          </cell>
          <cell r="C751" t="str">
            <v xml:space="preserve"> </v>
          </cell>
          <cell r="D751" t="str">
            <v xml:space="preserve"> </v>
          </cell>
          <cell r="E751" t="str">
            <v>un</v>
          </cell>
          <cell r="G751">
            <v>0</v>
          </cell>
          <cell r="H751">
            <v>0</v>
          </cell>
        </row>
        <row r="752">
          <cell r="A752" t="str">
            <v>04.961.06</v>
          </cell>
          <cell r="B752" t="str">
            <v>Boca de lobo dupla c/ grelha de concreto-BLD 06</v>
          </cell>
          <cell r="C752" t="str">
            <v xml:space="preserve"> </v>
          </cell>
          <cell r="D752" t="str">
            <v xml:space="preserve"> </v>
          </cell>
          <cell r="E752" t="str">
            <v>un</v>
          </cell>
          <cell r="G752">
            <v>0</v>
          </cell>
          <cell r="H752">
            <v>0</v>
          </cell>
        </row>
        <row r="753">
          <cell r="A753" t="str">
            <v>04.961.07</v>
          </cell>
          <cell r="B753" t="str">
            <v>Boca de lobo dupla c/ grelha de concreto-BLD 07</v>
          </cell>
          <cell r="C753" t="str">
            <v xml:space="preserve"> </v>
          </cell>
          <cell r="D753" t="str">
            <v xml:space="preserve"> </v>
          </cell>
          <cell r="E753" t="str">
            <v>un</v>
          </cell>
          <cell r="G753">
            <v>0</v>
          </cell>
          <cell r="H753">
            <v>0</v>
          </cell>
        </row>
        <row r="754">
          <cell r="A754" t="str">
            <v>04.962.01</v>
          </cell>
          <cell r="B754" t="str">
            <v>Caixa de ligação e passagem- CLP 01</v>
          </cell>
          <cell r="C754" t="str">
            <v>DNER-ES287/97</v>
          </cell>
          <cell r="D754" t="str">
            <v xml:space="preserve"> </v>
          </cell>
          <cell r="E754" t="str">
            <v>un</v>
          </cell>
          <cell r="F754">
            <v>273.22000000000003</v>
          </cell>
          <cell r="G754">
            <v>97.812760000000011</v>
          </cell>
          <cell r="H754">
            <v>371.03276000000005</v>
          </cell>
        </row>
        <row r="755">
          <cell r="A755" t="str">
            <v>04.962.02</v>
          </cell>
          <cell r="B755" t="str">
            <v>Caixa de ligação e passagem- CLP 02</v>
          </cell>
          <cell r="C755" t="str">
            <v>DNER-ES287/97</v>
          </cell>
          <cell r="D755" t="str">
            <v xml:space="preserve"> </v>
          </cell>
          <cell r="E755" t="str">
            <v>un</v>
          </cell>
          <cell r="F755">
            <v>265.04000000000002</v>
          </cell>
          <cell r="G755">
            <v>94.884320000000002</v>
          </cell>
          <cell r="H755">
            <v>359.92432000000002</v>
          </cell>
        </row>
        <row r="756">
          <cell r="A756" t="str">
            <v>04.962.03</v>
          </cell>
          <cell r="B756" t="str">
            <v>Caixa de ligação e passagem- CLP 03</v>
          </cell>
          <cell r="C756" t="str">
            <v>DNER-ES287/97</v>
          </cell>
          <cell r="D756" t="str">
            <v xml:space="preserve"> </v>
          </cell>
          <cell r="E756" t="str">
            <v>un</v>
          </cell>
          <cell r="F756">
            <v>371.37</v>
          </cell>
          <cell r="G756">
            <v>132.95045999999999</v>
          </cell>
          <cell r="H756">
            <v>504.32046000000003</v>
          </cell>
        </row>
        <row r="757">
          <cell r="A757" t="str">
            <v>04.962.04</v>
          </cell>
          <cell r="B757" t="str">
            <v>Caixa de ligação e passagem- CLP 04</v>
          </cell>
          <cell r="C757" t="str">
            <v>DNER-ES287/97</v>
          </cell>
          <cell r="D757" t="str">
            <v xml:space="preserve"> </v>
          </cell>
          <cell r="E757" t="str">
            <v>un</v>
          </cell>
          <cell r="F757">
            <v>475.68</v>
          </cell>
          <cell r="G757">
            <v>170.29344</v>
          </cell>
          <cell r="H757">
            <v>645.97343999999998</v>
          </cell>
        </row>
        <row r="758">
          <cell r="A758" t="str">
            <v>04.962.05</v>
          </cell>
          <cell r="B758" t="str">
            <v>Caixa de ligação e passagem- CLP 05</v>
          </cell>
          <cell r="C758" t="str">
            <v>DNER-ES287/97</v>
          </cell>
          <cell r="D758" t="str">
            <v xml:space="preserve"> </v>
          </cell>
          <cell r="E758" t="str">
            <v>un</v>
          </cell>
          <cell r="G758">
            <v>0</v>
          </cell>
          <cell r="H758">
            <v>0</v>
          </cell>
        </row>
        <row r="759">
          <cell r="A759" t="str">
            <v>04.962.06</v>
          </cell>
          <cell r="B759" t="str">
            <v>Caixa de ligação e passagem- CLP 06</v>
          </cell>
          <cell r="C759" t="str">
            <v>DNER-ES287/97</v>
          </cell>
          <cell r="D759" t="str">
            <v xml:space="preserve"> </v>
          </cell>
          <cell r="E759" t="str">
            <v>un</v>
          </cell>
          <cell r="G759">
            <v>0</v>
          </cell>
          <cell r="H759">
            <v>0</v>
          </cell>
        </row>
        <row r="760">
          <cell r="A760" t="str">
            <v>04.962.07</v>
          </cell>
          <cell r="B760" t="str">
            <v>Caixa de ligação e passagem- CLP 07</v>
          </cell>
          <cell r="C760" t="str">
            <v>DNER-ES287/97</v>
          </cell>
          <cell r="D760" t="str">
            <v xml:space="preserve"> </v>
          </cell>
          <cell r="E760" t="str">
            <v>un</v>
          </cell>
          <cell r="F760">
            <v>326.36</v>
          </cell>
          <cell r="G760">
            <v>116.83687999999999</v>
          </cell>
          <cell r="H760">
            <v>443.19688000000002</v>
          </cell>
        </row>
        <row r="761">
          <cell r="A761" t="str">
            <v>04.962.08</v>
          </cell>
          <cell r="B761" t="str">
            <v>Caixa de ligação e passagem- CLP 08</v>
          </cell>
          <cell r="C761" t="str">
            <v>DNER-ES287/97</v>
          </cell>
          <cell r="D761" t="str">
            <v xml:space="preserve"> </v>
          </cell>
          <cell r="E761" t="str">
            <v>un</v>
          </cell>
          <cell r="F761">
            <v>317.82</v>
          </cell>
          <cell r="G761">
            <v>113.77955999999999</v>
          </cell>
          <cell r="H761">
            <v>431.59956</v>
          </cell>
        </row>
        <row r="762">
          <cell r="A762" t="str">
            <v>04.962.09</v>
          </cell>
          <cell r="B762" t="str">
            <v>Caixa de ligação e passagem- CLP 09</v>
          </cell>
          <cell r="C762" t="str">
            <v>DNER-ES287/97</v>
          </cell>
          <cell r="D762" t="str">
            <v xml:space="preserve"> </v>
          </cell>
          <cell r="E762" t="str">
            <v>un</v>
          </cell>
          <cell r="G762">
            <v>0</v>
          </cell>
          <cell r="H762">
            <v>0</v>
          </cell>
        </row>
        <row r="763">
          <cell r="A763" t="str">
            <v>04.962.10</v>
          </cell>
          <cell r="B763" t="str">
            <v>Caixa de ligação e passagem- CLP 10</v>
          </cell>
          <cell r="C763" t="str">
            <v>DNER-ES287/97</v>
          </cell>
          <cell r="D763" t="str">
            <v xml:space="preserve"> </v>
          </cell>
          <cell r="E763" t="str">
            <v>un</v>
          </cell>
          <cell r="G763">
            <v>0</v>
          </cell>
          <cell r="H763">
            <v>0</v>
          </cell>
        </row>
        <row r="764">
          <cell r="A764" t="str">
            <v>04.962.11</v>
          </cell>
          <cell r="B764" t="str">
            <v>Caixa de ligação e passagem- CLP 11</v>
          </cell>
          <cell r="C764" t="str">
            <v>DNER-ES287/97</v>
          </cell>
          <cell r="D764" t="str">
            <v xml:space="preserve"> </v>
          </cell>
          <cell r="E764" t="str">
            <v>un</v>
          </cell>
          <cell r="G764">
            <v>0</v>
          </cell>
          <cell r="H764">
            <v>0</v>
          </cell>
        </row>
        <row r="765">
          <cell r="A765" t="str">
            <v>04.962.12</v>
          </cell>
          <cell r="B765" t="str">
            <v>Caixa de ligação e passagem- CLP 12</v>
          </cell>
          <cell r="C765" t="str">
            <v>DNER-ES287/97</v>
          </cell>
          <cell r="D765" t="str">
            <v xml:space="preserve"> </v>
          </cell>
          <cell r="E765" t="str">
            <v>un</v>
          </cell>
          <cell r="G765">
            <v>0</v>
          </cell>
          <cell r="H765">
            <v>0</v>
          </cell>
        </row>
        <row r="766">
          <cell r="A766" t="str">
            <v>04.962.13</v>
          </cell>
          <cell r="B766" t="str">
            <v>Caixa de ligação e passagem- CLP 13</v>
          </cell>
          <cell r="C766" t="str">
            <v>DNER-ES287/97</v>
          </cell>
          <cell r="D766" t="str">
            <v xml:space="preserve"> </v>
          </cell>
          <cell r="E766" t="str">
            <v>un</v>
          </cell>
          <cell r="G766">
            <v>0</v>
          </cell>
          <cell r="H766">
            <v>0</v>
          </cell>
        </row>
        <row r="767">
          <cell r="A767" t="str">
            <v>04.962.14</v>
          </cell>
          <cell r="B767" t="str">
            <v>Caixa de ligação e passagem- CLP 14</v>
          </cell>
          <cell r="C767" t="str">
            <v>DNER-ES287/97</v>
          </cell>
          <cell r="D767" t="str">
            <v xml:space="preserve"> </v>
          </cell>
          <cell r="E767" t="str">
            <v>un</v>
          </cell>
          <cell r="G767">
            <v>0</v>
          </cell>
          <cell r="H767">
            <v>0</v>
          </cell>
        </row>
        <row r="768">
          <cell r="A768" t="str">
            <v>04.962.15</v>
          </cell>
          <cell r="B768" t="str">
            <v>Caixa de ligação e passagem- CLP 15</v>
          </cell>
          <cell r="C768" t="str">
            <v>DNER-ES287/97</v>
          </cell>
          <cell r="D768" t="str">
            <v xml:space="preserve"> </v>
          </cell>
          <cell r="E768" t="str">
            <v>un</v>
          </cell>
          <cell r="F768">
            <v>503</v>
          </cell>
          <cell r="G768">
            <v>180.07399999999998</v>
          </cell>
          <cell r="H768">
            <v>683.07399999999996</v>
          </cell>
        </row>
        <row r="769">
          <cell r="A769" t="str">
            <v>04.962.16</v>
          </cell>
          <cell r="B769" t="str">
            <v>Caixa de ligação e passagem- CLP 16</v>
          </cell>
          <cell r="C769" t="str">
            <v>DNER-ES287/97</v>
          </cell>
          <cell r="D769" t="str">
            <v xml:space="preserve"> </v>
          </cell>
          <cell r="E769" t="str">
            <v>un</v>
          </cell>
          <cell r="G769">
            <v>0</v>
          </cell>
          <cell r="H769">
            <v>0</v>
          </cell>
        </row>
        <row r="770">
          <cell r="A770" t="str">
            <v>04.962.17</v>
          </cell>
          <cell r="B770" t="str">
            <v>Caixa de ligação e passagem- CLP 17</v>
          </cell>
          <cell r="C770" t="str">
            <v>DNER-ES287/97</v>
          </cell>
          <cell r="D770" t="str">
            <v xml:space="preserve"> </v>
          </cell>
          <cell r="E770" t="str">
            <v>un</v>
          </cell>
          <cell r="G770">
            <v>0</v>
          </cell>
          <cell r="H770">
            <v>0</v>
          </cell>
        </row>
        <row r="771">
          <cell r="A771" t="str">
            <v xml:space="preserve">04.962.18   </v>
          </cell>
          <cell r="B771" t="str">
            <v>Caixa de ligação e passagem- CLP 18</v>
          </cell>
          <cell r="C771" t="str">
            <v>DNER-ES287/97</v>
          </cell>
          <cell r="D771" t="str">
            <v xml:space="preserve"> </v>
          </cell>
          <cell r="E771" t="str">
            <v>un</v>
          </cell>
          <cell r="G771">
            <v>0</v>
          </cell>
          <cell r="H771">
            <v>0</v>
          </cell>
        </row>
        <row r="772">
          <cell r="A772" t="str">
            <v>04.963.01</v>
          </cell>
          <cell r="B772" t="str">
            <v>Poço de visita- PVI 01</v>
          </cell>
          <cell r="C772" t="str">
            <v xml:space="preserve"> </v>
          </cell>
          <cell r="D772" t="str">
            <v xml:space="preserve"> </v>
          </cell>
          <cell r="E772" t="str">
            <v>un</v>
          </cell>
          <cell r="F772">
            <v>363.11</v>
          </cell>
          <cell r="G772">
            <v>129.99338</v>
          </cell>
          <cell r="H772">
            <v>493.10338000000002</v>
          </cell>
        </row>
        <row r="773">
          <cell r="A773" t="str">
            <v>04.963.02</v>
          </cell>
          <cell r="B773" t="str">
            <v>Poço de visita- PVI 02</v>
          </cell>
          <cell r="C773" t="str">
            <v xml:space="preserve"> </v>
          </cell>
          <cell r="D773" t="str">
            <v xml:space="preserve"> </v>
          </cell>
          <cell r="E773" t="str">
            <v>un</v>
          </cell>
          <cell r="F773">
            <v>354.56</v>
          </cell>
          <cell r="G773">
            <v>126.93248</v>
          </cell>
          <cell r="H773">
            <v>481.49248</v>
          </cell>
        </row>
        <row r="774">
          <cell r="A774" t="str">
            <v>04.963.03</v>
          </cell>
          <cell r="B774" t="str">
            <v>Poço de visita- PVI 03</v>
          </cell>
          <cell r="C774" t="str">
            <v xml:space="preserve"> </v>
          </cell>
          <cell r="D774" t="str">
            <v xml:space="preserve"> </v>
          </cell>
          <cell r="E774" t="str">
            <v>un</v>
          </cell>
          <cell r="F774">
            <v>419.21</v>
          </cell>
          <cell r="G774">
            <v>150.07718</v>
          </cell>
          <cell r="H774">
            <v>569.28718000000003</v>
          </cell>
        </row>
        <row r="775">
          <cell r="A775" t="str">
            <v>04.963.04</v>
          </cell>
          <cell r="B775" t="str">
            <v>Poço de visita- PVI 04</v>
          </cell>
          <cell r="C775" t="str">
            <v xml:space="preserve"> </v>
          </cell>
          <cell r="D775" t="str">
            <v xml:space="preserve"> </v>
          </cell>
          <cell r="E775" t="str">
            <v>un</v>
          </cell>
          <cell r="G775">
            <v>0</v>
          </cell>
          <cell r="H775">
            <v>0</v>
          </cell>
        </row>
        <row r="776">
          <cell r="A776" t="str">
            <v>04.963.05</v>
          </cell>
          <cell r="B776" t="str">
            <v>Poço de visita- PVI 05</v>
          </cell>
          <cell r="C776" t="str">
            <v xml:space="preserve"> </v>
          </cell>
          <cell r="D776" t="str">
            <v xml:space="preserve"> </v>
          </cell>
          <cell r="E776" t="str">
            <v>un</v>
          </cell>
          <cell r="G776">
            <v>0</v>
          </cell>
          <cell r="H776">
            <v>0</v>
          </cell>
        </row>
        <row r="777">
          <cell r="A777" t="str">
            <v>04.963.06</v>
          </cell>
          <cell r="B777" t="str">
            <v>Poço de visita- PVI 06</v>
          </cell>
          <cell r="C777" t="str">
            <v xml:space="preserve"> </v>
          </cell>
          <cell r="D777" t="str">
            <v xml:space="preserve"> </v>
          </cell>
          <cell r="E777" t="str">
            <v>un</v>
          </cell>
          <cell r="G777">
            <v>0</v>
          </cell>
          <cell r="H777">
            <v>0</v>
          </cell>
        </row>
        <row r="778">
          <cell r="A778" t="str">
            <v>04.963.07</v>
          </cell>
          <cell r="B778" t="str">
            <v>Poço de visita- PVI 07</v>
          </cell>
          <cell r="C778" t="str">
            <v xml:space="preserve"> </v>
          </cell>
          <cell r="D778" t="str">
            <v xml:space="preserve"> </v>
          </cell>
          <cell r="E778" t="str">
            <v>un</v>
          </cell>
          <cell r="G778">
            <v>0</v>
          </cell>
          <cell r="H778">
            <v>0</v>
          </cell>
        </row>
        <row r="779">
          <cell r="A779" t="str">
            <v>04.963.08</v>
          </cell>
          <cell r="B779" t="str">
            <v>Poço de visita- PVI 08</v>
          </cell>
          <cell r="C779" t="str">
            <v xml:space="preserve"> </v>
          </cell>
          <cell r="D779" t="str">
            <v xml:space="preserve"> </v>
          </cell>
          <cell r="E779" t="str">
            <v>un</v>
          </cell>
          <cell r="G779">
            <v>0</v>
          </cell>
          <cell r="H779">
            <v>0</v>
          </cell>
        </row>
        <row r="780">
          <cell r="A780" t="str">
            <v>04.963.09</v>
          </cell>
          <cell r="B780" t="str">
            <v>Poço de visita- PVI 09</v>
          </cell>
          <cell r="C780" t="str">
            <v xml:space="preserve"> </v>
          </cell>
          <cell r="D780" t="str">
            <v xml:space="preserve"> </v>
          </cell>
          <cell r="E780" t="str">
            <v>un</v>
          </cell>
          <cell r="G780">
            <v>0</v>
          </cell>
          <cell r="H780">
            <v>0</v>
          </cell>
        </row>
        <row r="781">
          <cell r="A781" t="str">
            <v>04.963.10</v>
          </cell>
          <cell r="B781" t="str">
            <v>Poço de visita- PVI 10</v>
          </cell>
          <cell r="C781" t="str">
            <v xml:space="preserve"> </v>
          </cell>
          <cell r="D781" t="str">
            <v xml:space="preserve"> </v>
          </cell>
          <cell r="E781" t="str">
            <v>un</v>
          </cell>
          <cell r="G781">
            <v>0</v>
          </cell>
          <cell r="H781">
            <v>0</v>
          </cell>
        </row>
        <row r="782">
          <cell r="A782" t="str">
            <v>04.963.11</v>
          </cell>
          <cell r="B782" t="str">
            <v>Poço de visita- PVI 11</v>
          </cell>
          <cell r="C782" t="str">
            <v xml:space="preserve"> </v>
          </cell>
          <cell r="D782" t="str">
            <v xml:space="preserve"> </v>
          </cell>
          <cell r="E782" t="str">
            <v>un</v>
          </cell>
          <cell r="G782">
            <v>0</v>
          </cell>
          <cell r="H782">
            <v>0</v>
          </cell>
        </row>
        <row r="783">
          <cell r="A783" t="str">
            <v>04.963.12</v>
          </cell>
          <cell r="B783" t="str">
            <v>Poço de visita- PVI 12</v>
          </cell>
          <cell r="C783" t="str">
            <v xml:space="preserve"> </v>
          </cell>
          <cell r="D783" t="str">
            <v xml:space="preserve"> </v>
          </cell>
          <cell r="E783" t="str">
            <v>un</v>
          </cell>
          <cell r="G783">
            <v>0</v>
          </cell>
          <cell r="H783">
            <v>0</v>
          </cell>
        </row>
        <row r="784">
          <cell r="A784" t="str">
            <v>04.963.13</v>
          </cell>
          <cell r="B784" t="str">
            <v>Poço de visita- PVI 13</v>
          </cell>
          <cell r="C784" t="str">
            <v xml:space="preserve"> </v>
          </cell>
          <cell r="D784" t="str">
            <v xml:space="preserve"> </v>
          </cell>
          <cell r="E784" t="str">
            <v>un</v>
          </cell>
          <cell r="G784">
            <v>0</v>
          </cell>
          <cell r="H784">
            <v>0</v>
          </cell>
        </row>
        <row r="785">
          <cell r="A785" t="str">
            <v>04.963.14</v>
          </cell>
          <cell r="B785" t="str">
            <v>Poço de visita- PVI 14</v>
          </cell>
          <cell r="C785" t="str">
            <v xml:space="preserve"> </v>
          </cell>
          <cell r="D785" t="str">
            <v xml:space="preserve"> </v>
          </cell>
          <cell r="E785" t="str">
            <v>un</v>
          </cell>
          <cell r="G785">
            <v>0</v>
          </cell>
          <cell r="H785">
            <v>0</v>
          </cell>
        </row>
        <row r="786">
          <cell r="A786" t="str">
            <v>04.963.15</v>
          </cell>
          <cell r="B786" t="str">
            <v>Poço de visita- PVI 15</v>
          </cell>
          <cell r="C786" t="str">
            <v xml:space="preserve"> </v>
          </cell>
          <cell r="D786" t="str">
            <v xml:space="preserve"> </v>
          </cell>
          <cell r="E786" t="str">
            <v>un</v>
          </cell>
          <cell r="G786">
            <v>0</v>
          </cell>
          <cell r="H786">
            <v>0</v>
          </cell>
        </row>
        <row r="787">
          <cell r="A787" t="str">
            <v>04.963.16</v>
          </cell>
          <cell r="B787" t="str">
            <v>Poço de visita- PVI 16</v>
          </cell>
          <cell r="C787" t="str">
            <v xml:space="preserve"> </v>
          </cell>
          <cell r="D787" t="str">
            <v xml:space="preserve"> </v>
          </cell>
          <cell r="E787" t="str">
            <v>un</v>
          </cell>
          <cell r="G787">
            <v>0</v>
          </cell>
          <cell r="H787">
            <v>0</v>
          </cell>
        </row>
        <row r="788">
          <cell r="A788" t="str">
            <v>04.963.17</v>
          </cell>
          <cell r="B788" t="str">
            <v>Poço de visita- PVI 17</v>
          </cell>
          <cell r="C788" t="str">
            <v xml:space="preserve"> </v>
          </cell>
          <cell r="D788" t="str">
            <v xml:space="preserve"> </v>
          </cell>
          <cell r="E788" t="str">
            <v>un</v>
          </cell>
          <cell r="G788">
            <v>0</v>
          </cell>
          <cell r="H788">
            <v>0</v>
          </cell>
        </row>
        <row r="789">
          <cell r="A789" t="str">
            <v>04.963.18</v>
          </cell>
          <cell r="B789" t="str">
            <v>Poço de visita- PVI 18</v>
          </cell>
          <cell r="C789" t="str">
            <v xml:space="preserve"> </v>
          </cell>
          <cell r="D789" t="str">
            <v xml:space="preserve"> </v>
          </cell>
          <cell r="E789" t="str">
            <v>un</v>
          </cell>
          <cell r="G789">
            <v>0</v>
          </cell>
          <cell r="H789">
            <v>0</v>
          </cell>
        </row>
        <row r="790">
          <cell r="A790" t="str">
            <v>04.963.31</v>
          </cell>
          <cell r="B790" t="str">
            <v>Chaminé dos poços de visita- CPV 01</v>
          </cell>
          <cell r="C790" t="str">
            <v xml:space="preserve"> </v>
          </cell>
          <cell r="D790" t="str">
            <v xml:space="preserve"> </v>
          </cell>
          <cell r="E790" t="str">
            <v>un</v>
          </cell>
          <cell r="F790">
            <v>271.2</v>
          </cell>
          <cell r="G790">
            <v>97.08959999999999</v>
          </cell>
          <cell r="H790">
            <v>368.28959999999995</v>
          </cell>
        </row>
        <row r="791">
          <cell r="A791" t="str">
            <v>04.963.32</v>
          </cell>
          <cell r="B791" t="str">
            <v>Chaminé dos poços de visita- CPV 02</v>
          </cell>
          <cell r="C791" t="str">
            <v xml:space="preserve"> </v>
          </cell>
          <cell r="D791" t="str">
            <v xml:space="preserve"> </v>
          </cell>
          <cell r="E791" t="str">
            <v>un</v>
          </cell>
          <cell r="G791">
            <v>0</v>
          </cell>
          <cell r="H791">
            <v>0</v>
          </cell>
        </row>
        <row r="792">
          <cell r="A792" t="str">
            <v>04.963.33</v>
          </cell>
          <cell r="B792" t="str">
            <v>Chaminé dos popos de visita- CPV 03</v>
          </cell>
          <cell r="C792" t="str">
            <v xml:space="preserve"> </v>
          </cell>
          <cell r="D792" t="str">
            <v xml:space="preserve"> </v>
          </cell>
          <cell r="E792" t="str">
            <v>un</v>
          </cell>
          <cell r="G792">
            <v>0</v>
          </cell>
          <cell r="H792">
            <v>0</v>
          </cell>
        </row>
        <row r="793">
          <cell r="A793" t="str">
            <v>04.963.34</v>
          </cell>
          <cell r="B793" t="str">
            <v>Chaminé dos poços de visita- CPV 04</v>
          </cell>
          <cell r="C793" t="str">
            <v xml:space="preserve"> </v>
          </cell>
          <cell r="D793" t="str">
            <v xml:space="preserve"> </v>
          </cell>
          <cell r="E793" t="str">
            <v>un</v>
          </cell>
          <cell r="G793">
            <v>0</v>
          </cell>
          <cell r="H793">
            <v>0</v>
          </cell>
        </row>
        <row r="794">
          <cell r="A794" t="str">
            <v>04.963.35</v>
          </cell>
          <cell r="B794" t="str">
            <v>Chaminé dos poços de visita- CPV 05</v>
          </cell>
          <cell r="C794" t="str">
            <v xml:space="preserve"> </v>
          </cell>
          <cell r="D794" t="str">
            <v xml:space="preserve"> </v>
          </cell>
          <cell r="E794" t="str">
            <v>un</v>
          </cell>
          <cell r="G794">
            <v>0</v>
          </cell>
          <cell r="H794">
            <v>0</v>
          </cell>
        </row>
        <row r="795">
          <cell r="A795" t="str">
            <v>04.963.36</v>
          </cell>
          <cell r="B795" t="str">
            <v>Chaminé dos poços de visita- CPV 06</v>
          </cell>
          <cell r="C795" t="str">
            <v xml:space="preserve"> </v>
          </cell>
          <cell r="D795" t="str">
            <v xml:space="preserve"> </v>
          </cell>
          <cell r="E795" t="str">
            <v>un</v>
          </cell>
          <cell r="G795">
            <v>0</v>
          </cell>
          <cell r="H795">
            <v>0</v>
          </cell>
        </row>
        <row r="796">
          <cell r="A796" t="str">
            <v>04.963.37</v>
          </cell>
          <cell r="B796" t="str">
            <v>Chaminé dos poços de visita- CPV 07</v>
          </cell>
          <cell r="C796" t="str">
            <v xml:space="preserve"> </v>
          </cell>
          <cell r="D796" t="str">
            <v xml:space="preserve"> </v>
          </cell>
          <cell r="E796" t="str">
            <v>un</v>
          </cell>
          <cell r="G796">
            <v>0</v>
          </cell>
          <cell r="H796">
            <v>0</v>
          </cell>
        </row>
        <row r="797">
          <cell r="A797" t="str">
            <v>04.964.01</v>
          </cell>
          <cell r="B797" t="str">
            <v>Tubulação drenagem urbana- D=40 s/berço</v>
          </cell>
          <cell r="D797" t="str">
            <v xml:space="preserve"> </v>
          </cell>
          <cell r="E797" t="str">
            <v>m</v>
          </cell>
          <cell r="F797">
            <v>44.13</v>
          </cell>
          <cell r="G797">
            <v>15.798540000000001</v>
          </cell>
          <cell r="H797">
            <v>59.928540000000005</v>
          </cell>
        </row>
        <row r="798">
          <cell r="A798" t="str">
            <v>04.964.02</v>
          </cell>
          <cell r="B798" t="str">
            <v>Tubulação drenagem urbana- D=60 s/berço</v>
          </cell>
          <cell r="C798" t="str">
            <v xml:space="preserve"> </v>
          </cell>
          <cell r="D798" t="str">
            <v xml:space="preserve"> </v>
          </cell>
          <cell r="E798" t="str">
            <v>m</v>
          </cell>
          <cell r="F798">
            <v>79.260000000000005</v>
          </cell>
          <cell r="G798">
            <v>28.375080000000001</v>
          </cell>
          <cell r="H798">
            <v>107.63508</v>
          </cell>
        </row>
        <row r="799">
          <cell r="A799" t="str">
            <v>04.964.03</v>
          </cell>
          <cell r="B799" t="str">
            <v>Tubulação drenagem urbana- D=80 s/berço</v>
          </cell>
          <cell r="C799" t="str">
            <v xml:space="preserve"> </v>
          </cell>
          <cell r="D799" t="str">
            <v xml:space="preserve"> </v>
          </cell>
          <cell r="E799" t="str">
            <v>m</v>
          </cell>
          <cell r="G799">
            <v>0</v>
          </cell>
          <cell r="H799">
            <v>0</v>
          </cell>
        </row>
        <row r="800">
          <cell r="A800" t="str">
            <v>04.964.04</v>
          </cell>
          <cell r="B800" t="str">
            <v>Tubulação drenagem urbana- D=100 s/berço</v>
          </cell>
          <cell r="C800" t="str">
            <v xml:space="preserve"> </v>
          </cell>
          <cell r="D800" t="str">
            <v xml:space="preserve"> </v>
          </cell>
          <cell r="E800" t="str">
            <v>m</v>
          </cell>
          <cell r="G800">
            <v>0</v>
          </cell>
          <cell r="H800">
            <v>0</v>
          </cell>
        </row>
        <row r="801">
          <cell r="A801" t="str">
            <v>04.964.05</v>
          </cell>
          <cell r="B801" t="str">
            <v>Tubulação drenagem urbana- D=120 s/berço</v>
          </cell>
          <cell r="C801" t="str">
            <v xml:space="preserve"> </v>
          </cell>
          <cell r="D801" t="str">
            <v xml:space="preserve"> </v>
          </cell>
          <cell r="E801" t="str">
            <v>m</v>
          </cell>
          <cell r="G801">
            <v>0</v>
          </cell>
          <cell r="H801">
            <v>0</v>
          </cell>
        </row>
        <row r="802">
          <cell r="A802" t="str">
            <v>04.964.06</v>
          </cell>
          <cell r="B802" t="str">
            <v>Tubulação drenagem urbana- D=150 s/berço</v>
          </cell>
          <cell r="C802" t="str">
            <v xml:space="preserve"> </v>
          </cell>
          <cell r="D802" t="str">
            <v xml:space="preserve"> </v>
          </cell>
          <cell r="E802" t="str">
            <v>m</v>
          </cell>
          <cell r="G802">
            <v>0</v>
          </cell>
          <cell r="H802">
            <v>0</v>
          </cell>
        </row>
        <row r="803">
          <cell r="A803" t="str">
            <v>04.990.01</v>
          </cell>
          <cell r="B803" t="str">
            <v>Transposição de segmentos de sarjetas- TSS 01</v>
          </cell>
          <cell r="C803" t="str">
            <v>DNER-ES289/97</v>
          </cell>
          <cell r="D803" t="str">
            <v xml:space="preserve"> </v>
          </cell>
          <cell r="E803" t="str">
            <v>m</v>
          </cell>
          <cell r="F803">
            <v>42.77</v>
          </cell>
          <cell r="G803">
            <v>15.31166</v>
          </cell>
          <cell r="H803">
            <v>58.081659999999999</v>
          </cell>
        </row>
        <row r="804">
          <cell r="A804" t="str">
            <v>04.990.02</v>
          </cell>
          <cell r="B804" t="str">
            <v>Transposição de segmentos de sarjetas- TSS 02</v>
          </cell>
          <cell r="C804" t="str">
            <v>DNER-ES289/97</v>
          </cell>
          <cell r="D804" t="str">
            <v xml:space="preserve"> </v>
          </cell>
          <cell r="E804" t="str">
            <v>m</v>
          </cell>
          <cell r="G804">
            <v>0</v>
          </cell>
          <cell r="H804">
            <v>0</v>
          </cell>
        </row>
        <row r="805">
          <cell r="A805" t="str">
            <v>04.990.03</v>
          </cell>
          <cell r="B805" t="str">
            <v>Transposição de segmentos de sarjetas- TSS 03</v>
          </cell>
          <cell r="C805" t="str">
            <v>DNER-ES289/97</v>
          </cell>
          <cell r="D805" t="str">
            <v xml:space="preserve"> </v>
          </cell>
          <cell r="E805" t="str">
            <v>m</v>
          </cell>
          <cell r="F805">
            <v>77.73</v>
          </cell>
          <cell r="G805">
            <v>27.82734</v>
          </cell>
          <cell r="H805">
            <v>105.55734000000001</v>
          </cell>
        </row>
        <row r="806">
          <cell r="A806" t="str">
            <v>04.990.04</v>
          </cell>
          <cell r="B806" t="str">
            <v>Transposição de segmentos de sarjetas- TSS 04</v>
          </cell>
          <cell r="C806" t="str">
            <v>DNER-ES289/97</v>
          </cell>
          <cell r="D806" t="str">
            <v xml:space="preserve"> </v>
          </cell>
          <cell r="E806" t="str">
            <v>m</v>
          </cell>
          <cell r="G806">
            <v>0</v>
          </cell>
          <cell r="H806">
            <v>0</v>
          </cell>
        </row>
        <row r="807">
          <cell r="A807" t="str">
            <v>04.990.05</v>
          </cell>
          <cell r="B807" t="str">
            <v>Transposição de segmentos de sarjetas- TSS 05</v>
          </cell>
          <cell r="C807" t="str">
            <v>DNER-ES289/97</v>
          </cell>
          <cell r="D807" t="str">
            <v xml:space="preserve"> </v>
          </cell>
          <cell r="E807" t="str">
            <v>m</v>
          </cell>
          <cell r="G807">
            <v>0</v>
          </cell>
          <cell r="H807">
            <v>0</v>
          </cell>
        </row>
        <row r="808">
          <cell r="A808" t="str">
            <v>04.990.06</v>
          </cell>
          <cell r="B808" t="str">
            <v>Transposição de segmentos de sarjetas- TSS 06</v>
          </cell>
          <cell r="C808" t="str">
            <v>DNER-ES289/97</v>
          </cell>
          <cell r="D808" t="str">
            <v xml:space="preserve"> </v>
          </cell>
          <cell r="E808" t="str">
            <v>m</v>
          </cell>
          <cell r="F808">
            <v>58.19</v>
          </cell>
          <cell r="G808">
            <v>20.83202</v>
          </cell>
          <cell r="H808">
            <v>79.022019999999998</v>
          </cell>
        </row>
        <row r="809">
          <cell r="A809" t="str">
            <v>04.991.01</v>
          </cell>
          <cell r="B809" t="str">
            <v>Tampa de concreto p/ caixa coletora(4 nervuras)-TCC 01</v>
          </cell>
          <cell r="C809" t="str">
            <v xml:space="preserve"> </v>
          </cell>
          <cell r="D809" t="str">
            <v xml:space="preserve"> </v>
          </cell>
          <cell r="E809" t="str">
            <v>un</v>
          </cell>
          <cell r="F809">
            <v>35.6</v>
          </cell>
          <cell r="G809">
            <v>12.7448</v>
          </cell>
          <cell r="H809">
            <v>48.344799999999999</v>
          </cell>
        </row>
        <row r="810">
          <cell r="A810" t="str">
            <v>04.991.02</v>
          </cell>
          <cell r="B810" t="str">
            <v>Tampa de ferro p/ caixa coletora- TCC 02</v>
          </cell>
          <cell r="C810" t="str">
            <v xml:space="preserve"> </v>
          </cell>
          <cell r="D810" t="str">
            <v xml:space="preserve"> </v>
          </cell>
          <cell r="E810" t="str">
            <v>un</v>
          </cell>
          <cell r="G810">
            <v>0</v>
          </cell>
          <cell r="H810">
            <v>0</v>
          </cell>
        </row>
        <row r="811">
          <cell r="A811" t="str">
            <v>04.999.01</v>
          </cell>
          <cell r="B811" t="str">
            <v>Remoção de bueiros existentes</v>
          </cell>
          <cell r="C811" t="str">
            <v xml:space="preserve"> </v>
          </cell>
          <cell r="D811" t="str">
            <v xml:space="preserve"> </v>
          </cell>
          <cell r="E811" t="str">
            <v>m</v>
          </cell>
          <cell r="F811">
            <v>9.6199999999999992</v>
          </cell>
          <cell r="G811">
            <v>3.4439599999999997</v>
          </cell>
          <cell r="H811">
            <v>13.063959999999998</v>
          </cell>
        </row>
        <row r="812">
          <cell r="A812" t="str">
            <v>04.999.01a</v>
          </cell>
          <cell r="B812" t="str">
            <v>Limpeza de bueiro e revestimento com tela galvanizada e concreto</v>
          </cell>
          <cell r="C812" t="str">
            <v xml:space="preserve"> </v>
          </cell>
          <cell r="D812" t="str">
            <v xml:space="preserve"> </v>
          </cell>
          <cell r="E812" t="str">
            <v>m</v>
          </cell>
          <cell r="F812">
            <v>32.53</v>
          </cell>
          <cell r="G812">
            <v>11.64574</v>
          </cell>
          <cell r="H812">
            <v>44.175740000000005</v>
          </cell>
        </row>
        <row r="813">
          <cell r="A813" t="str">
            <v>04.999.02</v>
          </cell>
          <cell r="B813" t="str">
            <v>Demolição de dispositivos de concreto</v>
          </cell>
          <cell r="C813" t="str">
            <v>DNER-ES296/97</v>
          </cell>
          <cell r="D813" t="str">
            <v xml:space="preserve"> </v>
          </cell>
          <cell r="E813" t="str">
            <v>m3</v>
          </cell>
          <cell r="F813">
            <v>9.26</v>
          </cell>
          <cell r="G813">
            <v>3.3150799999999996</v>
          </cell>
          <cell r="H813">
            <v>12.57508</v>
          </cell>
        </row>
        <row r="814">
          <cell r="A814" t="str">
            <v>04.999.03</v>
          </cell>
          <cell r="B814" t="str">
            <v>Escoramento de bueiros celulares</v>
          </cell>
          <cell r="C814" t="str">
            <v xml:space="preserve"> </v>
          </cell>
          <cell r="D814" t="str">
            <v xml:space="preserve"> </v>
          </cell>
          <cell r="E814" t="str">
            <v>m3</v>
          </cell>
          <cell r="F814">
            <v>8.75</v>
          </cell>
          <cell r="G814">
            <v>3.1324999999999998</v>
          </cell>
          <cell r="H814">
            <v>11.8825</v>
          </cell>
        </row>
        <row r="815">
          <cell r="A815" t="str">
            <v>04.999.04</v>
          </cell>
          <cell r="B815" t="str">
            <v>Restauração de disp. danif. c/ concreto fck=11 MPa</v>
          </cell>
          <cell r="C815" t="str">
            <v>DNER-ES298/97</v>
          </cell>
          <cell r="D815" t="str">
            <v xml:space="preserve"> </v>
          </cell>
          <cell r="E815" t="str">
            <v>m3</v>
          </cell>
          <cell r="G815">
            <v>0</v>
          </cell>
          <cell r="H815">
            <v>0</v>
          </cell>
        </row>
        <row r="816">
          <cell r="A816" t="str">
            <v>04.999.05</v>
          </cell>
          <cell r="B816" t="str">
            <v>Restauração de disp. danif. c/ argamassa cim.-areia 1:3</v>
          </cell>
          <cell r="C816" t="str">
            <v>DNER-ES298/97</v>
          </cell>
          <cell r="D816" t="str">
            <v xml:space="preserve"> </v>
          </cell>
          <cell r="E816" t="str">
            <v>m3</v>
          </cell>
          <cell r="G816">
            <v>0</v>
          </cell>
          <cell r="H816">
            <v>0</v>
          </cell>
        </row>
        <row r="817">
          <cell r="A817" t="str">
            <v>04.999.06</v>
          </cell>
          <cell r="B817" t="str">
            <v>Solo local /selo de argila apiloado</v>
          </cell>
          <cell r="C817" t="str">
            <v xml:space="preserve"> </v>
          </cell>
          <cell r="D817" t="str">
            <v xml:space="preserve"> </v>
          </cell>
          <cell r="E817" t="str">
            <v>m3</v>
          </cell>
          <cell r="F817">
            <v>8.39</v>
          </cell>
          <cell r="G817">
            <v>3.0036200000000002</v>
          </cell>
          <cell r="H817">
            <v>11.39362</v>
          </cell>
        </row>
        <row r="818">
          <cell r="A818" t="str">
            <v>04.999.07</v>
          </cell>
          <cell r="B818" t="str">
            <v>Lastro de brita</v>
          </cell>
          <cell r="C818" t="str">
            <v xml:space="preserve"> </v>
          </cell>
          <cell r="D818" t="str">
            <v xml:space="preserve"> </v>
          </cell>
          <cell r="E818" t="str">
            <v>m3</v>
          </cell>
          <cell r="F818">
            <v>23.74</v>
          </cell>
          <cell r="G818">
            <v>8.4989199999999983</v>
          </cell>
          <cell r="H818">
            <v>32.238919999999993</v>
          </cell>
        </row>
        <row r="819">
          <cell r="A819" t="str">
            <v>05.000.03</v>
          </cell>
          <cell r="B819" t="str">
            <v>Guia de madeira- 2,5x7 cm</v>
          </cell>
          <cell r="C819" t="str">
            <v xml:space="preserve"> </v>
          </cell>
          <cell r="D819" t="str">
            <v xml:space="preserve"> </v>
          </cell>
          <cell r="E819" t="str">
            <v>m</v>
          </cell>
          <cell r="F819">
            <v>1.29</v>
          </cell>
          <cell r="G819">
            <v>0.46182000000000001</v>
          </cell>
          <cell r="H819">
            <v>1.7518199999999999</v>
          </cell>
        </row>
        <row r="820">
          <cell r="A820" t="str">
            <v>05.000.04</v>
          </cell>
          <cell r="B820" t="str">
            <v>Guia de madeira- 2,5x10 cm</v>
          </cell>
          <cell r="C820" t="str">
            <v xml:space="preserve"> </v>
          </cell>
          <cell r="D820" t="str">
            <v xml:space="preserve"> </v>
          </cell>
          <cell r="E820" t="str">
            <v>m</v>
          </cell>
          <cell r="G820">
            <v>0</v>
          </cell>
          <cell r="H820">
            <v>0</v>
          </cell>
        </row>
        <row r="821">
          <cell r="A821" t="str">
            <v>05.000.06</v>
          </cell>
          <cell r="B821" t="str">
            <v>Calha metálica semi- circular D= 40</v>
          </cell>
          <cell r="C821" t="str">
            <v xml:space="preserve"> </v>
          </cell>
          <cell r="D821" t="str">
            <v xml:space="preserve"> </v>
          </cell>
          <cell r="E821" t="str">
            <v>m</v>
          </cell>
          <cell r="G821">
            <v>0</v>
          </cell>
          <cell r="H821">
            <v>0</v>
          </cell>
        </row>
        <row r="822">
          <cell r="A822" t="str">
            <v>05.000.09</v>
          </cell>
          <cell r="B822" t="str">
            <v>Dentes p/ assent. de bueiros simples D=60</v>
          </cell>
          <cell r="C822" t="str">
            <v xml:space="preserve"> </v>
          </cell>
          <cell r="D822" t="str">
            <v xml:space="preserve"> </v>
          </cell>
          <cell r="E822" t="str">
            <v>un</v>
          </cell>
          <cell r="G822">
            <v>0</v>
          </cell>
          <cell r="H822">
            <v>0</v>
          </cell>
        </row>
        <row r="823">
          <cell r="A823" t="str">
            <v>05.000.10</v>
          </cell>
          <cell r="B823" t="str">
            <v>Dentes p/ assent. de bueiros simples D=80</v>
          </cell>
          <cell r="C823" t="str">
            <v xml:space="preserve"> </v>
          </cell>
          <cell r="D823" t="str">
            <v xml:space="preserve"> </v>
          </cell>
          <cell r="E823" t="str">
            <v>un</v>
          </cell>
          <cell r="G823">
            <v>0</v>
          </cell>
          <cell r="H823">
            <v>0</v>
          </cell>
        </row>
        <row r="824">
          <cell r="A824" t="str">
            <v>05.000.11</v>
          </cell>
          <cell r="B824" t="str">
            <v>Dentes p/ assent. de bueiros simples D=100</v>
          </cell>
          <cell r="C824" t="str">
            <v xml:space="preserve"> </v>
          </cell>
          <cell r="D824" t="str">
            <v xml:space="preserve"> </v>
          </cell>
          <cell r="E824" t="str">
            <v>un</v>
          </cell>
          <cell r="G824">
            <v>0</v>
          </cell>
          <cell r="H824">
            <v>0</v>
          </cell>
        </row>
        <row r="825">
          <cell r="A825" t="str">
            <v>05.000.12</v>
          </cell>
          <cell r="B825" t="str">
            <v>Dentes p/ assent. de bueiros simples D=120</v>
          </cell>
          <cell r="C825" t="str">
            <v xml:space="preserve"> </v>
          </cell>
          <cell r="D825" t="str">
            <v xml:space="preserve"> </v>
          </cell>
          <cell r="E825" t="str">
            <v>un</v>
          </cell>
          <cell r="G825">
            <v>0</v>
          </cell>
          <cell r="H825">
            <v>0</v>
          </cell>
        </row>
        <row r="826">
          <cell r="A826" t="str">
            <v>05.000.13</v>
          </cell>
          <cell r="B826" t="str">
            <v>Dentes p/ assent. de bueiros simples D=150</v>
          </cell>
          <cell r="C826" t="str">
            <v xml:space="preserve"> </v>
          </cell>
          <cell r="D826" t="str">
            <v xml:space="preserve"> </v>
          </cell>
          <cell r="E826" t="str">
            <v>un</v>
          </cell>
          <cell r="G826">
            <v>0</v>
          </cell>
          <cell r="H826">
            <v>0</v>
          </cell>
        </row>
        <row r="827">
          <cell r="A827" t="str">
            <v>05.000.14</v>
          </cell>
          <cell r="B827" t="str">
            <v>Dentes p/ assent. de bueiros duplos D=100</v>
          </cell>
          <cell r="C827" t="str">
            <v xml:space="preserve"> </v>
          </cell>
          <cell r="D827" t="str">
            <v xml:space="preserve"> </v>
          </cell>
          <cell r="E827" t="str">
            <v>un</v>
          </cell>
          <cell r="G827">
            <v>0</v>
          </cell>
          <cell r="H827">
            <v>0</v>
          </cell>
        </row>
        <row r="828">
          <cell r="A828" t="str">
            <v>05.000.15</v>
          </cell>
          <cell r="B828" t="str">
            <v>Dentes p/ assent. de bueiros duplos D=120</v>
          </cell>
          <cell r="C828" t="str">
            <v xml:space="preserve"> </v>
          </cell>
          <cell r="D828" t="str">
            <v xml:space="preserve"> </v>
          </cell>
          <cell r="E828" t="str">
            <v>un</v>
          </cell>
          <cell r="G828">
            <v>0</v>
          </cell>
          <cell r="H828">
            <v>0</v>
          </cell>
        </row>
        <row r="829">
          <cell r="A829" t="str">
            <v>05.000.16</v>
          </cell>
          <cell r="B829" t="str">
            <v>Dentes p/ assent. de bueiros duplos D=150</v>
          </cell>
          <cell r="C829" t="str">
            <v xml:space="preserve"> </v>
          </cell>
          <cell r="D829" t="str">
            <v xml:space="preserve"> </v>
          </cell>
          <cell r="E829" t="str">
            <v>un</v>
          </cell>
          <cell r="G829">
            <v>0</v>
          </cell>
          <cell r="H829">
            <v>0</v>
          </cell>
        </row>
        <row r="830">
          <cell r="A830" t="str">
            <v>05.000.17</v>
          </cell>
          <cell r="B830" t="str">
            <v>Dentes p/ assent. de bueiros triplos D=100</v>
          </cell>
          <cell r="E830" t="str">
            <v>un</v>
          </cell>
          <cell r="G830">
            <v>0</v>
          </cell>
          <cell r="H830">
            <v>0</v>
          </cell>
        </row>
        <row r="831">
          <cell r="A831" t="str">
            <v>05.000.18</v>
          </cell>
          <cell r="B831" t="str">
            <v>Dentes p/ assent. de bueiros triplos D=120</v>
          </cell>
          <cell r="E831" t="str">
            <v>un</v>
          </cell>
          <cell r="G831">
            <v>0</v>
          </cell>
          <cell r="H831">
            <v>0</v>
          </cell>
        </row>
        <row r="832">
          <cell r="A832" t="str">
            <v>05.000.19</v>
          </cell>
          <cell r="B832" t="str">
            <v>Dentes p/ assent. de bueiros triplos D=150</v>
          </cell>
          <cell r="E832" t="str">
            <v>un</v>
          </cell>
          <cell r="G832">
            <v>0</v>
          </cell>
          <cell r="H832">
            <v>0</v>
          </cell>
        </row>
        <row r="833">
          <cell r="A833">
            <v>9000030</v>
          </cell>
          <cell r="B833" t="str">
            <v>Drenos verticais fibroquímicos (Geodrenos flexíveis)</v>
          </cell>
          <cell r="E833" t="str">
            <v>m</v>
          </cell>
          <cell r="F833">
            <v>4.05</v>
          </cell>
          <cell r="G833">
            <v>1.4499</v>
          </cell>
          <cell r="H833">
            <v>5.4999000000000002</v>
          </cell>
        </row>
        <row r="834">
          <cell r="A834">
            <v>9000031</v>
          </cell>
          <cell r="B834" t="str">
            <v>Geogrelhas</v>
          </cell>
          <cell r="E834" t="str">
            <v>m</v>
          </cell>
          <cell r="F834">
            <v>4.92</v>
          </cell>
          <cell r="G834">
            <v>1.7613599999999998</v>
          </cell>
          <cell r="H834">
            <v>6.6813599999999997</v>
          </cell>
        </row>
        <row r="835">
          <cell r="A835">
            <v>9000032</v>
          </cell>
          <cell r="B835" t="str">
            <v>Manta Geotextil 200g/m2</v>
          </cell>
          <cell r="E835" t="str">
            <v>m2</v>
          </cell>
          <cell r="F835">
            <v>4.29</v>
          </cell>
          <cell r="G835">
            <v>1.53582</v>
          </cell>
          <cell r="H835">
            <v>5.8258200000000002</v>
          </cell>
        </row>
        <row r="836">
          <cell r="A836">
            <v>5</v>
          </cell>
          <cell r="B836" t="str">
            <v>OBRAS COMPLEMENTARES E SINALIZAÇÃO</v>
          </cell>
          <cell r="G836">
            <v>0</v>
          </cell>
        </row>
        <row r="837">
          <cell r="A837" t="str">
            <v>05.100.00</v>
          </cell>
          <cell r="B837" t="str">
            <v>Enleivamento</v>
          </cell>
          <cell r="C837" t="str">
            <v>DNER-ES341/97</v>
          </cell>
          <cell r="D837" t="str">
            <v xml:space="preserve"> </v>
          </cell>
          <cell r="E837" t="str">
            <v>m2</v>
          </cell>
          <cell r="F837">
            <v>1.52</v>
          </cell>
          <cell r="G837">
            <v>0.54415999999999998</v>
          </cell>
          <cell r="H837">
            <v>2.0641600000000002</v>
          </cell>
        </row>
        <row r="838">
          <cell r="A838" t="str">
            <v>P 05.100.01</v>
          </cell>
          <cell r="B838" t="str">
            <v>Fornecimento e plantio de lírio amarelo</v>
          </cell>
          <cell r="C838" t="str">
            <v>DNER-ES341/97</v>
          </cell>
          <cell r="D838" t="str">
            <v xml:space="preserve"> </v>
          </cell>
          <cell r="E838" t="str">
            <v>m2</v>
          </cell>
          <cell r="F838">
            <v>10.41</v>
          </cell>
          <cell r="G838">
            <v>3.7267799999999998</v>
          </cell>
          <cell r="H838">
            <v>14.13678</v>
          </cell>
        </row>
        <row r="839">
          <cell r="A839" t="str">
            <v>P 05.100.02</v>
          </cell>
          <cell r="B839" t="str">
            <v>Fornecimento e plantio de árvore selecionada</v>
          </cell>
          <cell r="C839" t="str">
            <v>DNER-ES341/97</v>
          </cell>
          <cell r="D839" t="str">
            <v xml:space="preserve"> </v>
          </cell>
          <cell r="E839" t="str">
            <v>un</v>
          </cell>
          <cell r="F839">
            <v>4.43</v>
          </cell>
          <cell r="G839">
            <v>1.5859399999999999</v>
          </cell>
          <cell r="H839">
            <v>6.0159399999999996</v>
          </cell>
        </row>
        <row r="840">
          <cell r="A840" t="str">
            <v>P 05.100.04</v>
          </cell>
          <cell r="B840" t="str">
            <v>Alambrado c/tela galvanizada c/mourões de concreto h=2,00m</v>
          </cell>
          <cell r="D840" t="str">
            <v xml:space="preserve"> </v>
          </cell>
          <cell r="E840" t="str">
            <v>m</v>
          </cell>
          <cell r="F840">
            <v>28.23</v>
          </cell>
          <cell r="G840">
            <v>10.106339999999999</v>
          </cell>
          <cell r="H840">
            <v>38.33634</v>
          </cell>
        </row>
        <row r="841">
          <cell r="A841" t="str">
            <v>P 05.100.05</v>
          </cell>
          <cell r="B841" t="str">
            <v xml:space="preserve">Portão duas folhas 4,20 x 2,00m, c/tela de aço galvanizado </v>
          </cell>
          <cell r="E841" t="str">
            <v>un</v>
          </cell>
          <cell r="F841">
            <v>1488.03</v>
          </cell>
          <cell r="G841">
            <v>532.71474000000001</v>
          </cell>
          <cell r="H841">
            <v>2020.7447400000001</v>
          </cell>
        </row>
        <row r="842">
          <cell r="A842" t="str">
            <v>05.102.00</v>
          </cell>
          <cell r="B842" t="str">
            <v>Hidrossemeadura</v>
          </cell>
          <cell r="C842" t="str">
            <v>DNER-ES341/97</v>
          </cell>
          <cell r="D842" t="str">
            <v xml:space="preserve"> </v>
          </cell>
          <cell r="E842" t="str">
            <v>m2</v>
          </cell>
          <cell r="F842">
            <v>0.36</v>
          </cell>
          <cell r="G842">
            <v>0.12887999999999999</v>
          </cell>
          <cell r="H842">
            <v>0.48887999999999998</v>
          </cell>
        </row>
        <row r="843">
          <cell r="A843" t="str">
            <v>05.300.01</v>
          </cell>
          <cell r="B843" t="str">
            <v>Alvenaria de pedra arrumada</v>
          </cell>
          <cell r="C843" t="str">
            <v xml:space="preserve"> </v>
          </cell>
          <cell r="D843" t="str">
            <v xml:space="preserve"> </v>
          </cell>
          <cell r="E843" t="str">
            <v>m3</v>
          </cell>
          <cell r="F843">
            <v>29.96</v>
          </cell>
          <cell r="G843">
            <v>10.725680000000001</v>
          </cell>
          <cell r="H843">
            <v>40.685680000000005</v>
          </cell>
        </row>
        <row r="844">
          <cell r="A844" t="str">
            <v>05.300.02</v>
          </cell>
          <cell r="B844" t="str">
            <v>Enrocamento de pedra jogada</v>
          </cell>
          <cell r="C844" t="str">
            <v xml:space="preserve"> </v>
          </cell>
          <cell r="D844" t="str">
            <v xml:space="preserve"> </v>
          </cell>
          <cell r="E844" t="str">
            <v>m3</v>
          </cell>
          <cell r="F844">
            <v>20.21</v>
          </cell>
          <cell r="G844">
            <v>7.2351799999999997</v>
          </cell>
          <cell r="H844">
            <v>27.445180000000001</v>
          </cell>
        </row>
        <row r="845">
          <cell r="A845" t="str">
            <v>DER 45340</v>
          </cell>
          <cell r="B845" t="str">
            <v>Enrocamento de pedra arrumada</v>
          </cell>
          <cell r="C845" t="str">
            <v xml:space="preserve"> </v>
          </cell>
          <cell r="D845" t="str">
            <v xml:space="preserve"> </v>
          </cell>
          <cell r="E845" t="str">
            <v>m3</v>
          </cell>
          <cell r="F845">
            <v>24.57</v>
          </cell>
          <cell r="G845">
            <v>8.7960599999999989</v>
          </cell>
          <cell r="H845">
            <v>33.366059999999997</v>
          </cell>
        </row>
        <row r="846">
          <cell r="A846" t="str">
            <v>05.301.00</v>
          </cell>
          <cell r="B846" t="str">
            <v>Alvenaria de pedra argamassada</v>
          </cell>
          <cell r="C846" t="str">
            <v xml:space="preserve"> </v>
          </cell>
          <cell r="D846" t="str">
            <v xml:space="preserve"> </v>
          </cell>
          <cell r="E846" t="str">
            <v>m3</v>
          </cell>
          <cell r="F846">
            <v>74.8</v>
          </cell>
          <cell r="G846">
            <v>26.778399999999998</v>
          </cell>
          <cell r="H846">
            <v>101.57839999999999</v>
          </cell>
        </row>
        <row r="847">
          <cell r="A847" t="str">
            <v>05.301.01</v>
          </cell>
          <cell r="B847" t="str">
            <v>Alvenaria tijolos</v>
          </cell>
          <cell r="C847" t="str">
            <v xml:space="preserve"> </v>
          </cell>
          <cell r="D847" t="str">
            <v xml:space="preserve"> </v>
          </cell>
          <cell r="E847" t="str">
            <v>m2</v>
          </cell>
          <cell r="F847">
            <v>17.91</v>
          </cell>
          <cell r="G847">
            <v>6.4117799999999994</v>
          </cell>
          <cell r="H847">
            <v>24.32178</v>
          </cell>
        </row>
        <row r="848">
          <cell r="A848" t="str">
            <v>DER81950</v>
          </cell>
          <cell r="B848" t="str">
            <v>Calçada em lastro de brita c/revestimento em concreto</v>
          </cell>
          <cell r="C848" t="str">
            <v xml:space="preserve"> </v>
          </cell>
          <cell r="D848" t="str">
            <v xml:space="preserve"> </v>
          </cell>
          <cell r="E848" t="str">
            <v>m2</v>
          </cell>
          <cell r="F848">
            <v>6.58</v>
          </cell>
          <cell r="G848">
            <v>2.3556399999999997</v>
          </cell>
          <cell r="H848">
            <v>8.9356399999999994</v>
          </cell>
        </row>
        <row r="849">
          <cell r="A849" t="str">
            <v>P 05.300.00</v>
          </cell>
          <cell r="B849" t="str">
            <v>Abrigos para passageiros</v>
          </cell>
          <cell r="C849" t="str">
            <v xml:space="preserve"> </v>
          </cell>
          <cell r="D849" t="str">
            <v xml:space="preserve"> </v>
          </cell>
          <cell r="E849" t="str">
            <v>un</v>
          </cell>
          <cell r="F849">
            <v>613.17999999999995</v>
          </cell>
          <cell r="G849">
            <v>219.51843999999997</v>
          </cell>
          <cell r="H849">
            <v>832.69843999999989</v>
          </cell>
        </row>
        <row r="850">
          <cell r="A850" t="str">
            <v>P 06.030.00</v>
          </cell>
          <cell r="B850" t="str">
            <v>Barreira de segurança simples</v>
          </cell>
          <cell r="C850" t="str">
            <v xml:space="preserve"> </v>
          </cell>
          <cell r="D850" t="str">
            <v xml:space="preserve"> </v>
          </cell>
          <cell r="E850" t="str">
            <v>m</v>
          </cell>
          <cell r="F850">
            <v>38.409999999999997</v>
          </cell>
          <cell r="G850">
            <v>13.750779999999999</v>
          </cell>
          <cell r="H850">
            <v>52.160779999999995</v>
          </cell>
        </row>
        <row r="851">
          <cell r="A851" t="str">
            <v>P 06.030.02</v>
          </cell>
          <cell r="B851" t="str">
            <v>Barreira Classe II</v>
          </cell>
          <cell r="C851" t="str">
            <v xml:space="preserve"> </v>
          </cell>
          <cell r="D851" t="str">
            <v xml:space="preserve"> </v>
          </cell>
          <cell r="E851" t="str">
            <v>un</v>
          </cell>
          <cell r="F851">
            <v>38.49</v>
          </cell>
          <cell r="G851">
            <v>13.77942</v>
          </cell>
          <cell r="H851">
            <v>52.269420000000004</v>
          </cell>
        </row>
        <row r="852">
          <cell r="A852" t="str">
            <v>P 06.030.03</v>
          </cell>
          <cell r="B852" t="str">
            <v>Barreira Classe III</v>
          </cell>
          <cell r="C852" t="str">
            <v xml:space="preserve"> </v>
          </cell>
          <cell r="D852" t="str">
            <v xml:space="preserve"> </v>
          </cell>
          <cell r="E852" t="str">
            <v>un</v>
          </cell>
          <cell r="F852">
            <v>51.9</v>
          </cell>
          <cell r="G852">
            <v>18.580199999999998</v>
          </cell>
          <cell r="H852">
            <v>70.480199999999996</v>
          </cell>
        </row>
        <row r="853">
          <cell r="A853" t="str">
            <v>06.090.01</v>
          </cell>
          <cell r="B853" t="str">
            <v>Defensas metálicas</v>
          </cell>
          <cell r="C853" t="str">
            <v>DNER-EM370/97</v>
          </cell>
          <cell r="D853" t="str">
            <v xml:space="preserve"> </v>
          </cell>
          <cell r="E853" t="str">
            <v>m</v>
          </cell>
          <cell r="G853">
            <v>0</v>
          </cell>
          <cell r="H853">
            <v>0</v>
          </cell>
        </row>
        <row r="854">
          <cell r="A854" t="str">
            <v>06.100.01</v>
          </cell>
          <cell r="B854" t="str">
            <v>Pintura de faixa horizontal</v>
          </cell>
          <cell r="C854" t="str">
            <v>DNER-EM371-372-373/97</v>
          </cell>
          <cell r="D854" t="str">
            <v xml:space="preserve"> </v>
          </cell>
          <cell r="E854" t="str">
            <v>m2</v>
          </cell>
          <cell r="G854">
            <v>0</v>
          </cell>
          <cell r="H854">
            <v>0</v>
          </cell>
        </row>
        <row r="855">
          <cell r="A855" t="str">
            <v xml:space="preserve">06.100.02  </v>
          </cell>
          <cell r="B855" t="str">
            <v>Pintura setas e zebrados</v>
          </cell>
          <cell r="C855" t="str">
            <v>DNER-EM371-372-373/97</v>
          </cell>
          <cell r="D855" t="str">
            <v xml:space="preserve"> </v>
          </cell>
          <cell r="E855" t="str">
            <v>m2</v>
          </cell>
          <cell r="G855">
            <v>0</v>
          </cell>
          <cell r="H855">
            <v>0</v>
          </cell>
        </row>
        <row r="856">
          <cell r="A856" t="str">
            <v>P06.200.01a</v>
          </cell>
          <cell r="B856" t="str">
            <v>Placa de sinalização (SR) 0,50x0,60m</v>
          </cell>
          <cell r="E856" t="str">
            <v>un</v>
          </cell>
          <cell r="F856">
            <v>29.4</v>
          </cell>
          <cell r="G856">
            <v>10.5252</v>
          </cell>
          <cell r="H856">
            <v>39.925199999999997</v>
          </cell>
        </row>
        <row r="857">
          <cell r="A857" t="str">
            <v>P06.200.01b</v>
          </cell>
          <cell r="B857" t="str">
            <v>Placa de sinalização (SR) 1,00x0,70m</v>
          </cell>
          <cell r="E857" t="str">
            <v>un</v>
          </cell>
          <cell r="F857">
            <v>68.59</v>
          </cell>
          <cell r="G857">
            <v>24.555219999999998</v>
          </cell>
          <cell r="H857">
            <v>93.145219999999995</v>
          </cell>
        </row>
        <row r="858">
          <cell r="A858" t="str">
            <v>P06.200.01c</v>
          </cell>
          <cell r="B858" t="str">
            <v>Placa de sinalização (SR) 1,50x0,70m</v>
          </cell>
          <cell r="E858" t="str">
            <v>un</v>
          </cell>
          <cell r="F858">
            <v>102.89</v>
          </cell>
          <cell r="G858">
            <v>36.834620000000001</v>
          </cell>
          <cell r="H858">
            <v>139.72462000000002</v>
          </cell>
        </row>
        <row r="859">
          <cell r="A859" t="str">
            <v>P06.200.01d</v>
          </cell>
          <cell r="B859" t="str">
            <v>Placa de sinalização (SR) 1,50x0,80m</v>
          </cell>
          <cell r="E859" t="str">
            <v>un</v>
          </cell>
          <cell r="F859">
            <v>117.59</v>
          </cell>
          <cell r="G859">
            <v>42.09722</v>
          </cell>
          <cell r="H859">
            <v>159.68722</v>
          </cell>
        </row>
        <row r="860">
          <cell r="A860" t="str">
            <v>P06.200.01e</v>
          </cell>
          <cell r="B860" t="str">
            <v>Placa de sinalização (SR) 1,50x0,50m</v>
          </cell>
          <cell r="E860" t="str">
            <v>un</v>
          </cell>
          <cell r="F860">
            <v>73.489999999999995</v>
          </cell>
          <cell r="G860">
            <v>26.309419999999996</v>
          </cell>
          <cell r="H860">
            <v>99.799419999999998</v>
          </cell>
        </row>
        <row r="861">
          <cell r="A861" t="str">
            <v>P06.200.01f</v>
          </cell>
          <cell r="B861" t="str">
            <v>Placa de sinalização (SR) 1,50x1,00m</v>
          </cell>
          <cell r="E861" t="str">
            <v>un</v>
          </cell>
          <cell r="F861">
            <v>146.99</v>
          </cell>
          <cell r="G861">
            <v>52.622419999999998</v>
          </cell>
          <cell r="H861">
            <v>199.61242000000001</v>
          </cell>
        </row>
        <row r="862">
          <cell r="A862" t="str">
            <v>P06.200.01g</v>
          </cell>
          <cell r="B862" t="str">
            <v>Placa de sinalização (SR) 2,00x1,00m</v>
          </cell>
          <cell r="E862" t="str">
            <v>un</v>
          </cell>
          <cell r="F862">
            <v>195.98</v>
          </cell>
          <cell r="G862">
            <v>70.160839999999993</v>
          </cell>
          <cell r="H862">
            <v>266.14083999999997</v>
          </cell>
        </row>
        <row r="863">
          <cell r="A863" t="str">
            <v>P06.200.01h</v>
          </cell>
          <cell r="B863" t="str">
            <v>Placa de sinalização (SR) D=0,80m</v>
          </cell>
          <cell r="E863" t="str">
            <v>un</v>
          </cell>
          <cell r="F863">
            <v>49</v>
          </cell>
          <cell r="G863">
            <v>17.541999999999998</v>
          </cell>
          <cell r="H863">
            <v>66.542000000000002</v>
          </cell>
        </row>
        <row r="864">
          <cell r="A864" t="str">
            <v>P06.200.01i</v>
          </cell>
          <cell r="B864" t="str">
            <v>Placa de sinalização (SR) 0,80x0,80m</v>
          </cell>
          <cell r="E864" t="str">
            <v>un</v>
          </cell>
          <cell r="F864">
            <v>62.71</v>
          </cell>
          <cell r="G864">
            <v>22.45018</v>
          </cell>
          <cell r="H864">
            <v>85.160179999999997</v>
          </cell>
        </row>
        <row r="865">
          <cell r="A865" t="str">
            <v>P06.200.01j</v>
          </cell>
          <cell r="B865" t="str">
            <v>Sinalizador intermitente</v>
          </cell>
          <cell r="E865" t="str">
            <v>un</v>
          </cell>
          <cell r="F865">
            <v>12</v>
          </cell>
          <cell r="G865">
            <v>4.2959999999999994</v>
          </cell>
          <cell r="H865">
            <v>16.295999999999999</v>
          </cell>
        </row>
        <row r="866">
          <cell r="A866" t="str">
            <v>P06.200.01k</v>
          </cell>
          <cell r="B866" t="str">
            <v>Sinalizador (balde)</v>
          </cell>
          <cell r="E866" t="str">
            <v>un</v>
          </cell>
          <cell r="F866">
            <v>7</v>
          </cell>
          <cell r="G866">
            <v>2.5059999999999998</v>
          </cell>
          <cell r="H866">
            <v>9.5060000000000002</v>
          </cell>
        </row>
        <row r="867">
          <cell r="A867" t="str">
            <v>P06.200.01l</v>
          </cell>
          <cell r="B867" t="str">
            <v>Sinalizador com bandeira</v>
          </cell>
          <cell r="E867" t="str">
            <v>homxh</v>
          </cell>
          <cell r="F867">
            <v>3.69</v>
          </cell>
          <cell r="G867">
            <v>1.3210199999999999</v>
          </cell>
          <cell r="H867">
            <v>5.0110200000000003</v>
          </cell>
        </row>
        <row r="868">
          <cell r="A868" t="str">
            <v>06.200.02</v>
          </cell>
          <cell r="B868" t="str">
            <v>Placa de sinalização tot. refletiva (forn/impl)</v>
          </cell>
          <cell r="E868" t="str">
            <v>m2</v>
          </cell>
          <cell r="F868">
            <v>156.05000000000001</v>
          </cell>
          <cell r="G868">
            <v>55.865900000000003</v>
          </cell>
          <cell r="H868">
            <v>211.91590000000002</v>
          </cell>
        </row>
        <row r="869">
          <cell r="A869" t="str">
            <v>P06.200.02a</v>
          </cell>
          <cell r="B869" t="str">
            <v>Placa de sinalização (TR) D=0,40m</v>
          </cell>
          <cell r="E869" t="str">
            <v>un</v>
          </cell>
          <cell r="F869">
            <v>20.29</v>
          </cell>
          <cell r="G869">
            <v>7.2638199999999991</v>
          </cell>
          <cell r="H869">
            <v>27.553819999999998</v>
          </cell>
        </row>
        <row r="870">
          <cell r="A870" t="str">
            <v>P06.200.02b</v>
          </cell>
          <cell r="B870" t="str">
            <v>Placa de sinalização (TR) D=0,80m</v>
          </cell>
          <cell r="E870" t="str">
            <v>un</v>
          </cell>
          <cell r="F870">
            <v>78.03</v>
          </cell>
          <cell r="G870">
            <v>27.934739999999998</v>
          </cell>
          <cell r="H870">
            <v>105.96474000000001</v>
          </cell>
        </row>
        <row r="871">
          <cell r="A871" t="str">
            <v>P06.200.02c</v>
          </cell>
          <cell r="B871" t="str">
            <v>Placa de sinalização (TR) D=1,20m</v>
          </cell>
          <cell r="E871" t="str">
            <v>un</v>
          </cell>
          <cell r="F871">
            <v>176.34</v>
          </cell>
          <cell r="G871">
            <v>63.129719999999999</v>
          </cell>
          <cell r="H871">
            <v>239.46972</v>
          </cell>
        </row>
        <row r="872">
          <cell r="A872" t="str">
            <v>P06.200.02d</v>
          </cell>
          <cell r="B872" t="str">
            <v>Placa de sinalização (TR) 1,20x1,20m</v>
          </cell>
          <cell r="E872" t="str">
            <v>un</v>
          </cell>
          <cell r="F872">
            <v>224.71</v>
          </cell>
          <cell r="G872">
            <v>80.446179999999998</v>
          </cell>
          <cell r="H872">
            <v>305.15618000000001</v>
          </cell>
        </row>
        <row r="873">
          <cell r="A873" t="str">
            <v>P06.200.02e</v>
          </cell>
          <cell r="B873" t="str">
            <v>Placa octogonal de sinalização (TR) L=0,33m</v>
          </cell>
          <cell r="E873" t="str">
            <v>un</v>
          </cell>
          <cell r="F873">
            <v>99.87</v>
          </cell>
          <cell r="G873">
            <v>35.753459999999997</v>
          </cell>
          <cell r="H873">
            <v>135.62345999999999</v>
          </cell>
        </row>
        <row r="874">
          <cell r="A874" t="str">
            <v>P06.200.02f</v>
          </cell>
          <cell r="B874" t="str">
            <v>Placa triangular de sinalização (TR) L=1,00m</v>
          </cell>
          <cell r="E874" t="str">
            <v>un</v>
          </cell>
          <cell r="F874">
            <v>78.03</v>
          </cell>
          <cell r="G874">
            <v>27.934739999999998</v>
          </cell>
          <cell r="H874">
            <v>105.96474000000001</v>
          </cell>
        </row>
        <row r="875">
          <cell r="A875" t="str">
            <v>P06.200.02g</v>
          </cell>
          <cell r="B875" t="str">
            <v>Placa de sinalização (TR) 0,40x0,60m</v>
          </cell>
          <cell r="E875" t="str">
            <v>un</v>
          </cell>
          <cell r="F875">
            <v>37.450000000000003</v>
          </cell>
          <cell r="G875">
            <v>13.4071</v>
          </cell>
          <cell r="H875">
            <v>50.857100000000003</v>
          </cell>
        </row>
        <row r="876">
          <cell r="A876" t="str">
            <v>P06.200.02h</v>
          </cell>
          <cell r="B876" t="str">
            <v>Placa de sinalização (TR) 2,00x1,00m</v>
          </cell>
          <cell r="E876" t="str">
            <v>un</v>
          </cell>
          <cell r="F876">
            <v>312.10000000000002</v>
          </cell>
          <cell r="G876">
            <v>111.73180000000001</v>
          </cell>
          <cell r="H876">
            <v>423.83180000000004</v>
          </cell>
        </row>
        <row r="877">
          <cell r="A877" t="str">
            <v>P06.200.02i</v>
          </cell>
          <cell r="B877" t="str">
            <v>Placa de sinalização (TR) 3,00x1,50m</v>
          </cell>
          <cell r="E877" t="str">
            <v>un</v>
          </cell>
          <cell r="F877">
            <v>702.23</v>
          </cell>
          <cell r="G877">
            <v>251.39833999999999</v>
          </cell>
          <cell r="H877">
            <v>953.62833999999998</v>
          </cell>
        </row>
        <row r="878">
          <cell r="A878" t="str">
            <v>P06.200.02j</v>
          </cell>
          <cell r="B878" t="str">
            <v>Placa de sinalização (TR) 0,50x0,67m</v>
          </cell>
          <cell r="E878" t="str">
            <v>un</v>
          </cell>
          <cell r="F878">
            <v>51.5</v>
          </cell>
          <cell r="G878">
            <v>18.436999999999998</v>
          </cell>
          <cell r="H878">
            <v>69.936999999999998</v>
          </cell>
        </row>
        <row r="879">
          <cell r="A879" t="str">
            <v>06.200.03</v>
          </cell>
          <cell r="B879" t="str">
            <v>Placa de identif. de rodovia (0,60x0,65 m)</v>
          </cell>
          <cell r="C879" t="str">
            <v xml:space="preserve"> </v>
          </cell>
          <cell r="D879" t="str">
            <v xml:space="preserve"> </v>
          </cell>
          <cell r="E879" t="str">
            <v>un</v>
          </cell>
          <cell r="G879">
            <v>0</v>
          </cell>
          <cell r="H879">
            <v>0</v>
          </cell>
        </row>
        <row r="880">
          <cell r="A880" t="str">
            <v>06.200.04</v>
          </cell>
          <cell r="B880" t="str">
            <v>Placa octogonal de 1,00 m</v>
          </cell>
          <cell r="C880" t="str">
            <v xml:space="preserve"> </v>
          </cell>
          <cell r="D880" t="str">
            <v xml:space="preserve"> </v>
          </cell>
          <cell r="E880" t="str">
            <v>un</v>
          </cell>
          <cell r="G880">
            <v>0</v>
          </cell>
          <cell r="H880">
            <v>0</v>
          </cell>
        </row>
        <row r="881">
          <cell r="A881" t="str">
            <v>06.200.05</v>
          </cell>
          <cell r="B881" t="str">
            <v>Placa quadrada 1,00x1,00 m</v>
          </cell>
          <cell r="C881" t="str">
            <v xml:space="preserve"> </v>
          </cell>
          <cell r="D881" t="str">
            <v xml:space="preserve"> </v>
          </cell>
          <cell r="E881" t="str">
            <v>un</v>
          </cell>
          <cell r="G881">
            <v>0</v>
          </cell>
          <cell r="H881">
            <v>0</v>
          </cell>
        </row>
        <row r="882">
          <cell r="A882" t="str">
            <v>06.200.06</v>
          </cell>
          <cell r="B882" t="str">
            <v>Placa retangular 1,20x0.80 m</v>
          </cell>
          <cell r="C882" t="str">
            <v xml:space="preserve"> </v>
          </cell>
          <cell r="D882" t="str">
            <v xml:space="preserve"> </v>
          </cell>
          <cell r="E882" t="str">
            <v>un</v>
          </cell>
          <cell r="G882">
            <v>0</v>
          </cell>
          <cell r="H882">
            <v>0</v>
          </cell>
        </row>
        <row r="883">
          <cell r="A883" t="str">
            <v>06.200.07</v>
          </cell>
          <cell r="B883" t="str">
            <v>Placa retangular 2.00x0,80 m</v>
          </cell>
          <cell r="C883" t="str">
            <v xml:space="preserve"> </v>
          </cell>
          <cell r="D883" t="str">
            <v xml:space="preserve"> </v>
          </cell>
          <cell r="E883" t="str">
            <v>un</v>
          </cell>
          <cell r="G883">
            <v>0</v>
          </cell>
          <cell r="H883">
            <v>0</v>
          </cell>
        </row>
        <row r="884">
          <cell r="A884" t="str">
            <v>06.200.08</v>
          </cell>
          <cell r="B884" t="str">
            <v>Placa retangular 2,00x0,40 m</v>
          </cell>
          <cell r="C884" t="str">
            <v xml:space="preserve"> </v>
          </cell>
          <cell r="D884" t="str">
            <v xml:space="preserve"> </v>
          </cell>
          <cell r="E884" t="str">
            <v>un</v>
          </cell>
          <cell r="G884">
            <v>0</v>
          </cell>
          <cell r="H884">
            <v>0</v>
          </cell>
        </row>
        <row r="885">
          <cell r="A885" t="str">
            <v>06.200.09</v>
          </cell>
          <cell r="B885" t="str">
            <v>Placa retangular 2,00x1,00 m</v>
          </cell>
          <cell r="C885" t="str">
            <v xml:space="preserve"> </v>
          </cell>
          <cell r="D885" t="str">
            <v xml:space="preserve"> </v>
          </cell>
          <cell r="E885" t="str">
            <v>un</v>
          </cell>
          <cell r="G885">
            <v>0</v>
          </cell>
          <cell r="H885">
            <v>0</v>
          </cell>
        </row>
        <row r="886">
          <cell r="A886" t="str">
            <v>06.200.10</v>
          </cell>
          <cell r="B886" t="str">
            <v>Placa retangular 2,00x1,50 m</v>
          </cell>
          <cell r="C886" t="str">
            <v xml:space="preserve"> </v>
          </cell>
          <cell r="D886" t="str">
            <v xml:space="preserve"> </v>
          </cell>
          <cell r="E886" t="str">
            <v>un</v>
          </cell>
          <cell r="G886">
            <v>0</v>
          </cell>
          <cell r="H886">
            <v>0</v>
          </cell>
        </row>
        <row r="887">
          <cell r="A887" t="str">
            <v>06.200.11</v>
          </cell>
          <cell r="B887" t="str">
            <v>Placa de informação 3,5x1,5 m</v>
          </cell>
          <cell r="C887" t="str">
            <v xml:space="preserve"> </v>
          </cell>
          <cell r="D887" t="str">
            <v xml:space="preserve"> </v>
          </cell>
          <cell r="E887" t="str">
            <v>un</v>
          </cell>
          <cell r="G887">
            <v>0</v>
          </cell>
          <cell r="H887">
            <v>0</v>
          </cell>
        </row>
        <row r="888">
          <cell r="A888" t="str">
            <v>06.210.01</v>
          </cell>
          <cell r="B888" t="str">
            <v>Pórtico metálico</v>
          </cell>
          <cell r="C888" t="str">
            <v xml:space="preserve"> </v>
          </cell>
          <cell r="D888" t="str">
            <v xml:space="preserve"> </v>
          </cell>
          <cell r="E888" t="str">
            <v>un</v>
          </cell>
          <cell r="F888">
            <v>19915.3</v>
          </cell>
          <cell r="G888">
            <v>7129.6773999999996</v>
          </cell>
          <cell r="H888">
            <v>27044.9774</v>
          </cell>
        </row>
        <row r="889">
          <cell r="A889" t="str">
            <v>P06.210.02</v>
          </cell>
          <cell r="B889" t="str">
            <v>Bandeira simples 5,10 x 6,50m</v>
          </cell>
          <cell r="C889" t="str">
            <v xml:space="preserve"> </v>
          </cell>
          <cell r="D889" t="str">
            <v xml:space="preserve"> </v>
          </cell>
          <cell r="E889" t="str">
            <v>un</v>
          </cell>
          <cell r="F889">
            <v>5800</v>
          </cell>
          <cell r="G889">
            <v>2076.4</v>
          </cell>
          <cell r="H889">
            <v>7876.4</v>
          </cell>
        </row>
        <row r="890">
          <cell r="A890" t="str">
            <v>06.230.00</v>
          </cell>
          <cell r="B890" t="str">
            <v>Balizadores</v>
          </cell>
          <cell r="C890" t="str">
            <v xml:space="preserve"> </v>
          </cell>
          <cell r="D890" t="str">
            <v xml:space="preserve"> </v>
          </cell>
          <cell r="E890" t="str">
            <v>un</v>
          </cell>
          <cell r="G890">
            <v>0</v>
          </cell>
          <cell r="H890">
            <v>0</v>
          </cell>
        </row>
        <row r="891">
          <cell r="A891" t="str">
            <v>06.240.00</v>
          </cell>
          <cell r="B891" t="str">
            <v>Marco quilométrico</v>
          </cell>
          <cell r="C891" t="str">
            <v xml:space="preserve"> </v>
          </cell>
          <cell r="D891" t="str">
            <v xml:space="preserve"> </v>
          </cell>
          <cell r="E891" t="str">
            <v>un</v>
          </cell>
          <cell r="G891">
            <v>0</v>
          </cell>
          <cell r="H891">
            <v>0</v>
          </cell>
        </row>
        <row r="892">
          <cell r="A892" t="str">
            <v>P 06.400.00</v>
          </cell>
          <cell r="B892" t="str">
            <v>Remoção de cercas de arame farpado</v>
          </cell>
          <cell r="C892" t="str">
            <v xml:space="preserve"> </v>
          </cell>
          <cell r="D892" t="str">
            <v xml:space="preserve"> </v>
          </cell>
          <cell r="E892" t="str">
            <v>m</v>
          </cell>
          <cell r="F892">
            <v>0.49</v>
          </cell>
          <cell r="G892">
            <v>0.17541999999999999</v>
          </cell>
          <cell r="H892">
            <v>0.66542000000000001</v>
          </cell>
        </row>
        <row r="893">
          <cell r="A893" t="str">
            <v>DER80050</v>
          </cell>
          <cell r="B893" t="str">
            <v>Remoção e recolocação de cercas de arame farpado</v>
          </cell>
          <cell r="E893" t="str">
            <v>m</v>
          </cell>
          <cell r="F893">
            <v>2.38</v>
          </cell>
          <cell r="G893">
            <v>0.85203999999999991</v>
          </cell>
          <cell r="H893">
            <v>3.2320399999999996</v>
          </cell>
        </row>
        <row r="894">
          <cell r="A894" t="str">
            <v>06.400.01</v>
          </cell>
          <cell r="B894" t="str">
            <v>Cercas de arame farpado c/ mourao de concreto</v>
          </cell>
          <cell r="C894" t="str">
            <v>DNER-ES338/97</v>
          </cell>
          <cell r="D894" t="str">
            <v xml:space="preserve"> </v>
          </cell>
          <cell r="E894" t="str">
            <v>m</v>
          </cell>
          <cell r="F894">
            <v>6.45</v>
          </cell>
          <cell r="G894">
            <v>2.3090999999999999</v>
          </cell>
          <cell r="H894">
            <v>8.7591000000000001</v>
          </cell>
        </row>
        <row r="895">
          <cell r="A895" t="str">
            <v>06.410.00</v>
          </cell>
          <cell r="B895" t="str">
            <v>Cercas de arame farpado c/ suportes de madeira</v>
          </cell>
          <cell r="C895" t="str">
            <v>DNER-ES338/97</v>
          </cell>
          <cell r="D895" t="str">
            <v xml:space="preserve"> </v>
          </cell>
          <cell r="E895" t="str">
            <v>m</v>
          </cell>
          <cell r="F895">
            <v>4.12</v>
          </cell>
          <cell r="G895">
            <v>1.47496</v>
          </cell>
          <cell r="H895">
            <v>5.5949600000000004</v>
          </cell>
        </row>
        <row r="896">
          <cell r="A896" t="str">
            <v>08.300.01</v>
          </cell>
          <cell r="B896" t="str">
            <v>Limpeza de sarjetas,valetas e meio-fios</v>
          </cell>
          <cell r="C896" t="str">
            <v>DNER-ES297/97</v>
          </cell>
          <cell r="D896" t="str">
            <v xml:space="preserve"> </v>
          </cell>
          <cell r="E896" t="str">
            <v>m</v>
          </cell>
          <cell r="G896">
            <v>0</v>
          </cell>
          <cell r="H896">
            <v>0</v>
          </cell>
        </row>
        <row r="897">
          <cell r="A897" t="str">
            <v>08.302.01</v>
          </cell>
          <cell r="B897" t="str">
            <v>Limpeza e desobstrução de bueiros simples</v>
          </cell>
          <cell r="C897" t="str">
            <v>DNER-ES297/97</v>
          </cell>
          <cell r="D897" t="str">
            <v xml:space="preserve"> </v>
          </cell>
          <cell r="E897" t="str">
            <v>m</v>
          </cell>
          <cell r="G897">
            <v>0</v>
          </cell>
          <cell r="H897">
            <v>0</v>
          </cell>
        </row>
        <row r="898">
          <cell r="A898" t="str">
            <v>08.302.02</v>
          </cell>
          <cell r="B898" t="str">
            <v>Limpeza e desobstrução de bueiros duplos</v>
          </cell>
          <cell r="C898" t="str">
            <v>DNER-ES297/97</v>
          </cell>
          <cell r="D898" t="str">
            <v xml:space="preserve"> </v>
          </cell>
          <cell r="E898" t="str">
            <v>m</v>
          </cell>
          <cell r="G898">
            <v>0</v>
          </cell>
          <cell r="H898">
            <v>0</v>
          </cell>
        </row>
        <row r="899">
          <cell r="A899" t="str">
            <v>08.302.03</v>
          </cell>
          <cell r="B899" t="str">
            <v>Limpeza e desobstrução de bueiros triplos</v>
          </cell>
          <cell r="C899" t="str">
            <v>DNER-ES297/97</v>
          </cell>
          <cell r="D899" t="str">
            <v xml:space="preserve"> </v>
          </cell>
          <cell r="E899" t="str">
            <v>m</v>
          </cell>
          <cell r="G899">
            <v>0</v>
          </cell>
          <cell r="H899">
            <v>0</v>
          </cell>
        </row>
        <row r="900">
          <cell r="A900" t="str">
            <v>09.512.02</v>
          </cell>
          <cell r="B900" t="str">
            <v>Confecção de tubos de concreto D = 0,20</v>
          </cell>
          <cell r="C900" t="str">
            <v xml:space="preserve"> </v>
          </cell>
          <cell r="D900" t="str">
            <v xml:space="preserve"> </v>
          </cell>
          <cell r="E900" t="str">
            <v>m</v>
          </cell>
          <cell r="F900">
            <v>3.39</v>
          </cell>
          <cell r="G900">
            <v>1.2136199999999999</v>
          </cell>
          <cell r="H900">
            <v>4.6036200000000003</v>
          </cell>
        </row>
        <row r="901">
          <cell r="A901" t="str">
            <v>09.512.03</v>
          </cell>
          <cell r="B901" t="str">
            <v>Confecção de tubos de concreto D = 0,30</v>
          </cell>
          <cell r="C901" t="str">
            <v xml:space="preserve"> </v>
          </cell>
          <cell r="D901" t="str">
            <v xml:space="preserve"> </v>
          </cell>
          <cell r="E901" t="str">
            <v>m</v>
          </cell>
          <cell r="G901">
            <v>0</v>
          </cell>
          <cell r="H901">
            <v>0</v>
          </cell>
        </row>
        <row r="902">
          <cell r="A902" t="str">
            <v>09.512.04</v>
          </cell>
          <cell r="B902" t="str">
            <v>Confecção de tubos de concreto D = 0,40</v>
          </cell>
          <cell r="C902" t="str">
            <v xml:space="preserve"> </v>
          </cell>
          <cell r="D902" t="str">
            <v xml:space="preserve"> </v>
          </cell>
          <cell r="E902" t="str">
            <v>m</v>
          </cell>
          <cell r="G902">
            <v>0</v>
          </cell>
          <cell r="H902">
            <v>0</v>
          </cell>
        </row>
        <row r="903">
          <cell r="A903" t="str">
            <v>09.512.05</v>
          </cell>
          <cell r="B903" t="str">
            <v>Confecção de tubos de conc. armado D = 0,60</v>
          </cell>
          <cell r="C903" t="str">
            <v xml:space="preserve"> </v>
          </cell>
          <cell r="D903" t="str">
            <v xml:space="preserve"> </v>
          </cell>
          <cell r="E903" t="str">
            <v>m</v>
          </cell>
          <cell r="F903">
            <v>58.28</v>
          </cell>
          <cell r="G903">
            <v>20.864239999999999</v>
          </cell>
          <cell r="H903">
            <v>79.144239999999996</v>
          </cell>
        </row>
        <row r="904">
          <cell r="A904" t="str">
            <v>09.512.06</v>
          </cell>
          <cell r="B904" t="str">
            <v>Confecção de tubos de conc. armado D = 0,80</v>
          </cell>
          <cell r="C904" t="str">
            <v xml:space="preserve"> </v>
          </cell>
          <cell r="D904" t="str">
            <v xml:space="preserve"> </v>
          </cell>
          <cell r="E904" t="str">
            <v>m</v>
          </cell>
          <cell r="F904">
            <v>89.96</v>
          </cell>
          <cell r="G904">
            <v>32.205679999999994</v>
          </cell>
          <cell r="H904">
            <v>122.16567999999998</v>
          </cell>
        </row>
        <row r="905">
          <cell r="A905" t="str">
            <v>09.512.07</v>
          </cell>
          <cell r="B905" t="str">
            <v>Confecção de tubos de conc. armado D = 1,00</v>
          </cell>
          <cell r="C905" t="str">
            <v xml:space="preserve"> </v>
          </cell>
          <cell r="D905" t="str">
            <v xml:space="preserve"> </v>
          </cell>
          <cell r="E905" t="str">
            <v>m</v>
          </cell>
          <cell r="G905">
            <v>0</v>
          </cell>
          <cell r="H905">
            <v>0</v>
          </cell>
        </row>
        <row r="906">
          <cell r="A906" t="str">
            <v>09.512.08</v>
          </cell>
          <cell r="B906" t="str">
            <v>Confecção de tubos de conc. armado D = 1,20</v>
          </cell>
          <cell r="C906" t="str">
            <v xml:space="preserve"> </v>
          </cell>
          <cell r="D906" t="str">
            <v xml:space="preserve"> </v>
          </cell>
          <cell r="E906" t="str">
            <v>m</v>
          </cell>
          <cell r="G906">
            <v>0</v>
          </cell>
          <cell r="H906">
            <v>0</v>
          </cell>
        </row>
        <row r="907">
          <cell r="A907" t="str">
            <v>09.512.09</v>
          </cell>
          <cell r="B907" t="str">
            <v>Confecção de tubos de conc. armado D = 1,50</v>
          </cell>
          <cell r="C907" t="str">
            <v xml:space="preserve"> </v>
          </cell>
          <cell r="D907" t="str">
            <v xml:space="preserve"> </v>
          </cell>
          <cell r="E907" t="str">
            <v>m</v>
          </cell>
          <cell r="G907">
            <v>0</v>
          </cell>
          <cell r="H907">
            <v>0</v>
          </cell>
        </row>
        <row r="908">
          <cell r="A908" t="str">
            <v>09.512.10</v>
          </cell>
          <cell r="B908" t="str">
            <v>Confecção de tubos de conc. armado D = 0,40</v>
          </cell>
          <cell r="C908" t="str">
            <v xml:space="preserve"> </v>
          </cell>
          <cell r="D908" t="str">
            <v xml:space="preserve"> </v>
          </cell>
          <cell r="E908" t="str">
            <v>m</v>
          </cell>
          <cell r="F908">
            <v>23.72</v>
          </cell>
          <cell r="G908">
            <v>8.4917599999999993</v>
          </cell>
          <cell r="H908">
            <v>32.211759999999998</v>
          </cell>
        </row>
        <row r="909">
          <cell r="A909" t="str">
            <v>09.517.01</v>
          </cell>
          <cell r="B909" t="str">
            <v>Areia extraída</v>
          </cell>
          <cell r="C909" t="str">
            <v xml:space="preserve"> </v>
          </cell>
          <cell r="D909" t="str">
            <v xml:space="preserve"> </v>
          </cell>
          <cell r="E909" t="str">
            <v>m3</v>
          </cell>
          <cell r="F909">
            <v>1.58</v>
          </cell>
          <cell r="G909">
            <v>0.56564000000000003</v>
          </cell>
          <cell r="H909">
            <v>2.1456400000000002</v>
          </cell>
        </row>
        <row r="910">
          <cell r="A910" t="str">
            <v>09.517.02</v>
          </cell>
          <cell r="B910" t="str">
            <v>Rocha p/ britagem</v>
          </cell>
          <cell r="C910" t="str">
            <v xml:space="preserve"> </v>
          </cell>
          <cell r="D910" t="str">
            <v xml:space="preserve"> </v>
          </cell>
          <cell r="E910" t="str">
            <v>m3</v>
          </cell>
          <cell r="F910">
            <v>3.53</v>
          </cell>
          <cell r="G910">
            <v>1.2637399999999999</v>
          </cell>
          <cell r="H910">
            <v>4.7937399999999997</v>
          </cell>
        </row>
        <row r="911">
          <cell r="A911" t="str">
            <v>09.517.03</v>
          </cell>
          <cell r="B911" t="str">
            <v>Rocha fragmentada por fogacho</v>
          </cell>
          <cell r="C911" t="str">
            <v xml:space="preserve"> </v>
          </cell>
          <cell r="D911" t="str">
            <v xml:space="preserve"> </v>
          </cell>
          <cell r="E911" t="str">
            <v>m3</v>
          </cell>
          <cell r="F911">
            <v>8.7799999999999994</v>
          </cell>
          <cell r="G911">
            <v>3.1432399999999996</v>
          </cell>
          <cell r="H911">
            <v>11.92324</v>
          </cell>
        </row>
        <row r="912">
          <cell r="A912" t="str">
            <v>09.517.04</v>
          </cell>
          <cell r="B912" t="str">
            <v>Pedra de mão</v>
          </cell>
          <cell r="C912" t="str">
            <v xml:space="preserve"> </v>
          </cell>
          <cell r="D912" t="str">
            <v xml:space="preserve"> </v>
          </cell>
          <cell r="E912" t="str">
            <v>m3</v>
          </cell>
          <cell r="F912">
            <v>8.7799999999999994</v>
          </cell>
          <cell r="G912">
            <v>3.1432399999999996</v>
          </cell>
          <cell r="H912">
            <v>11.92324</v>
          </cell>
        </row>
        <row r="913">
          <cell r="A913" t="str">
            <v>09.517.05</v>
          </cell>
          <cell r="B913" t="str">
            <v>Brita produzida</v>
          </cell>
          <cell r="C913" t="str">
            <v xml:space="preserve"> </v>
          </cell>
          <cell r="D913" t="str">
            <v xml:space="preserve"> </v>
          </cell>
          <cell r="E913" t="str">
            <v>m3</v>
          </cell>
          <cell r="F913">
            <v>10.119999999999999</v>
          </cell>
          <cell r="G913">
            <v>3.6229599999999995</v>
          </cell>
          <cell r="H913">
            <v>13.742959999999998</v>
          </cell>
        </row>
        <row r="914">
          <cell r="A914" t="str">
            <v>09.519.01</v>
          </cell>
          <cell r="B914" t="str">
            <v>Obtenção de grama em placas</v>
          </cell>
          <cell r="C914" t="str">
            <v xml:space="preserve"> </v>
          </cell>
          <cell r="D914" t="str">
            <v xml:space="preserve"> </v>
          </cell>
          <cell r="E914" t="str">
            <v>m2</v>
          </cell>
          <cell r="F914">
            <v>0.81</v>
          </cell>
          <cell r="G914">
            <v>0.28998000000000002</v>
          </cell>
          <cell r="H914">
            <v>1.09998</v>
          </cell>
        </row>
        <row r="915">
          <cell r="A915" t="str">
            <v>09.601.00</v>
          </cell>
          <cell r="B915" t="str">
            <v>Transporte CAP 150/200 p/ tratamento superficial</v>
          </cell>
          <cell r="C915" t="str">
            <v xml:space="preserve"> </v>
          </cell>
          <cell r="D915" t="str">
            <v xml:space="preserve"> </v>
          </cell>
          <cell r="E915" t="str">
            <v>t</v>
          </cell>
          <cell r="F915">
            <v>455.45</v>
          </cell>
          <cell r="G915">
            <v>163.05109999999999</v>
          </cell>
          <cell r="H915">
            <v>618.50109999999995</v>
          </cell>
        </row>
        <row r="916">
          <cell r="A916" t="str">
            <v>09.601.01</v>
          </cell>
          <cell r="B916" t="str">
            <v>Transporte emulsão asfáltica RR-1C p/ pint. lig.</v>
          </cell>
          <cell r="C916" t="str">
            <v xml:space="preserve"> </v>
          </cell>
          <cell r="D916" t="str">
            <v xml:space="preserve"> </v>
          </cell>
          <cell r="E916" t="str">
            <v>t</v>
          </cell>
          <cell r="F916">
            <v>470.65</v>
          </cell>
          <cell r="G916">
            <v>168.49269999999999</v>
          </cell>
          <cell r="H916">
            <v>639.14269999999999</v>
          </cell>
        </row>
        <row r="917">
          <cell r="A917" t="str">
            <v>09.601.02</v>
          </cell>
          <cell r="B917" t="str">
            <v>Transporte asfalto diluido CM30 p/ imprimação</v>
          </cell>
          <cell r="C917" t="str">
            <v xml:space="preserve"> </v>
          </cell>
          <cell r="D917" t="str">
            <v xml:space="preserve"> </v>
          </cell>
          <cell r="E917" t="str">
            <v>t</v>
          </cell>
          <cell r="F917">
            <v>633.95000000000005</v>
          </cell>
          <cell r="G917">
            <v>226.95410000000001</v>
          </cell>
          <cell r="H917">
            <v>860.90410000000008</v>
          </cell>
        </row>
        <row r="918">
          <cell r="A918" t="str">
            <v>09.601.03</v>
          </cell>
          <cell r="B918" t="str">
            <v>Transporte CAP 50/60</v>
          </cell>
          <cell r="C918" t="str">
            <v xml:space="preserve"> </v>
          </cell>
          <cell r="D918" t="str">
            <v xml:space="preserve"> </v>
          </cell>
          <cell r="E918" t="str">
            <v>kg</v>
          </cell>
          <cell r="G918">
            <v>0</v>
          </cell>
          <cell r="H918">
            <v>0</v>
          </cell>
        </row>
        <row r="919">
          <cell r="A919" t="str">
            <v>09.601.04</v>
          </cell>
          <cell r="B919" t="str">
            <v>Transporte CAP 20</v>
          </cell>
          <cell r="C919" t="str">
            <v xml:space="preserve"> </v>
          </cell>
          <cell r="D919" t="str">
            <v xml:space="preserve"> </v>
          </cell>
          <cell r="E919" t="str">
            <v>t</v>
          </cell>
          <cell r="F919">
            <v>500.46</v>
          </cell>
          <cell r="G919">
            <v>179.16467999999998</v>
          </cell>
          <cell r="H919">
            <v>679.6246799999999</v>
          </cell>
        </row>
        <row r="920">
          <cell r="A920" t="str">
            <v>09.601.05</v>
          </cell>
          <cell r="B920" t="str">
            <v>Transporte CAP 40</v>
          </cell>
          <cell r="C920" t="str">
            <v xml:space="preserve"> </v>
          </cell>
          <cell r="D920" t="str">
            <v xml:space="preserve"> </v>
          </cell>
          <cell r="E920" t="str">
            <v>t</v>
          </cell>
          <cell r="G920">
            <v>0</v>
          </cell>
          <cell r="H920">
            <v>0</v>
          </cell>
        </row>
        <row r="921">
          <cell r="A921" t="str">
            <v>09.999.01</v>
          </cell>
          <cell r="B921" t="str">
            <v>Torre de madeira</v>
          </cell>
          <cell r="C921" t="str">
            <v xml:space="preserve"> </v>
          </cell>
          <cell r="D921" t="str">
            <v xml:space="preserve"> </v>
          </cell>
          <cell r="E921" t="str">
            <v>und</v>
          </cell>
          <cell r="F921">
            <v>62.2</v>
          </cell>
          <cell r="G921">
            <v>22.267600000000002</v>
          </cell>
          <cell r="H921">
            <v>84.467600000000004</v>
          </cell>
        </row>
        <row r="922">
          <cell r="A922" t="str">
            <v>P06.800.01</v>
          </cell>
          <cell r="B922" t="str">
            <v>Iluminação de viadutos</v>
          </cell>
          <cell r="C922" t="str">
            <v xml:space="preserve"> </v>
          </cell>
          <cell r="D922" t="str">
            <v xml:space="preserve"> </v>
          </cell>
          <cell r="E922" t="str">
            <v>un</v>
          </cell>
          <cell r="G922">
            <v>0</v>
          </cell>
          <cell r="H922">
            <v>0</v>
          </cell>
        </row>
        <row r="923">
          <cell r="A923" t="str">
            <v>P06.800.02</v>
          </cell>
          <cell r="B923" t="str">
            <v>Iluminação de passagem de pedestres</v>
          </cell>
          <cell r="C923" t="str">
            <v xml:space="preserve"> </v>
          </cell>
          <cell r="D923" t="str">
            <v xml:space="preserve"> </v>
          </cell>
          <cell r="E923" t="str">
            <v>un</v>
          </cell>
          <cell r="G923">
            <v>0</v>
          </cell>
          <cell r="H923">
            <v>0</v>
          </cell>
        </row>
        <row r="924">
          <cell r="A924" t="str">
            <v>5.1</v>
          </cell>
          <cell r="B924" t="str">
            <v>PROJETO DE ILUMINAÇÃO</v>
          </cell>
          <cell r="C924" t="str">
            <v xml:space="preserve"> </v>
          </cell>
          <cell r="D924" t="str">
            <v xml:space="preserve"> </v>
          </cell>
          <cell r="G924">
            <v>0</v>
          </cell>
        </row>
        <row r="925">
          <cell r="A925" t="str">
            <v>PI 01</v>
          </cell>
          <cell r="B925" t="str">
            <v>Poste de aço galv. a fogo, c/ 20,0m de alt. p/ instal. tipo engastado</v>
          </cell>
          <cell r="C925" t="str">
            <v xml:space="preserve"> </v>
          </cell>
          <cell r="D925" t="str">
            <v xml:space="preserve"> </v>
          </cell>
          <cell r="E925" t="str">
            <v>un</v>
          </cell>
          <cell r="G925">
            <v>0</v>
          </cell>
          <cell r="H925">
            <v>2662.25</v>
          </cell>
        </row>
        <row r="926">
          <cell r="A926" t="str">
            <v>PI 02</v>
          </cell>
          <cell r="B926" t="str">
            <v>Poste de aço galvanizado a fogo, c/ 10,0m de alt. p/instal.na lat. dos viadutos</v>
          </cell>
          <cell r="C926" t="str">
            <v xml:space="preserve"> </v>
          </cell>
          <cell r="D926" t="str">
            <v xml:space="preserve"> </v>
          </cell>
          <cell r="E926" t="str">
            <v>un</v>
          </cell>
          <cell r="G926">
            <v>0</v>
          </cell>
          <cell r="H926">
            <v>500</v>
          </cell>
        </row>
        <row r="927">
          <cell r="A927" t="str">
            <v>PI 02a</v>
          </cell>
          <cell r="B927" t="str">
            <v>Poste de aço galvanizado a fogo, c/ 5,0m de alt. p/instal.na lat. das passarelas</v>
          </cell>
          <cell r="C927" t="str">
            <v xml:space="preserve"> </v>
          </cell>
          <cell r="D927" t="str">
            <v xml:space="preserve"> </v>
          </cell>
          <cell r="E927" t="str">
            <v>un</v>
          </cell>
          <cell r="H927">
            <v>300</v>
          </cell>
        </row>
        <row r="928">
          <cell r="A928" t="str">
            <v>PI 03</v>
          </cell>
          <cell r="B928" t="str">
            <v xml:space="preserve">Luminária p/ iluminação pública ref.HRC-612 da Philips ou similar </v>
          </cell>
          <cell r="C928" t="str">
            <v xml:space="preserve"> </v>
          </cell>
          <cell r="D928" t="str">
            <v xml:space="preserve"> </v>
          </cell>
          <cell r="E928" t="str">
            <v>un</v>
          </cell>
          <cell r="G928">
            <v>0</v>
          </cell>
          <cell r="H928">
            <v>400</v>
          </cell>
        </row>
        <row r="929">
          <cell r="A929" t="str">
            <v>PI 04</v>
          </cell>
          <cell r="B929" t="str">
            <v xml:space="preserve">Luminária p/ iluminação pública ref.SRC-612 da Philips ou similar </v>
          </cell>
          <cell r="C929" t="str">
            <v xml:space="preserve"> </v>
          </cell>
          <cell r="D929" t="str">
            <v xml:space="preserve"> </v>
          </cell>
          <cell r="E929" t="str">
            <v>un</v>
          </cell>
          <cell r="G929">
            <v>0</v>
          </cell>
          <cell r="H929">
            <v>425.5</v>
          </cell>
        </row>
        <row r="930">
          <cell r="A930" t="str">
            <v>PI 05</v>
          </cell>
          <cell r="B930" t="str">
            <v>Suporte p/ luminária tipo ZGP614 da Philips ou similar</v>
          </cell>
          <cell r="C930" t="str">
            <v xml:space="preserve"> </v>
          </cell>
          <cell r="D930" t="str">
            <v xml:space="preserve"> </v>
          </cell>
          <cell r="E930" t="str">
            <v>un</v>
          </cell>
          <cell r="G930">
            <v>0</v>
          </cell>
          <cell r="H930">
            <v>120</v>
          </cell>
        </row>
        <row r="931">
          <cell r="A931" t="str">
            <v>PI 06</v>
          </cell>
          <cell r="B931" t="str">
            <v>Suporte p/ luminária tipo ZGP616 da Philips ou similar</v>
          </cell>
          <cell r="C931" t="str">
            <v xml:space="preserve"> </v>
          </cell>
          <cell r="D931" t="str">
            <v xml:space="preserve"> </v>
          </cell>
          <cell r="E931" t="str">
            <v>un</v>
          </cell>
          <cell r="G931">
            <v>0</v>
          </cell>
          <cell r="H931">
            <v>143.75</v>
          </cell>
        </row>
        <row r="932">
          <cell r="A932" t="str">
            <v>PI 07</v>
          </cell>
          <cell r="B932" t="str">
            <v>Suporte p/ luminária tipo ZGP402 da Philips ou similar</v>
          </cell>
          <cell r="C932" t="str">
            <v xml:space="preserve"> </v>
          </cell>
          <cell r="D932" t="str">
            <v xml:space="preserve"> </v>
          </cell>
          <cell r="E932" t="str">
            <v>un</v>
          </cell>
          <cell r="G932">
            <v>0</v>
          </cell>
          <cell r="H932">
            <v>100</v>
          </cell>
        </row>
        <row r="933">
          <cell r="A933" t="str">
            <v>PI 08</v>
          </cell>
          <cell r="B933" t="str">
            <v>Suporte p/ luminária tipo ZGP401 da Philips ou similar</v>
          </cell>
          <cell r="C933" t="str">
            <v xml:space="preserve"> </v>
          </cell>
          <cell r="D933" t="str">
            <v xml:space="preserve"> </v>
          </cell>
          <cell r="E933" t="str">
            <v>un</v>
          </cell>
          <cell r="G933">
            <v>0</v>
          </cell>
          <cell r="H933">
            <v>81.650000000000006</v>
          </cell>
        </row>
        <row r="934">
          <cell r="A934" t="str">
            <v>PI 09</v>
          </cell>
          <cell r="B934" t="str">
            <v>Lâmpada a vapor de sódio 400W, alta pressão, base E40</v>
          </cell>
          <cell r="C934" t="str">
            <v xml:space="preserve"> </v>
          </cell>
          <cell r="D934" t="str">
            <v xml:space="preserve"> </v>
          </cell>
          <cell r="E934" t="str">
            <v>un</v>
          </cell>
          <cell r="G934">
            <v>0</v>
          </cell>
          <cell r="H934">
            <v>33.35</v>
          </cell>
        </row>
        <row r="935">
          <cell r="A935" t="str">
            <v>PI 10</v>
          </cell>
          <cell r="B935" t="str">
            <v>Lâmpada a vapor de mercúrio 250W, alta pressão, base E40</v>
          </cell>
          <cell r="C935" t="str">
            <v xml:space="preserve"> </v>
          </cell>
          <cell r="D935" t="str">
            <v xml:space="preserve"> </v>
          </cell>
          <cell r="E935" t="str">
            <v>un</v>
          </cell>
          <cell r="G935">
            <v>0</v>
          </cell>
          <cell r="H935">
            <v>28.75</v>
          </cell>
        </row>
        <row r="936">
          <cell r="A936" t="str">
            <v>PI 11</v>
          </cell>
          <cell r="B936" t="str">
            <v>Lâmpada fluorescente compacta 23 W, 220V, ref PL eletrônica  da Philips ou similar</v>
          </cell>
          <cell r="C936" t="str">
            <v xml:space="preserve"> </v>
          </cell>
          <cell r="D936" t="str">
            <v xml:space="preserve"> </v>
          </cell>
          <cell r="E936" t="str">
            <v>un</v>
          </cell>
          <cell r="G936">
            <v>0</v>
          </cell>
          <cell r="H936">
            <v>32.200000000000003</v>
          </cell>
        </row>
        <row r="937">
          <cell r="A937" t="str">
            <v>PI 12</v>
          </cell>
          <cell r="B937" t="str">
            <v>Luminária blindada p/ lâmpada incandescente 100W, ref. WY-10 da Wetzel ou similar</v>
          </cell>
          <cell r="C937" t="str">
            <v xml:space="preserve"> </v>
          </cell>
          <cell r="D937" t="str">
            <v xml:space="preserve"> </v>
          </cell>
          <cell r="E937" t="str">
            <v>un</v>
          </cell>
          <cell r="G937">
            <v>0</v>
          </cell>
          <cell r="H937">
            <v>40.6</v>
          </cell>
        </row>
        <row r="938">
          <cell r="A938" t="str">
            <v>PI 13</v>
          </cell>
          <cell r="B938" t="str">
            <v>Eletroduto de aço 20mm, vara de 3m</v>
          </cell>
          <cell r="C938" t="str">
            <v xml:space="preserve"> </v>
          </cell>
          <cell r="D938" t="str">
            <v xml:space="preserve"> </v>
          </cell>
          <cell r="E938" t="str">
            <v>un</v>
          </cell>
          <cell r="G938">
            <v>0</v>
          </cell>
          <cell r="H938">
            <v>14.49</v>
          </cell>
        </row>
        <row r="939">
          <cell r="A939" t="str">
            <v>PI 14</v>
          </cell>
          <cell r="B939" t="str">
            <v>Caixa de passagem para instalação aparente D=50mm, tipo T</v>
          </cell>
          <cell r="C939" t="str">
            <v xml:space="preserve"> </v>
          </cell>
          <cell r="D939" t="str">
            <v xml:space="preserve"> </v>
          </cell>
          <cell r="E939" t="str">
            <v>un</v>
          </cell>
          <cell r="G939">
            <v>0</v>
          </cell>
          <cell r="H939">
            <v>4.08</v>
          </cell>
        </row>
        <row r="940">
          <cell r="A940" t="str">
            <v>PI 15</v>
          </cell>
          <cell r="B940" t="str">
            <v>Caixa de passagem para instalação aparente D=20mm, tipo LB</v>
          </cell>
          <cell r="C940" t="str">
            <v xml:space="preserve"> </v>
          </cell>
          <cell r="D940" t="str">
            <v xml:space="preserve"> </v>
          </cell>
          <cell r="E940" t="str">
            <v>un</v>
          </cell>
          <cell r="G940">
            <v>0</v>
          </cell>
          <cell r="H940">
            <v>3.62</v>
          </cell>
        </row>
        <row r="941">
          <cell r="A941" t="str">
            <v>PI 16</v>
          </cell>
          <cell r="B941" t="str">
            <v>Caixa de passagem para instalação aparente D=3/4", tipo X</v>
          </cell>
          <cell r="C941" t="str">
            <v xml:space="preserve"> </v>
          </cell>
          <cell r="D941" t="str">
            <v xml:space="preserve"> </v>
          </cell>
          <cell r="E941" t="str">
            <v>un</v>
          </cell>
          <cell r="G941">
            <v>0</v>
          </cell>
          <cell r="H941">
            <v>4.43</v>
          </cell>
        </row>
        <row r="942">
          <cell r="A942" t="str">
            <v>PI 17</v>
          </cell>
          <cell r="B942" t="str">
            <v>Luminária pública pad. CELESC, p/ 1 lâmpada à vapor  merc.80W, ref. HRQ 630 da Philips ou similar</v>
          </cell>
          <cell r="C942" t="str">
            <v xml:space="preserve"> </v>
          </cell>
          <cell r="D942" t="str">
            <v xml:space="preserve"> </v>
          </cell>
          <cell r="E942" t="str">
            <v>un</v>
          </cell>
          <cell r="G942">
            <v>0</v>
          </cell>
          <cell r="H942">
            <v>17.829999999999998</v>
          </cell>
        </row>
        <row r="943">
          <cell r="A943" t="str">
            <v>PI 18</v>
          </cell>
          <cell r="B943" t="str">
            <v>Braço curvo p/ iluminação pública padrão CELESC</v>
          </cell>
          <cell r="C943" t="str">
            <v xml:space="preserve"> </v>
          </cell>
          <cell r="D943" t="str">
            <v xml:space="preserve"> </v>
          </cell>
          <cell r="E943" t="str">
            <v>un</v>
          </cell>
          <cell r="G943">
            <v>0</v>
          </cell>
          <cell r="H943">
            <v>6.33</v>
          </cell>
        </row>
        <row r="944">
          <cell r="A944" t="str">
            <v>PI 19</v>
          </cell>
          <cell r="B944" t="str">
            <v>Reator p/ Lâmpada a vapor de mercúrio, 80W, ref. RVM 80426-02, da Philips ou similar</v>
          </cell>
          <cell r="C944" t="str">
            <v xml:space="preserve"> </v>
          </cell>
          <cell r="D944" t="str">
            <v xml:space="preserve"> </v>
          </cell>
          <cell r="E944" t="str">
            <v>un</v>
          </cell>
          <cell r="G944">
            <v>0</v>
          </cell>
          <cell r="H944">
            <v>21.05</v>
          </cell>
        </row>
        <row r="945">
          <cell r="A945" t="str">
            <v>PI 20</v>
          </cell>
          <cell r="B945" t="str">
            <v>Poste de concreto duplo T 10m, 150 daN</v>
          </cell>
          <cell r="C945" t="str">
            <v xml:space="preserve"> </v>
          </cell>
          <cell r="D945" t="str">
            <v xml:space="preserve"> </v>
          </cell>
          <cell r="E945" t="str">
            <v>un</v>
          </cell>
          <cell r="G945">
            <v>0</v>
          </cell>
          <cell r="H945">
            <v>200</v>
          </cell>
        </row>
        <row r="946">
          <cell r="A946" t="str">
            <v>PI 21</v>
          </cell>
          <cell r="B946" t="str">
            <v>Lâmpada à vapor de mercúrio 80W</v>
          </cell>
          <cell r="C946" t="str">
            <v xml:space="preserve"> </v>
          </cell>
          <cell r="D946" t="str">
            <v xml:space="preserve"> </v>
          </cell>
          <cell r="E946" t="str">
            <v>un</v>
          </cell>
          <cell r="G946">
            <v>0</v>
          </cell>
          <cell r="H946">
            <v>7.82</v>
          </cell>
        </row>
        <row r="947">
          <cell r="A947" t="str">
            <v>PI 22</v>
          </cell>
          <cell r="B947" t="str">
            <v>Base completa com fusível Diazed, 6A, retardado, incluíndo tampa, anel de proteção e ajuste</v>
          </cell>
          <cell r="C947" t="str">
            <v xml:space="preserve"> </v>
          </cell>
          <cell r="D947" t="str">
            <v xml:space="preserve"> </v>
          </cell>
          <cell r="E947" t="str">
            <v>un</v>
          </cell>
          <cell r="G947">
            <v>0</v>
          </cell>
          <cell r="H947">
            <v>8.6300000000000008</v>
          </cell>
        </row>
        <row r="948">
          <cell r="A948" t="str">
            <v>PI 23</v>
          </cell>
          <cell r="B948" t="str">
            <v>Contator tripolar a seco, p/ corrente alternada - 55 A, para uso em rede 380/220V - 60Hz</v>
          </cell>
          <cell r="C948" t="str">
            <v xml:space="preserve"> </v>
          </cell>
          <cell r="D948" t="str">
            <v xml:space="preserve"> </v>
          </cell>
          <cell r="E948" t="str">
            <v>un</v>
          </cell>
          <cell r="G948">
            <v>0</v>
          </cell>
          <cell r="H948">
            <v>234.6</v>
          </cell>
        </row>
        <row r="949">
          <cell r="A949" t="str">
            <v>PI 24</v>
          </cell>
          <cell r="B949" t="str">
            <v>Fita elétrica auto fusão a base de borracha EPR</v>
          </cell>
          <cell r="C949" t="str">
            <v xml:space="preserve"> </v>
          </cell>
          <cell r="D949" t="str">
            <v xml:space="preserve"> </v>
          </cell>
          <cell r="E949" t="str">
            <v>un</v>
          </cell>
          <cell r="G949">
            <v>0</v>
          </cell>
          <cell r="H949">
            <v>6.39</v>
          </cell>
        </row>
        <row r="950">
          <cell r="A950" t="str">
            <v>PI 25</v>
          </cell>
          <cell r="B950" t="str">
            <v>Fita adesiva plástica isolante</v>
          </cell>
          <cell r="C950" t="str">
            <v xml:space="preserve"> </v>
          </cell>
          <cell r="D950" t="str">
            <v xml:space="preserve"> </v>
          </cell>
          <cell r="E950" t="str">
            <v>un</v>
          </cell>
          <cell r="G950">
            <v>0</v>
          </cell>
          <cell r="H950">
            <v>3.84</v>
          </cell>
        </row>
        <row r="951">
          <cell r="A951" t="str">
            <v>PI 26</v>
          </cell>
          <cell r="B951" t="str">
            <v>Relé fotoelétrico c/ suporte para fixação galv. com furo 18mm</v>
          </cell>
          <cell r="C951" t="str">
            <v xml:space="preserve"> </v>
          </cell>
          <cell r="D951" t="str">
            <v xml:space="preserve"> </v>
          </cell>
          <cell r="E951" t="str">
            <v>un</v>
          </cell>
          <cell r="G951">
            <v>0</v>
          </cell>
          <cell r="H951">
            <v>11.5</v>
          </cell>
        </row>
        <row r="952">
          <cell r="A952" t="str">
            <v>PI 27</v>
          </cell>
          <cell r="B952" t="str">
            <v>Cabo isolado p/ 1000V, bitola 35mm²</v>
          </cell>
          <cell r="C952" t="str">
            <v xml:space="preserve"> </v>
          </cell>
          <cell r="D952" t="str">
            <v xml:space="preserve"> </v>
          </cell>
          <cell r="E952" t="str">
            <v>m</v>
          </cell>
          <cell r="G952">
            <v>0</v>
          </cell>
          <cell r="H952">
            <v>1.55</v>
          </cell>
        </row>
        <row r="953">
          <cell r="A953" t="str">
            <v>PI 28</v>
          </cell>
          <cell r="B953" t="str">
            <v>Eletroduto de aço tipo pesado 100mm</v>
          </cell>
          <cell r="C953" t="str">
            <v xml:space="preserve"> </v>
          </cell>
          <cell r="D953" t="str">
            <v xml:space="preserve"> </v>
          </cell>
          <cell r="E953" t="str">
            <v>m</v>
          </cell>
          <cell r="G953">
            <v>0</v>
          </cell>
          <cell r="H953">
            <v>28.55</v>
          </cell>
        </row>
        <row r="954">
          <cell r="A954" t="str">
            <v>PI 29</v>
          </cell>
          <cell r="B954" t="str">
            <v>Curva em alumínio fundido de alta resistência, fixação por encaixe,50mm</v>
          </cell>
          <cell r="C954" t="str">
            <v xml:space="preserve"> </v>
          </cell>
          <cell r="D954" t="str">
            <v xml:space="preserve"> </v>
          </cell>
          <cell r="E954" t="str">
            <v>un</v>
          </cell>
          <cell r="G954">
            <v>0</v>
          </cell>
          <cell r="H954">
            <v>18.75</v>
          </cell>
        </row>
        <row r="955">
          <cell r="A955" t="str">
            <v>PI 30</v>
          </cell>
          <cell r="B955" t="str">
            <v>Haste para aterramento aço-cobre D 13x2400mm</v>
          </cell>
          <cell r="C955" t="str">
            <v xml:space="preserve"> </v>
          </cell>
          <cell r="D955" t="str">
            <v xml:space="preserve"> </v>
          </cell>
          <cell r="E955" t="str">
            <v>un</v>
          </cell>
          <cell r="G955">
            <v>0</v>
          </cell>
          <cell r="H955">
            <v>6.04</v>
          </cell>
        </row>
        <row r="956">
          <cell r="A956" t="str">
            <v>PI 31</v>
          </cell>
          <cell r="B956" t="str">
            <v>Cabo de cobre nú meio duro, 7 fios 2AWG</v>
          </cell>
          <cell r="C956" t="str">
            <v xml:space="preserve"> </v>
          </cell>
          <cell r="D956" t="str">
            <v xml:space="preserve"> </v>
          </cell>
          <cell r="E956" t="str">
            <v>kg</v>
          </cell>
          <cell r="G956">
            <v>0</v>
          </cell>
          <cell r="H956">
            <v>7.02</v>
          </cell>
        </row>
        <row r="957">
          <cell r="A957" t="str">
            <v>PI 32</v>
          </cell>
          <cell r="B957" t="str">
            <v>Conetor paralelo, liga alumínio tronco 1/0-4 AWG e derivação 2-4AWG</v>
          </cell>
          <cell r="C957" t="str">
            <v xml:space="preserve"> </v>
          </cell>
          <cell r="D957" t="str">
            <v xml:space="preserve"> </v>
          </cell>
          <cell r="E957" t="str">
            <v>un</v>
          </cell>
          <cell r="G957">
            <v>0</v>
          </cell>
          <cell r="H957">
            <v>1.04</v>
          </cell>
        </row>
        <row r="958">
          <cell r="A958" t="str">
            <v>PI 33</v>
          </cell>
          <cell r="B958" t="str">
            <v>Tubo de aço galvanizado, vara de 6m e 50mm</v>
          </cell>
          <cell r="C958" t="str">
            <v xml:space="preserve"> </v>
          </cell>
          <cell r="D958" t="str">
            <v xml:space="preserve"> </v>
          </cell>
          <cell r="E958" t="str">
            <v>un</v>
          </cell>
          <cell r="G958">
            <v>0</v>
          </cell>
          <cell r="H958">
            <v>74.06</v>
          </cell>
        </row>
        <row r="959">
          <cell r="A959" t="str">
            <v>PI 34</v>
          </cell>
          <cell r="B959" t="str">
            <v>Construção de caixa tipo SP, ou pré-instalada com as mesmas características</v>
          </cell>
          <cell r="C959" t="str">
            <v xml:space="preserve"> </v>
          </cell>
          <cell r="D959" t="str">
            <v xml:space="preserve"> </v>
          </cell>
          <cell r="E959" t="str">
            <v>un</v>
          </cell>
          <cell r="G959">
            <v>0</v>
          </cell>
          <cell r="H959">
            <v>180</v>
          </cell>
        </row>
        <row r="960">
          <cell r="A960" t="str">
            <v>PI 35</v>
          </cell>
          <cell r="B960" t="str">
            <v>Construção de embasamento p/ poste tipo engastado, 20m de altura</v>
          </cell>
          <cell r="C960" t="str">
            <v xml:space="preserve"> </v>
          </cell>
          <cell r="D960" t="str">
            <v xml:space="preserve"> </v>
          </cell>
          <cell r="E960" t="str">
            <v>un</v>
          </cell>
          <cell r="G960">
            <v>0</v>
          </cell>
          <cell r="H960">
            <v>494</v>
          </cell>
        </row>
        <row r="961">
          <cell r="A961" t="str">
            <v>PI 36</v>
          </cell>
          <cell r="B961" t="str">
            <v>Construção de embasamento p/ poste tipo engastado, concreto duplo T, 10m de altura</v>
          </cell>
          <cell r="C961" t="str">
            <v xml:space="preserve"> </v>
          </cell>
          <cell r="D961" t="str">
            <v xml:space="preserve"> </v>
          </cell>
          <cell r="E961" t="str">
            <v>un</v>
          </cell>
          <cell r="G961">
            <v>0</v>
          </cell>
          <cell r="H961">
            <v>285</v>
          </cell>
        </row>
        <row r="962">
          <cell r="A962" t="str">
            <v>PI 37</v>
          </cell>
          <cell r="B962" t="str">
            <v>Lançamento de cabos em dutos de aço, classe 1000V, circuito trifásico mais neutro, e monofásico</v>
          </cell>
          <cell r="C962" t="str">
            <v xml:space="preserve"> </v>
          </cell>
          <cell r="D962" t="str">
            <v xml:space="preserve"> </v>
          </cell>
          <cell r="E962" t="str">
            <v>m</v>
          </cell>
          <cell r="G962">
            <v>0</v>
          </cell>
          <cell r="H962">
            <v>4</v>
          </cell>
        </row>
        <row r="963">
          <cell r="A963" t="str">
            <v>PI 38</v>
          </cell>
          <cell r="B963" t="str">
            <v>Confecção de emendas retas ou derivação em cabos classe 1000V, c/ conector à compressão</v>
          </cell>
          <cell r="C963" t="str">
            <v xml:space="preserve"> </v>
          </cell>
          <cell r="D963" t="str">
            <v xml:space="preserve"> </v>
          </cell>
          <cell r="E963" t="str">
            <v>un</v>
          </cell>
          <cell r="G963">
            <v>0</v>
          </cell>
          <cell r="H963">
            <v>4.5</v>
          </cell>
        </row>
        <row r="964">
          <cell r="A964" t="str">
            <v>PI 39</v>
          </cell>
          <cell r="B964" t="str">
            <v>Fixação de haste de terra e conexão ao neutro</v>
          </cell>
          <cell r="C964" t="str">
            <v xml:space="preserve"> </v>
          </cell>
          <cell r="D964" t="str">
            <v xml:space="preserve"> </v>
          </cell>
          <cell r="E964" t="str">
            <v>un</v>
          </cell>
          <cell r="G964">
            <v>0</v>
          </cell>
          <cell r="H964">
            <v>35</v>
          </cell>
        </row>
        <row r="965">
          <cell r="A965" t="str">
            <v>PI 40</v>
          </cell>
          <cell r="B965" t="str">
            <v>Montagem eletromecân.de iluminação a 17,5m de alt., formada p/2 pétalas, c/ fixação dos equip.</v>
          </cell>
          <cell r="C965" t="str">
            <v xml:space="preserve"> </v>
          </cell>
          <cell r="D965" t="str">
            <v xml:space="preserve"> </v>
          </cell>
          <cell r="E965" t="str">
            <v>un</v>
          </cell>
          <cell r="G965">
            <v>0</v>
          </cell>
          <cell r="H965">
            <v>550</v>
          </cell>
        </row>
        <row r="966">
          <cell r="A966" t="str">
            <v>PI 41</v>
          </cell>
          <cell r="B966" t="str">
            <v>Instalação de tubo de aço vara de 6m e curva de entrada de cabos na lateral do poste c/ fix. dutos</v>
          </cell>
          <cell r="C966" t="str">
            <v xml:space="preserve"> </v>
          </cell>
          <cell r="D966" t="str">
            <v xml:space="preserve"> </v>
          </cell>
          <cell r="E966" t="str">
            <v>un</v>
          </cell>
          <cell r="G966">
            <v>0</v>
          </cell>
          <cell r="H966">
            <v>200</v>
          </cell>
        </row>
        <row r="967">
          <cell r="A967" t="str">
            <v>PI 42</v>
          </cell>
          <cell r="B967" t="str">
            <v>Instalação de poste de aço de 20m de altura engastado</v>
          </cell>
          <cell r="C967" t="str">
            <v xml:space="preserve"> </v>
          </cell>
          <cell r="D967" t="str">
            <v xml:space="preserve"> </v>
          </cell>
          <cell r="E967" t="str">
            <v>un</v>
          </cell>
          <cell r="G967">
            <v>0</v>
          </cell>
          <cell r="H967">
            <v>250</v>
          </cell>
        </row>
        <row r="968">
          <cell r="A968" t="str">
            <v>PI 43</v>
          </cell>
          <cell r="B968" t="str">
            <v>Travessia de pista asfáltica p/ lançamento dutos aço tipo pesado 100mm</v>
          </cell>
          <cell r="C968" t="str">
            <v xml:space="preserve"> </v>
          </cell>
          <cell r="D968" t="str">
            <v xml:space="preserve"> </v>
          </cell>
          <cell r="E968" t="str">
            <v>m</v>
          </cell>
          <cell r="G968">
            <v>0</v>
          </cell>
          <cell r="H968">
            <v>70</v>
          </cell>
        </row>
        <row r="969">
          <cell r="A969" t="str">
            <v>PI 44</v>
          </cell>
          <cell r="B969" t="str">
            <v>Montagem eletromecânica de luminária 10,0m de altura, c/ fixação dos equip.e conexões elétricos</v>
          </cell>
          <cell r="C969" t="str">
            <v xml:space="preserve"> </v>
          </cell>
          <cell r="D969" t="str">
            <v xml:space="preserve"> </v>
          </cell>
          <cell r="E969" t="str">
            <v>un</v>
          </cell>
          <cell r="G969">
            <v>0</v>
          </cell>
          <cell r="H969">
            <v>60</v>
          </cell>
        </row>
        <row r="970">
          <cell r="A970" t="str">
            <v>PI 45</v>
          </cell>
          <cell r="B970" t="str">
            <v>Montagem eletromecânica de luminária padrão CELESC em poste de 11m de altura, duplo T,c/ fixação dos equip.e conexões elétricos</v>
          </cell>
          <cell r="C970" t="str">
            <v xml:space="preserve"> </v>
          </cell>
          <cell r="D970" t="str">
            <v xml:space="preserve"> </v>
          </cell>
          <cell r="E970" t="str">
            <v>un</v>
          </cell>
          <cell r="G970">
            <v>0</v>
          </cell>
          <cell r="H970">
            <v>35</v>
          </cell>
        </row>
        <row r="971">
          <cell r="A971" t="str">
            <v>PI 46</v>
          </cell>
          <cell r="B971" t="str">
            <v>Fixação de eletroduto de aço vara 3m ao longo das passarelas</v>
          </cell>
          <cell r="C971" t="str">
            <v xml:space="preserve"> </v>
          </cell>
          <cell r="D971" t="str">
            <v xml:space="preserve"> </v>
          </cell>
          <cell r="E971" t="str">
            <v>un</v>
          </cell>
          <cell r="G971">
            <v>0</v>
          </cell>
          <cell r="H971">
            <v>30</v>
          </cell>
        </row>
        <row r="972">
          <cell r="A972" t="str">
            <v>PI 47</v>
          </cell>
          <cell r="B972" t="str">
            <v>Poste de concreto duplo T, 10/300 daN</v>
          </cell>
          <cell r="C972" t="str">
            <v xml:space="preserve"> </v>
          </cell>
          <cell r="D972" t="str">
            <v xml:space="preserve"> </v>
          </cell>
          <cell r="E972" t="str">
            <v>un</v>
          </cell>
          <cell r="G972">
            <v>0</v>
          </cell>
          <cell r="H972">
            <v>215.6</v>
          </cell>
        </row>
        <row r="973">
          <cell r="A973" t="str">
            <v>PI 48</v>
          </cell>
          <cell r="B973" t="str">
            <v>Armação secundária p/ 2 estribo</v>
          </cell>
          <cell r="C973" t="str">
            <v xml:space="preserve"> </v>
          </cell>
          <cell r="D973" t="str">
            <v xml:space="preserve"> </v>
          </cell>
          <cell r="E973" t="str">
            <v>un</v>
          </cell>
          <cell r="G973">
            <v>0</v>
          </cell>
          <cell r="H973">
            <v>7.5</v>
          </cell>
        </row>
        <row r="974">
          <cell r="A974" t="str">
            <v>PI 49</v>
          </cell>
          <cell r="B974" t="str">
            <v>Armação secundária p/ 1 estribo</v>
          </cell>
          <cell r="C974" t="str">
            <v xml:space="preserve"> </v>
          </cell>
          <cell r="D974" t="str">
            <v xml:space="preserve"> </v>
          </cell>
          <cell r="E974" t="str">
            <v>un</v>
          </cell>
          <cell r="G974">
            <v>0</v>
          </cell>
          <cell r="H974">
            <v>3.5</v>
          </cell>
        </row>
        <row r="975">
          <cell r="A975" t="str">
            <v>PI 50</v>
          </cell>
          <cell r="B975" t="str">
            <v>Cabo isolado, de alumínio singelo, bitola 4 mm² - estimada</v>
          </cell>
          <cell r="C975" t="str">
            <v xml:space="preserve"> </v>
          </cell>
          <cell r="D975" t="str">
            <v xml:space="preserve"> </v>
          </cell>
          <cell r="E975" t="str">
            <v>m</v>
          </cell>
          <cell r="G975">
            <v>0</v>
          </cell>
          <cell r="H975">
            <v>0.35</v>
          </cell>
        </row>
        <row r="976">
          <cell r="A976" t="str">
            <v>PI 51</v>
          </cell>
          <cell r="B976" t="str">
            <v>Eletoduto de PVC corrugado tipo Kanalex ou similar, 50 mm</v>
          </cell>
          <cell r="C976" t="str">
            <v xml:space="preserve"> </v>
          </cell>
          <cell r="D976" t="str">
            <v xml:space="preserve"> </v>
          </cell>
          <cell r="E976" t="str">
            <v>m</v>
          </cell>
          <cell r="G976">
            <v>0</v>
          </cell>
          <cell r="H976">
            <v>3.02</v>
          </cell>
        </row>
        <row r="977">
          <cell r="A977" t="str">
            <v>PI 52</v>
          </cell>
          <cell r="B977" t="str">
            <v>Luminária IMB C-300 ou similar</v>
          </cell>
          <cell r="C977" t="str">
            <v xml:space="preserve"> </v>
          </cell>
          <cell r="D977" t="str">
            <v xml:space="preserve"> </v>
          </cell>
          <cell r="E977" t="str">
            <v>un</v>
          </cell>
          <cell r="G977">
            <v>0</v>
          </cell>
          <cell r="H977">
            <v>410</v>
          </cell>
        </row>
        <row r="978">
          <cell r="A978" t="str">
            <v>PI 53</v>
          </cell>
          <cell r="B978" t="str">
            <v>Cabo isolado p/ 1000V, de alumínio, singelo, cor preto, bitola 35 mm² (XLPE) est.</v>
          </cell>
          <cell r="C978" t="str">
            <v xml:space="preserve"> </v>
          </cell>
          <cell r="D978" t="str">
            <v xml:space="preserve"> </v>
          </cell>
          <cell r="E978" t="str">
            <v>m</v>
          </cell>
          <cell r="G978">
            <v>0</v>
          </cell>
          <cell r="H978">
            <v>5.0999999999999996</v>
          </cell>
        </row>
        <row r="979">
          <cell r="A979" t="str">
            <v>PI 54</v>
          </cell>
          <cell r="B979" t="str">
            <v>Eletroduto de PVC corrugado tipo Kanalex ou similar, D=100mm</v>
          </cell>
          <cell r="C979" t="str">
            <v xml:space="preserve"> </v>
          </cell>
          <cell r="D979" t="str">
            <v xml:space="preserve"> </v>
          </cell>
          <cell r="E979" t="str">
            <v>m</v>
          </cell>
          <cell r="G979">
            <v>0</v>
          </cell>
          <cell r="H979">
            <v>4.95</v>
          </cell>
        </row>
        <row r="980">
          <cell r="A980" t="str">
            <v>PI 55</v>
          </cell>
          <cell r="B980" t="str">
            <v>Cabo de cobre nú, 25 mm²</v>
          </cell>
          <cell r="C980" t="str">
            <v xml:space="preserve"> </v>
          </cell>
          <cell r="D980" t="str">
            <v xml:space="preserve"> </v>
          </cell>
          <cell r="E980" t="str">
            <v>m</v>
          </cell>
          <cell r="G980">
            <v>0</v>
          </cell>
          <cell r="H980">
            <v>1.1499999999999999</v>
          </cell>
        </row>
        <row r="981">
          <cell r="A981" t="str">
            <v>PI 56</v>
          </cell>
          <cell r="B981" t="str">
            <v>Cabo isolado p/ 1000V, 4 mm² de alumínio</v>
          </cell>
          <cell r="C981" t="str">
            <v xml:space="preserve"> </v>
          </cell>
          <cell r="D981" t="str">
            <v xml:space="preserve"> </v>
          </cell>
          <cell r="E981" t="str">
            <v>m</v>
          </cell>
          <cell r="G981">
            <v>0</v>
          </cell>
          <cell r="H981">
            <v>0.37</v>
          </cell>
        </row>
        <row r="982">
          <cell r="A982" t="str">
            <v>PI 57</v>
          </cell>
          <cell r="B982" t="str">
            <v>Lançamento de cabos em eletroduto de PVC corrugado</v>
          </cell>
          <cell r="C982" t="str">
            <v xml:space="preserve"> </v>
          </cell>
          <cell r="D982" t="str">
            <v xml:space="preserve"> </v>
          </cell>
          <cell r="E982" t="str">
            <v>m</v>
          </cell>
          <cell r="G982">
            <v>0</v>
          </cell>
          <cell r="H982">
            <v>3</v>
          </cell>
        </row>
        <row r="983">
          <cell r="A983" t="str">
            <v>PI 58</v>
          </cell>
          <cell r="B983" t="str">
            <v>Fixação de caixas de passagem p/ instalação aparente D=20mm</v>
          </cell>
          <cell r="C983" t="str">
            <v xml:space="preserve"> </v>
          </cell>
          <cell r="D983" t="str">
            <v xml:space="preserve"> </v>
          </cell>
          <cell r="E983" t="str">
            <v>un</v>
          </cell>
          <cell r="G983">
            <v>0</v>
          </cell>
          <cell r="H983">
            <v>10</v>
          </cell>
        </row>
        <row r="984">
          <cell r="A984" t="str">
            <v>PI 59</v>
          </cell>
          <cell r="B984" t="str">
            <v>Instalação de luminária blindada para lâmpada a vapor de mercúrio 250W</v>
          </cell>
          <cell r="C984" t="str">
            <v xml:space="preserve"> </v>
          </cell>
          <cell r="D984" t="str">
            <v xml:space="preserve"> </v>
          </cell>
          <cell r="E984" t="str">
            <v>un</v>
          </cell>
          <cell r="G984">
            <v>0</v>
          </cell>
          <cell r="H984">
            <v>20</v>
          </cell>
        </row>
        <row r="985">
          <cell r="A985" t="str">
            <v>PI 60</v>
          </cell>
          <cell r="B985" t="str">
            <v>Lâmpada a vapor de mercúrio 250W</v>
          </cell>
          <cell r="C985" t="str">
            <v xml:space="preserve"> </v>
          </cell>
          <cell r="D985" t="str">
            <v xml:space="preserve"> </v>
          </cell>
          <cell r="E985" t="str">
            <v>un</v>
          </cell>
          <cell r="G985">
            <v>0</v>
          </cell>
          <cell r="H985">
            <v>16.3</v>
          </cell>
        </row>
        <row r="986">
          <cell r="A986" t="str">
            <v>PI 61</v>
          </cell>
          <cell r="B986" t="str">
            <v>Isolador de roldana</v>
          </cell>
          <cell r="C986" t="str">
            <v xml:space="preserve"> </v>
          </cell>
          <cell r="D986" t="str">
            <v xml:space="preserve"> </v>
          </cell>
          <cell r="E986" t="str">
            <v>un</v>
          </cell>
          <cell r="G986">
            <v>0</v>
          </cell>
          <cell r="H986">
            <v>4.5</v>
          </cell>
        </row>
        <row r="987">
          <cell r="A987" t="str">
            <v>PI 62</v>
          </cell>
          <cell r="B987" t="str">
            <v>Caixa de passagem para instalação aparente D=20mm, tipo T</v>
          </cell>
          <cell r="C987" t="str">
            <v xml:space="preserve"> </v>
          </cell>
          <cell r="D987" t="str">
            <v xml:space="preserve"> </v>
          </cell>
          <cell r="E987" t="str">
            <v>un</v>
          </cell>
          <cell r="G987">
            <v>0</v>
          </cell>
          <cell r="H987">
            <v>20</v>
          </cell>
        </row>
        <row r="988">
          <cell r="A988" t="str">
            <v>PI 63</v>
          </cell>
          <cell r="B988" t="str">
            <v>Eletroduto de aço galvanizado, d=50mm, vara de 3m</v>
          </cell>
          <cell r="C988" t="str">
            <v xml:space="preserve"> </v>
          </cell>
          <cell r="D988" t="str">
            <v xml:space="preserve"> </v>
          </cell>
          <cell r="E988" t="str">
            <v>un</v>
          </cell>
          <cell r="G988">
            <v>0</v>
          </cell>
          <cell r="H988">
            <v>40</v>
          </cell>
        </row>
        <row r="989">
          <cell r="A989" t="str">
            <v>PI 64</v>
          </cell>
          <cell r="B989" t="str">
            <v>Caixa de passagem p/ instalação aparente, D=50mm, tipo E</v>
          </cell>
          <cell r="C989" t="str">
            <v xml:space="preserve"> </v>
          </cell>
          <cell r="D989" t="str">
            <v xml:space="preserve"> </v>
          </cell>
          <cell r="E989" t="str">
            <v>un</v>
          </cell>
          <cell r="G989">
            <v>0</v>
          </cell>
          <cell r="H989">
            <v>20</v>
          </cell>
        </row>
        <row r="990">
          <cell r="A990" t="str">
            <v>PI 65</v>
          </cell>
          <cell r="B990" t="str">
            <v>Cabo de alumínio 1/0</v>
          </cell>
          <cell r="C990" t="str">
            <v xml:space="preserve"> </v>
          </cell>
          <cell r="D990" t="str">
            <v xml:space="preserve"> </v>
          </cell>
          <cell r="E990" t="str">
            <v>m</v>
          </cell>
          <cell r="G990">
            <v>0</v>
          </cell>
          <cell r="H990">
            <v>1.7</v>
          </cell>
        </row>
        <row r="991">
          <cell r="A991" t="str">
            <v>PI 66</v>
          </cell>
          <cell r="B991" t="str">
            <v>Cabo isolado p/ 1000 V, 6 mm2 de alumínio</v>
          </cell>
          <cell r="C991" t="str">
            <v xml:space="preserve"> </v>
          </cell>
          <cell r="D991" t="str">
            <v xml:space="preserve"> </v>
          </cell>
          <cell r="E991" t="str">
            <v>m</v>
          </cell>
          <cell r="G991">
            <v>0</v>
          </cell>
          <cell r="H991">
            <v>1</v>
          </cell>
        </row>
        <row r="992">
          <cell r="A992" t="str">
            <v>PI 67</v>
          </cell>
          <cell r="B992" t="str">
            <v>Cabo isolado p/ 1000 V, 2,5 mm2 de alumínio</v>
          </cell>
          <cell r="C992" t="str">
            <v xml:space="preserve"> </v>
          </cell>
          <cell r="D992" t="str">
            <v xml:space="preserve"> </v>
          </cell>
          <cell r="E992" t="str">
            <v>m</v>
          </cell>
          <cell r="G992">
            <v>0</v>
          </cell>
          <cell r="H992">
            <v>0.6</v>
          </cell>
        </row>
        <row r="993">
          <cell r="A993" t="str">
            <v>PI 68</v>
          </cell>
          <cell r="B993" t="str">
            <v>Instalação poste metálico c/ base, 10m de altura na lateral do viaduto</v>
          </cell>
          <cell r="C993" t="str">
            <v xml:space="preserve"> </v>
          </cell>
          <cell r="D993" t="str">
            <v xml:space="preserve"> </v>
          </cell>
          <cell r="E993" t="str">
            <v>un</v>
          </cell>
          <cell r="G993">
            <v>0</v>
          </cell>
          <cell r="H993">
            <v>100</v>
          </cell>
        </row>
        <row r="994">
          <cell r="A994" t="str">
            <v>PI 69</v>
          </cell>
          <cell r="B994" t="str">
            <v>Instalação de poste concreto duplo T, 10m de altura, engastado</v>
          </cell>
          <cell r="C994" t="str">
            <v xml:space="preserve"> </v>
          </cell>
          <cell r="D994" t="str">
            <v xml:space="preserve"> </v>
          </cell>
          <cell r="E994" t="str">
            <v>un</v>
          </cell>
          <cell r="G994">
            <v>0</v>
          </cell>
          <cell r="H994">
            <v>200</v>
          </cell>
        </row>
        <row r="995">
          <cell r="A995" t="str">
            <v>PI 70</v>
          </cell>
          <cell r="B995" t="str">
            <v>Fixação de eletroduto de aço vara 6m ao longo das passarelas</v>
          </cell>
          <cell r="C995" t="str">
            <v xml:space="preserve"> </v>
          </cell>
          <cell r="D995" t="str">
            <v xml:space="preserve"> </v>
          </cell>
          <cell r="E995" t="str">
            <v>un</v>
          </cell>
          <cell r="G995">
            <v>0</v>
          </cell>
          <cell r="H995">
            <v>300</v>
          </cell>
        </row>
        <row r="996">
          <cell r="A996" t="str">
            <v>PI 71</v>
          </cell>
          <cell r="B996" t="str">
            <v>Cabo isolado p/ 1000V, de alumínio, singelo, cor preto, bitola 25 mm² (XLPE) est.</v>
          </cell>
          <cell r="C996" t="str">
            <v xml:space="preserve"> </v>
          </cell>
          <cell r="D996" t="str">
            <v xml:space="preserve"> </v>
          </cell>
          <cell r="E996" t="str">
            <v>m</v>
          </cell>
          <cell r="G996">
            <v>0</v>
          </cell>
          <cell r="H996">
            <v>4.62</v>
          </cell>
        </row>
        <row r="997">
          <cell r="A997" t="str">
            <v>PI 72</v>
          </cell>
          <cell r="B997" t="str">
            <v>Eletroduto de aço 1.1/4" (vara de 3m), na passarela, conforme projeto</v>
          </cell>
          <cell r="E997" t="str">
            <v>m</v>
          </cell>
          <cell r="H997">
            <v>18</v>
          </cell>
        </row>
        <row r="998">
          <cell r="A998" t="str">
            <v>PI 73</v>
          </cell>
          <cell r="B998" t="str">
            <v>Reator de alto fator externo c/ignitor p/ lâmpada a vapor de mercúrio,  da Entral ou similar</v>
          </cell>
          <cell r="C998" t="str">
            <v xml:space="preserve"> </v>
          </cell>
          <cell r="D998" t="str">
            <v xml:space="preserve"> </v>
          </cell>
          <cell r="E998" t="str">
            <v>un</v>
          </cell>
          <cell r="G998">
            <v>0</v>
          </cell>
          <cell r="H998">
            <v>37</v>
          </cell>
        </row>
        <row r="999">
          <cell r="A999" t="str">
            <v>PI 74</v>
          </cell>
          <cell r="B999" t="str">
            <v>Chave de iluminação pública</v>
          </cell>
          <cell r="C999" t="str">
            <v xml:space="preserve"> </v>
          </cell>
          <cell r="D999" t="str">
            <v xml:space="preserve"> </v>
          </cell>
          <cell r="E999" t="str">
            <v>un</v>
          </cell>
          <cell r="G999">
            <v>0</v>
          </cell>
          <cell r="H999">
            <v>95</v>
          </cell>
        </row>
        <row r="1000">
          <cell r="A1000" t="str">
            <v>PI 75</v>
          </cell>
          <cell r="B1000" t="str">
            <v>Montagem eletromecânica de luminária 5m de altura, c/fixação dos equipam.e conexões elét.</v>
          </cell>
          <cell r="E1000" t="str">
            <v>un</v>
          </cell>
          <cell r="G1000">
            <v>0</v>
          </cell>
          <cell r="H1000">
            <v>67.08</v>
          </cell>
        </row>
        <row r="1002">
          <cell r="A1002" t="str">
            <v>5.2</v>
          </cell>
          <cell r="B1002" t="str">
            <v>REMANEJAMENTO DE REDES PÚBLICAS</v>
          </cell>
          <cell r="G1002">
            <v>0</v>
          </cell>
        </row>
        <row r="1003">
          <cell r="A1003" t="str">
            <v>R1</v>
          </cell>
          <cell r="B1003" t="str">
            <v>Remanejamento de Rede de Baixa Tensão (220/380V)</v>
          </cell>
          <cell r="C1003" t="str">
            <v xml:space="preserve"> </v>
          </cell>
          <cell r="D1003" t="str">
            <v xml:space="preserve"> </v>
          </cell>
          <cell r="E1003" t="str">
            <v>m</v>
          </cell>
          <cell r="G1003">
            <v>0</v>
          </cell>
          <cell r="H1003">
            <v>4.7</v>
          </cell>
        </row>
        <row r="1004">
          <cell r="A1004" t="str">
            <v>R2</v>
          </cell>
          <cell r="B1004" t="str">
            <v>Remanejamento de Rede de Alta Tensão (138kV)</v>
          </cell>
          <cell r="C1004" t="str">
            <v xml:space="preserve"> </v>
          </cell>
          <cell r="D1004" t="str">
            <v xml:space="preserve"> </v>
          </cell>
          <cell r="E1004" t="str">
            <v>m</v>
          </cell>
          <cell r="G1004">
            <v>0</v>
          </cell>
          <cell r="H1004">
            <v>6.2</v>
          </cell>
        </row>
        <row r="1005">
          <cell r="A1005" t="str">
            <v>R3</v>
          </cell>
          <cell r="B1005" t="str">
            <v>Remanejamento de Rede de Telefonia</v>
          </cell>
          <cell r="C1005" t="str">
            <v xml:space="preserve"> </v>
          </cell>
          <cell r="D1005" t="str">
            <v xml:space="preserve"> </v>
          </cell>
          <cell r="E1005" t="str">
            <v>m</v>
          </cell>
          <cell r="G1005">
            <v>0</v>
          </cell>
          <cell r="H1005">
            <v>2</v>
          </cell>
        </row>
        <row r="1006">
          <cell r="A1006" t="str">
            <v>R4</v>
          </cell>
          <cell r="B1006" t="str">
            <v>Remanejamento de Rede de Alta e Baixa Tensão</v>
          </cell>
          <cell r="C1006" t="str">
            <v xml:space="preserve"> </v>
          </cell>
          <cell r="D1006" t="str">
            <v xml:space="preserve"> </v>
          </cell>
          <cell r="E1006" t="str">
            <v>m</v>
          </cell>
          <cell r="G1006">
            <v>0</v>
          </cell>
          <cell r="H1006">
            <v>10.9</v>
          </cell>
        </row>
        <row r="1007">
          <cell r="A1007" t="str">
            <v>R5</v>
          </cell>
          <cell r="B1007" t="str">
            <v>Remanejamento de Rede de Alta e Baixa Tensão e Telefonia</v>
          </cell>
          <cell r="C1007" t="str">
            <v xml:space="preserve"> </v>
          </cell>
          <cell r="D1007" t="str">
            <v xml:space="preserve"> </v>
          </cell>
          <cell r="E1007" t="str">
            <v>m</v>
          </cell>
          <cell r="G1007">
            <v>0</v>
          </cell>
          <cell r="H1007">
            <v>12.9</v>
          </cell>
        </row>
        <row r="1008">
          <cell r="A1008" t="str">
            <v>R6</v>
          </cell>
          <cell r="B1008" t="str">
            <v>Remanejamento de Rede de Alta Tensão  e Telefonia</v>
          </cell>
          <cell r="C1008" t="str">
            <v xml:space="preserve"> </v>
          </cell>
          <cell r="D1008" t="str">
            <v xml:space="preserve"> </v>
          </cell>
          <cell r="E1008" t="str">
            <v>m</v>
          </cell>
          <cell r="G1008">
            <v>0</v>
          </cell>
          <cell r="H1008">
            <v>8.1999999999999993</v>
          </cell>
        </row>
        <row r="1009">
          <cell r="A1009" t="str">
            <v>R7</v>
          </cell>
          <cell r="B1009" t="str">
            <v>Remanejamento de Rede de Baixa Tensão e Telefonia</v>
          </cell>
          <cell r="C1009" t="str">
            <v xml:space="preserve"> </v>
          </cell>
          <cell r="D1009" t="str">
            <v xml:space="preserve"> </v>
          </cell>
          <cell r="E1009" t="str">
            <v>m</v>
          </cell>
          <cell r="G1009">
            <v>0</v>
          </cell>
          <cell r="H1009">
            <v>6.7</v>
          </cell>
        </row>
        <row r="1010">
          <cell r="A1010" t="str">
            <v>R8</v>
          </cell>
          <cell r="B1010" t="str">
            <v>Remanejamento de Poste de Concreto 9/150</v>
          </cell>
          <cell r="C1010" t="str">
            <v xml:space="preserve"> </v>
          </cell>
          <cell r="D1010" t="str">
            <v xml:space="preserve"> </v>
          </cell>
          <cell r="E1010" t="str">
            <v>un</v>
          </cell>
          <cell r="G1010">
            <v>0</v>
          </cell>
          <cell r="H1010">
            <v>75</v>
          </cell>
        </row>
        <row r="1011">
          <cell r="A1011" t="str">
            <v>R9</v>
          </cell>
          <cell r="B1011" t="str">
            <v>Remanejamento de Poste de Concreto 9/300</v>
          </cell>
          <cell r="C1011" t="str">
            <v xml:space="preserve"> </v>
          </cell>
          <cell r="D1011" t="str">
            <v xml:space="preserve"> </v>
          </cell>
          <cell r="E1011" t="str">
            <v>un</v>
          </cell>
          <cell r="G1011">
            <v>0</v>
          </cell>
          <cell r="H1011">
            <v>75</v>
          </cell>
        </row>
        <row r="1012">
          <cell r="A1012" t="str">
            <v>R10</v>
          </cell>
          <cell r="B1012" t="str">
            <v>Remanejamento de Poste de Concreto 10/150</v>
          </cell>
          <cell r="C1012" t="str">
            <v xml:space="preserve"> </v>
          </cell>
          <cell r="D1012" t="str">
            <v xml:space="preserve"> </v>
          </cell>
          <cell r="E1012" t="str">
            <v>un</v>
          </cell>
          <cell r="G1012">
            <v>0</v>
          </cell>
          <cell r="H1012">
            <v>75</v>
          </cell>
        </row>
        <row r="1013">
          <cell r="A1013" t="str">
            <v>R11</v>
          </cell>
          <cell r="B1013" t="str">
            <v>Remanejamento de Poste de Concreto 10/300</v>
          </cell>
          <cell r="C1013" t="str">
            <v xml:space="preserve"> </v>
          </cell>
          <cell r="D1013" t="str">
            <v xml:space="preserve"> </v>
          </cell>
          <cell r="E1013" t="str">
            <v>un</v>
          </cell>
          <cell r="G1013">
            <v>0</v>
          </cell>
          <cell r="H1013">
            <v>75</v>
          </cell>
        </row>
        <row r="1014">
          <cell r="A1014" t="str">
            <v>R12</v>
          </cell>
          <cell r="B1014" t="str">
            <v>Remanejamento de Poste de Concreto 10/600</v>
          </cell>
          <cell r="C1014" t="str">
            <v xml:space="preserve"> </v>
          </cell>
          <cell r="D1014" t="str">
            <v xml:space="preserve"> </v>
          </cell>
          <cell r="E1014" t="str">
            <v>un</v>
          </cell>
          <cell r="G1014">
            <v>0</v>
          </cell>
          <cell r="H1014">
            <v>75</v>
          </cell>
        </row>
        <row r="1015">
          <cell r="A1015" t="str">
            <v>R13</v>
          </cell>
          <cell r="B1015" t="str">
            <v>Remanejamento de Poste de Concreto 11/150</v>
          </cell>
          <cell r="C1015" t="str">
            <v xml:space="preserve"> </v>
          </cell>
          <cell r="D1015" t="str">
            <v xml:space="preserve"> </v>
          </cell>
          <cell r="E1015" t="str">
            <v>un</v>
          </cell>
          <cell r="G1015">
            <v>0</v>
          </cell>
          <cell r="H1015">
            <v>75</v>
          </cell>
        </row>
        <row r="1016">
          <cell r="A1016" t="str">
            <v>R14</v>
          </cell>
          <cell r="B1016" t="str">
            <v>Remanejamento de Poste de Concreto 11/300</v>
          </cell>
          <cell r="C1016" t="str">
            <v xml:space="preserve"> </v>
          </cell>
          <cell r="D1016" t="str">
            <v xml:space="preserve"> </v>
          </cell>
          <cell r="E1016" t="str">
            <v>un</v>
          </cell>
          <cell r="G1016">
            <v>0</v>
          </cell>
          <cell r="H1016">
            <v>75</v>
          </cell>
        </row>
        <row r="1017">
          <cell r="A1017" t="str">
            <v>R15</v>
          </cell>
          <cell r="B1017" t="str">
            <v>Remanejamento de Poste de Concreto 11/500</v>
          </cell>
          <cell r="C1017" t="str">
            <v xml:space="preserve"> </v>
          </cell>
          <cell r="D1017" t="str">
            <v xml:space="preserve"> </v>
          </cell>
          <cell r="E1017" t="str">
            <v>un</v>
          </cell>
          <cell r="G1017">
            <v>0</v>
          </cell>
          <cell r="H1017">
            <v>75</v>
          </cell>
        </row>
        <row r="1018">
          <cell r="A1018" t="str">
            <v>R16</v>
          </cell>
          <cell r="B1018" t="str">
            <v>Remanejamento de Poste de Concreto 10/150 c/ 1 pétala (400W) instalado</v>
          </cell>
          <cell r="C1018" t="str">
            <v xml:space="preserve"> </v>
          </cell>
          <cell r="D1018" t="str">
            <v xml:space="preserve"> </v>
          </cell>
          <cell r="E1018" t="str">
            <v>un</v>
          </cell>
          <cell r="G1018">
            <v>0</v>
          </cell>
          <cell r="H1018">
            <v>150</v>
          </cell>
        </row>
        <row r="1019">
          <cell r="A1019" t="str">
            <v>R17</v>
          </cell>
          <cell r="B1019" t="str">
            <v>Remanejamento de Poste de Concreto 10/150 c/ 2 pétala (400W) instalado</v>
          </cell>
          <cell r="C1019" t="str">
            <v xml:space="preserve"> </v>
          </cell>
          <cell r="D1019" t="str">
            <v xml:space="preserve"> </v>
          </cell>
          <cell r="E1019" t="str">
            <v>un</v>
          </cell>
          <cell r="G1019">
            <v>0</v>
          </cell>
          <cell r="H1019">
            <v>200</v>
          </cell>
        </row>
        <row r="1020">
          <cell r="A1020" t="str">
            <v>R17a</v>
          </cell>
          <cell r="B1020" t="str">
            <v>Remanejamento de Poste de Concreto 11/150 c/ 2 pétala (400W) instalado</v>
          </cell>
          <cell r="C1020" t="str">
            <v xml:space="preserve"> </v>
          </cell>
          <cell r="D1020" t="str">
            <v xml:space="preserve"> </v>
          </cell>
          <cell r="E1020" t="str">
            <v>un</v>
          </cell>
          <cell r="G1020">
            <v>0</v>
          </cell>
          <cell r="H1020">
            <v>200</v>
          </cell>
        </row>
        <row r="1021">
          <cell r="A1021" t="str">
            <v>R18</v>
          </cell>
          <cell r="B1021" t="str">
            <v>Remanejamento de Poste de Concreto 10/150 c/ 3 pétalas (400W) instalado</v>
          </cell>
          <cell r="C1021" t="str">
            <v xml:space="preserve"> </v>
          </cell>
          <cell r="D1021" t="str">
            <v xml:space="preserve"> </v>
          </cell>
          <cell r="E1021" t="str">
            <v>un</v>
          </cell>
          <cell r="G1021">
            <v>0</v>
          </cell>
          <cell r="H1021">
            <v>250</v>
          </cell>
        </row>
        <row r="1022">
          <cell r="A1022" t="str">
            <v>R19</v>
          </cell>
          <cell r="B1022" t="str">
            <v>Remanejamento de Poste de Concreto 10/150 c/ 4 pétalas (400W) instalado</v>
          </cell>
          <cell r="C1022" t="str">
            <v xml:space="preserve"> </v>
          </cell>
          <cell r="D1022" t="str">
            <v xml:space="preserve"> </v>
          </cell>
          <cell r="E1022" t="str">
            <v>un</v>
          </cell>
          <cell r="G1022">
            <v>0</v>
          </cell>
          <cell r="H1022">
            <v>300</v>
          </cell>
        </row>
        <row r="1023">
          <cell r="A1023" t="str">
            <v>R20</v>
          </cell>
          <cell r="B1023" t="str">
            <v>Remanejamento de Poste de Concreto 10/300 c/ 3 pétalas (400W) instalado</v>
          </cell>
          <cell r="C1023" t="str">
            <v xml:space="preserve"> </v>
          </cell>
          <cell r="D1023" t="str">
            <v xml:space="preserve"> </v>
          </cell>
          <cell r="E1023" t="str">
            <v>un</v>
          </cell>
          <cell r="G1023">
            <v>0</v>
          </cell>
          <cell r="H1023">
            <v>250</v>
          </cell>
        </row>
        <row r="1024">
          <cell r="A1024" t="str">
            <v>R20A</v>
          </cell>
          <cell r="B1024" t="str">
            <v>Remanejamento de Poste de Concreto 11/300 c/ 3 pétalas (400W) instalado</v>
          </cell>
          <cell r="C1024" t="str">
            <v xml:space="preserve"> </v>
          </cell>
          <cell r="D1024" t="str">
            <v xml:space="preserve"> </v>
          </cell>
          <cell r="E1024" t="str">
            <v>un</v>
          </cell>
          <cell r="G1024">
            <v>0</v>
          </cell>
          <cell r="H1024">
            <v>250</v>
          </cell>
        </row>
        <row r="1025">
          <cell r="A1025" t="str">
            <v>R21</v>
          </cell>
          <cell r="B1025" t="str">
            <v xml:space="preserve">Remanejamento de Poste de Concreto 10/300 c/ 4 pétalas (400W) instalado </v>
          </cell>
          <cell r="C1025" t="str">
            <v xml:space="preserve"> </v>
          </cell>
          <cell r="D1025" t="str">
            <v xml:space="preserve"> </v>
          </cell>
          <cell r="E1025" t="str">
            <v>un</v>
          </cell>
          <cell r="G1025">
            <v>0</v>
          </cell>
          <cell r="H1025">
            <v>300</v>
          </cell>
        </row>
        <row r="1026">
          <cell r="A1026" t="str">
            <v>R22</v>
          </cell>
          <cell r="B1026" t="str">
            <v>Remanejamento de Poste de Concreto 09/300 c/ transformador</v>
          </cell>
          <cell r="C1026" t="str">
            <v xml:space="preserve"> </v>
          </cell>
          <cell r="D1026" t="str">
            <v xml:space="preserve"> </v>
          </cell>
          <cell r="E1026" t="str">
            <v>un</v>
          </cell>
          <cell r="G1026">
            <v>0</v>
          </cell>
          <cell r="H1026">
            <v>290</v>
          </cell>
        </row>
        <row r="1027">
          <cell r="A1027" t="str">
            <v>R23</v>
          </cell>
          <cell r="B1027" t="str">
            <v>Remanejamento de Poste de Concreto 11/300 c/ transformador</v>
          </cell>
          <cell r="C1027" t="str">
            <v xml:space="preserve"> </v>
          </cell>
          <cell r="D1027" t="str">
            <v xml:space="preserve"> </v>
          </cell>
          <cell r="E1027" t="str">
            <v>un</v>
          </cell>
          <cell r="G1027">
            <v>0</v>
          </cell>
          <cell r="H1027">
            <v>290</v>
          </cell>
        </row>
        <row r="1028">
          <cell r="A1028" t="str">
            <v>R24</v>
          </cell>
          <cell r="B1028" t="str">
            <v>Remanejamento de Poste Metálico 20m c/ 2 pétalas instalado</v>
          </cell>
          <cell r="C1028" t="str">
            <v xml:space="preserve"> </v>
          </cell>
          <cell r="D1028" t="str">
            <v xml:space="preserve"> </v>
          </cell>
          <cell r="E1028" t="str">
            <v>un</v>
          </cell>
          <cell r="G1028">
            <v>0</v>
          </cell>
          <cell r="H1028">
            <v>350</v>
          </cell>
        </row>
        <row r="1029">
          <cell r="A1029" t="str">
            <v>R25</v>
          </cell>
          <cell r="B1029" t="str">
            <v>Remanejamento de Poste Metálico 20m c/ 3 pétalas instalado</v>
          </cell>
          <cell r="C1029" t="str">
            <v xml:space="preserve"> </v>
          </cell>
          <cell r="D1029" t="str">
            <v xml:space="preserve"> </v>
          </cell>
          <cell r="E1029" t="str">
            <v>un</v>
          </cell>
          <cell r="G1029">
            <v>0</v>
          </cell>
          <cell r="H1029">
            <v>350</v>
          </cell>
        </row>
        <row r="1030">
          <cell r="A1030" t="str">
            <v>R26</v>
          </cell>
          <cell r="B1030" t="str">
            <v>Remanejamento de Poste Metálico 20m c/ 4 pétalas instalado</v>
          </cell>
          <cell r="C1030" t="str">
            <v xml:space="preserve"> </v>
          </cell>
          <cell r="D1030" t="str">
            <v xml:space="preserve"> </v>
          </cell>
          <cell r="E1030" t="str">
            <v>un</v>
          </cell>
          <cell r="G1030">
            <v>0</v>
          </cell>
          <cell r="H1030">
            <v>410</v>
          </cell>
        </row>
        <row r="1031">
          <cell r="A1031" t="str">
            <v>R27</v>
          </cell>
          <cell r="B1031" t="str">
            <v>Remanejamento de Poste de Madeira</v>
          </cell>
          <cell r="C1031" t="str">
            <v xml:space="preserve"> </v>
          </cell>
          <cell r="D1031" t="str">
            <v xml:space="preserve"> </v>
          </cell>
          <cell r="E1031" t="str">
            <v>un</v>
          </cell>
          <cell r="G1031">
            <v>0</v>
          </cell>
          <cell r="H1031">
            <v>70</v>
          </cell>
        </row>
        <row r="1032">
          <cell r="A1032" t="str">
            <v>R28</v>
          </cell>
          <cell r="B1032" t="str">
            <v>Remanejamento de Canalização de água em Ferro Fundido, 100mm</v>
          </cell>
          <cell r="C1032" t="str">
            <v xml:space="preserve"> </v>
          </cell>
          <cell r="D1032" t="str">
            <v xml:space="preserve"> </v>
          </cell>
          <cell r="E1032" t="str">
            <v>m</v>
          </cell>
          <cell r="G1032">
            <v>0</v>
          </cell>
          <cell r="H1032">
            <v>234.18</v>
          </cell>
        </row>
        <row r="1033">
          <cell r="A1033" t="str">
            <v>R29</v>
          </cell>
          <cell r="B1033" t="str">
            <v>Remanejamento de Canalização de água em PVC, 40mm</v>
          </cell>
          <cell r="C1033" t="str">
            <v xml:space="preserve"> </v>
          </cell>
          <cell r="D1033" t="str">
            <v xml:space="preserve"> </v>
          </cell>
          <cell r="E1033" t="str">
            <v>m</v>
          </cell>
          <cell r="G1033">
            <v>0</v>
          </cell>
          <cell r="H1033">
            <v>22.79</v>
          </cell>
        </row>
        <row r="1034">
          <cell r="A1034" t="str">
            <v>R30</v>
          </cell>
          <cell r="B1034" t="str">
            <v>Remoção de rede subterrânea em baixa tensão</v>
          </cell>
          <cell r="C1034" t="str">
            <v xml:space="preserve"> </v>
          </cell>
          <cell r="D1034" t="str">
            <v xml:space="preserve"> </v>
          </cell>
          <cell r="E1034" t="str">
            <v>m</v>
          </cell>
          <cell r="G1034">
            <v>0</v>
          </cell>
          <cell r="H1034">
            <v>6.7</v>
          </cell>
        </row>
        <row r="1035">
          <cell r="A1035" t="str">
            <v>R31</v>
          </cell>
          <cell r="B1035" t="str">
            <v>Remoção de poste metálico c/iluminação - 1pétala</v>
          </cell>
          <cell r="E1035" t="str">
            <v>un</v>
          </cell>
          <cell r="G1035">
            <v>0</v>
          </cell>
          <cell r="H1035">
            <v>75</v>
          </cell>
        </row>
        <row r="1036">
          <cell r="A1036" t="str">
            <v>R32</v>
          </cell>
          <cell r="B1036" t="str">
            <v>Remoção de poste metálico c/iluminação - 2pétalas</v>
          </cell>
          <cell r="E1036" t="str">
            <v>un</v>
          </cell>
          <cell r="G1036">
            <v>0</v>
          </cell>
          <cell r="H1036">
            <v>75</v>
          </cell>
        </row>
        <row r="1037">
          <cell r="A1037" t="str">
            <v>5.3</v>
          </cell>
          <cell r="B1037" t="str">
            <v>OBRAS  DE CONTENÇÃO</v>
          </cell>
          <cell r="G1037">
            <v>0</v>
          </cell>
        </row>
        <row r="1038">
          <cell r="A1038" t="str">
            <v>P 10.000.00</v>
          </cell>
          <cell r="B1038" t="str">
            <v>Terra armada tipo greide h&lt;6,00m</v>
          </cell>
          <cell r="C1038" t="str">
            <v xml:space="preserve"> </v>
          </cell>
          <cell r="D1038" t="str">
            <v xml:space="preserve"> </v>
          </cell>
          <cell r="E1038" t="str">
            <v>m2</v>
          </cell>
          <cell r="F1038">
            <v>185.76</v>
          </cell>
          <cell r="G1038">
            <v>66.502079999999992</v>
          </cell>
          <cell r="H1038">
            <v>252.26207999999997</v>
          </cell>
        </row>
        <row r="1039">
          <cell r="A1039" t="str">
            <v>P 10.000.01</v>
          </cell>
          <cell r="B1039" t="str">
            <v>Terra armada tipo greide h&gt;6,00m</v>
          </cell>
          <cell r="C1039" t="str">
            <v xml:space="preserve"> </v>
          </cell>
          <cell r="D1039" t="str">
            <v xml:space="preserve"> </v>
          </cell>
          <cell r="E1039" t="str">
            <v>m2</v>
          </cell>
          <cell r="F1039">
            <v>213.36</v>
          </cell>
          <cell r="G1039">
            <v>76.38288</v>
          </cell>
          <cell r="H1039">
            <v>289.74288000000001</v>
          </cell>
        </row>
        <row r="1040">
          <cell r="A1040" t="str">
            <v>P 10.000.02</v>
          </cell>
          <cell r="B1040" t="str">
            <v>Terra armada tipo pé de talude h&lt;6,00</v>
          </cell>
          <cell r="C1040" t="str">
            <v xml:space="preserve"> </v>
          </cell>
          <cell r="D1040" t="str">
            <v xml:space="preserve"> </v>
          </cell>
          <cell r="E1040" t="str">
            <v>m2</v>
          </cell>
          <cell r="F1040">
            <v>205.76</v>
          </cell>
          <cell r="G1040">
            <v>73.662079999999989</v>
          </cell>
          <cell r="H1040">
            <v>279.42207999999999</v>
          </cell>
        </row>
        <row r="1041">
          <cell r="A1041" t="str">
            <v>P 10.000.03</v>
          </cell>
          <cell r="B1041" t="str">
            <v>Terra armada tipo encontro portante h&lt;6,00m</v>
          </cell>
          <cell r="C1041" t="str">
            <v xml:space="preserve"> </v>
          </cell>
          <cell r="D1041" t="str">
            <v xml:space="preserve"> </v>
          </cell>
          <cell r="E1041" t="str">
            <v>m2</v>
          </cell>
          <cell r="F1041">
            <v>243.36</v>
          </cell>
          <cell r="G1041">
            <v>87.122879999999995</v>
          </cell>
          <cell r="H1041">
            <v>330.48288000000002</v>
          </cell>
        </row>
        <row r="1042">
          <cell r="A1042" t="str">
            <v>P 10.000.04</v>
          </cell>
          <cell r="B1042" t="str">
            <v>Terra armada tipo encontro portante h&gt;6,00m</v>
          </cell>
          <cell r="C1042" t="str">
            <v xml:space="preserve"> </v>
          </cell>
          <cell r="D1042" t="str">
            <v xml:space="preserve"> </v>
          </cell>
          <cell r="E1042" t="str">
            <v>m2</v>
          </cell>
          <cell r="F1042">
            <v>265.76</v>
          </cell>
          <cell r="G1042">
            <v>95.142079999999993</v>
          </cell>
          <cell r="H1042">
            <v>360.90207999999996</v>
          </cell>
        </row>
        <row r="1043">
          <cell r="A1043" t="str">
            <v>P 10.000.05</v>
          </cell>
          <cell r="B1043" t="str">
            <v>Aterro reforçado c/ elementos Terramesh (1,00x1,00x4,00m)(malha 8x10) ou similar</v>
          </cell>
          <cell r="C1043" t="str">
            <v xml:space="preserve"> </v>
          </cell>
          <cell r="D1043" t="str">
            <v xml:space="preserve"> </v>
          </cell>
          <cell r="E1043" t="str">
            <v>un</v>
          </cell>
          <cell r="F1043">
            <v>305.47000000000003</v>
          </cell>
          <cell r="G1043">
            <v>109.35826</v>
          </cell>
          <cell r="H1043">
            <v>414.82826</v>
          </cell>
        </row>
        <row r="1044">
          <cell r="A1044" t="str">
            <v>P 10.000.06</v>
          </cell>
          <cell r="B1044" t="str">
            <v>Aterro reforçado c/ elementos Terramesh (0,50x1,00x4,00m)(malha 8x10) ou similar</v>
          </cell>
          <cell r="C1044" t="str">
            <v xml:space="preserve"> </v>
          </cell>
          <cell r="D1044" t="str">
            <v xml:space="preserve"> </v>
          </cell>
          <cell r="E1044" t="str">
            <v>un</v>
          </cell>
          <cell r="F1044">
            <v>236.87</v>
          </cell>
          <cell r="G1044">
            <v>84.799459999999996</v>
          </cell>
          <cell r="H1044">
            <v>321.66946000000002</v>
          </cell>
        </row>
        <row r="1045">
          <cell r="A1045" t="str">
            <v>P 10.000.07</v>
          </cell>
          <cell r="B1045" t="str">
            <v>Geogrelha Paralink 400m ou similar</v>
          </cell>
          <cell r="C1045" t="str">
            <v xml:space="preserve"> </v>
          </cell>
          <cell r="D1045" t="str">
            <v xml:space="preserve"> </v>
          </cell>
          <cell r="E1045" t="str">
            <v>m2</v>
          </cell>
          <cell r="F1045">
            <v>38.36</v>
          </cell>
          <cell r="G1045">
            <v>13.73288</v>
          </cell>
          <cell r="H1045">
            <v>52.092880000000001</v>
          </cell>
        </row>
        <row r="1046">
          <cell r="A1046" t="str">
            <v>P 10.000.08</v>
          </cell>
          <cell r="B1046" t="str">
            <v>Geogrelha Paralink 800m ou similar</v>
          </cell>
          <cell r="C1046" t="str">
            <v xml:space="preserve"> </v>
          </cell>
          <cell r="D1046" t="str">
            <v xml:space="preserve"> </v>
          </cell>
          <cell r="E1046" t="str">
            <v>m2</v>
          </cell>
          <cell r="F1046">
            <v>67.599999999999994</v>
          </cell>
          <cell r="G1046">
            <v>24.200799999999997</v>
          </cell>
          <cell r="H1046">
            <v>91.800799999999995</v>
          </cell>
        </row>
        <row r="1048">
          <cell r="A1048">
            <v>7</v>
          </cell>
          <cell r="B1048" t="str">
            <v>OBRAS DE SINALIZAÇÃO - RODOVIAS EM OPERAÇÃO</v>
          </cell>
        </row>
        <row r="1049">
          <cell r="A1049" t="str">
            <v>06.000.01</v>
          </cell>
          <cell r="B1049" t="str">
            <v>Defensa maleável simples (forn / impl)</v>
          </cell>
          <cell r="C1049" t="str">
            <v xml:space="preserve"> </v>
          </cell>
          <cell r="D1049" t="str">
            <v xml:space="preserve"> </v>
          </cell>
          <cell r="E1049" t="str">
            <v>m</v>
          </cell>
          <cell r="G1049">
            <v>0</v>
          </cell>
          <cell r="H1049">
            <v>0</v>
          </cell>
        </row>
        <row r="1050">
          <cell r="A1050" t="str">
            <v>06.000.02</v>
          </cell>
          <cell r="B1050" t="str">
            <v>Ancoragem de defensa maleável simples (forn / impl)</v>
          </cell>
          <cell r="C1050" t="str">
            <v xml:space="preserve"> </v>
          </cell>
          <cell r="D1050" t="str">
            <v xml:space="preserve"> </v>
          </cell>
          <cell r="E1050" t="str">
            <v>m</v>
          </cell>
          <cell r="G1050">
            <v>0</v>
          </cell>
          <cell r="H1050">
            <v>0</v>
          </cell>
        </row>
        <row r="1051">
          <cell r="A1051" t="str">
            <v>06.000.11</v>
          </cell>
          <cell r="B1051" t="str">
            <v>Defensa maleável dupla (forn / impl)</v>
          </cell>
          <cell r="C1051" t="str">
            <v xml:space="preserve"> </v>
          </cell>
          <cell r="D1051" t="str">
            <v xml:space="preserve"> </v>
          </cell>
          <cell r="E1051" t="str">
            <v>m</v>
          </cell>
          <cell r="F1051">
            <v>103.69</v>
          </cell>
          <cell r="G1051">
            <v>37.121019999999994</v>
          </cell>
          <cell r="H1051">
            <v>140.81101999999998</v>
          </cell>
        </row>
        <row r="1052">
          <cell r="A1052" t="str">
            <v>06.000.12</v>
          </cell>
          <cell r="B1052" t="str">
            <v>Ancoragem de defensa maleável dupla (forn / impl)</v>
          </cell>
          <cell r="C1052" t="str">
            <v xml:space="preserve"> </v>
          </cell>
          <cell r="D1052" t="str">
            <v xml:space="preserve"> </v>
          </cell>
          <cell r="E1052" t="str">
            <v>m</v>
          </cell>
          <cell r="F1052">
            <v>4.82</v>
          </cell>
          <cell r="G1052">
            <v>1.72556</v>
          </cell>
          <cell r="H1052">
            <v>6.54556</v>
          </cell>
        </row>
        <row r="1053">
          <cell r="A1053" t="str">
            <v>06.010.01</v>
          </cell>
          <cell r="B1053" t="str">
            <v>Defensa semi-maleável simples (forn / impl)</v>
          </cell>
          <cell r="C1053" t="str">
            <v xml:space="preserve"> </v>
          </cell>
          <cell r="D1053" t="str">
            <v xml:space="preserve"> </v>
          </cell>
          <cell r="E1053" t="str">
            <v>m</v>
          </cell>
          <cell r="F1053">
            <v>54.6</v>
          </cell>
          <cell r="G1053">
            <v>19.546800000000001</v>
          </cell>
          <cell r="H1053">
            <v>74.146799999999999</v>
          </cell>
        </row>
        <row r="1054">
          <cell r="A1054" t="str">
            <v>06.010.02</v>
          </cell>
          <cell r="B1054" t="str">
            <v>Ancoragem defensa semi-maleável simples (forn / impl)</v>
          </cell>
          <cell r="C1054" t="str">
            <v xml:space="preserve"> </v>
          </cell>
          <cell r="D1054" t="str">
            <v xml:space="preserve"> </v>
          </cell>
          <cell r="E1054" t="str">
            <v>m</v>
          </cell>
          <cell r="G1054">
            <v>0</v>
          </cell>
          <cell r="H1054">
            <v>0</v>
          </cell>
        </row>
        <row r="1055">
          <cell r="A1055" t="str">
            <v>06.010.11</v>
          </cell>
          <cell r="B1055" t="str">
            <v>Defensa semi-maleável dupla (forn / impl)</v>
          </cell>
          <cell r="C1055" t="str">
            <v xml:space="preserve"> </v>
          </cell>
          <cell r="D1055" t="str">
            <v xml:space="preserve"> </v>
          </cell>
          <cell r="E1055" t="str">
            <v>m</v>
          </cell>
          <cell r="F1055">
            <v>92.47</v>
          </cell>
          <cell r="G1055">
            <v>33.104259999999996</v>
          </cell>
          <cell r="H1055">
            <v>125.57426</v>
          </cell>
        </row>
        <row r="1056">
          <cell r="A1056" t="str">
            <v>06.010.12</v>
          </cell>
          <cell r="B1056" t="str">
            <v>Ancoragem defensa semi-maleável dupla (forn / impl)</v>
          </cell>
          <cell r="C1056" t="str">
            <v xml:space="preserve"> </v>
          </cell>
          <cell r="D1056" t="str">
            <v xml:space="preserve"> </v>
          </cell>
          <cell r="E1056" t="str">
            <v>m</v>
          </cell>
          <cell r="G1056">
            <v>0</v>
          </cell>
          <cell r="H1056">
            <v>0</v>
          </cell>
        </row>
        <row r="1057">
          <cell r="A1057" t="str">
            <v>06.030.01</v>
          </cell>
          <cell r="B1057" t="str">
            <v>Barreira de segurança dupla - DNER PRO 176/86</v>
          </cell>
          <cell r="C1057" t="str">
            <v xml:space="preserve"> </v>
          </cell>
          <cell r="D1057" t="str">
            <v xml:space="preserve"> </v>
          </cell>
          <cell r="E1057" t="str">
            <v>m</v>
          </cell>
          <cell r="F1057">
            <v>58.53</v>
          </cell>
          <cell r="G1057">
            <v>20.95374</v>
          </cell>
          <cell r="H1057">
            <v>79.483739999999997</v>
          </cell>
        </row>
        <row r="1058">
          <cell r="A1058" t="str">
            <v>06.100.11</v>
          </cell>
          <cell r="B1058" t="str">
            <v>Pintura de faixa - tinta alquidica - 1 ano</v>
          </cell>
          <cell r="C1058" t="str">
            <v xml:space="preserve"> </v>
          </cell>
          <cell r="D1058" t="str">
            <v xml:space="preserve"> </v>
          </cell>
          <cell r="E1058" t="str">
            <v>m2</v>
          </cell>
          <cell r="F1058">
            <v>2.97</v>
          </cell>
          <cell r="G1058">
            <v>1.0632600000000001</v>
          </cell>
          <cell r="H1058">
            <v>4.0332600000000003</v>
          </cell>
        </row>
        <row r="1059">
          <cell r="A1059" t="str">
            <v>06.100.12</v>
          </cell>
          <cell r="B1059" t="str">
            <v>Pintura setas e zebrado - tinta alquidica - 1 ano</v>
          </cell>
          <cell r="C1059" t="str">
            <v xml:space="preserve"> </v>
          </cell>
          <cell r="D1059" t="str">
            <v xml:space="preserve"> </v>
          </cell>
          <cell r="E1059" t="str">
            <v>m2</v>
          </cell>
          <cell r="F1059">
            <v>4.82</v>
          </cell>
          <cell r="G1059">
            <v>1.72556</v>
          </cell>
          <cell r="H1059">
            <v>6.54556</v>
          </cell>
        </row>
        <row r="1060">
          <cell r="A1060" t="str">
            <v>06.100.21</v>
          </cell>
          <cell r="B1060" t="str">
            <v>Pintura de faixa - tinta acrílica - 2 anos</v>
          </cell>
          <cell r="C1060" t="str">
            <v xml:space="preserve"> </v>
          </cell>
          <cell r="D1060" t="str">
            <v xml:space="preserve"> </v>
          </cell>
          <cell r="E1060" t="str">
            <v>m2</v>
          </cell>
          <cell r="F1060">
            <v>5.21</v>
          </cell>
          <cell r="G1060">
            <v>1.8651799999999998</v>
          </cell>
          <cell r="H1060">
            <v>7.0751799999999996</v>
          </cell>
        </row>
        <row r="1061">
          <cell r="A1061" t="str">
            <v>06.100.22</v>
          </cell>
          <cell r="B1061" t="str">
            <v>Pintura setas e zebrado- tinta acrílica - 2 anos</v>
          </cell>
          <cell r="C1061" t="str">
            <v xml:space="preserve"> </v>
          </cell>
          <cell r="D1061" t="str">
            <v xml:space="preserve"> </v>
          </cell>
          <cell r="E1061" t="str">
            <v>m2</v>
          </cell>
          <cell r="F1061">
            <v>6.97</v>
          </cell>
          <cell r="G1061">
            <v>2.4952599999999996</v>
          </cell>
          <cell r="H1061">
            <v>9.4652599999999989</v>
          </cell>
        </row>
        <row r="1062">
          <cell r="A1062" t="str">
            <v>06.110.01</v>
          </cell>
          <cell r="B1062" t="str">
            <v>Pint. faixa c/ termoplástico - 3 anos</v>
          </cell>
          <cell r="C1062" t="str">
            <v xml:space="preserve"> </v>
          </cell>
          <cell r="D1062" t="str">
            <v xml:space="preserve"> </v>
          </cell>
          <cell r="E1062" t="str">
            <v>m2</v>
          </cell>
          <cell r="F1062">
            <v>20.059999999999999</v>
          </cell>
          <cell r="G1062">
            <v>7.1814799999999996</v>
          </cell>
          <cell r="H1062">
            <v>27.241479999999999</v>
          </cell>
        </row>
        <row r="1063">
          <cell r="A1063" t="str">
            <v>06.110.02</v>
          </cell>
          <cell r="B1063" t="str">
            <v>Pint. setas e zebrados - termopl. - 3 anos</v>
          </cell>
          <cell r="C1063" t="str">
            <v xml:space="preserve"> </v>
          </cell>
          <cell r="D1063" t="str">
            <v xml:space="preserve"> </v>
          </cell>
          <cell r="E1063" t="str">
            <v>m2</v>
          </cell>
          <cell r="F1063">
            <v>23.21</v>
          </cell>
          <cell r="G1063">
            <v>8.3091799999999996</v>
          </cell>
          <cell r="H1063">
            <v>31.519179999999999</v>
          </cell>
        </row>
        <row r="1064">
          <cell r="A1064" t="str">
            <v>06.120.01</v>
          </cell>
          <cell r="B1064" t="str">
            <v>Tacha refletiva monodirecional (forn/coloc)</v>
          </cell>
          <cell r="C1064" t="str">
            <v xml:space="preserve"> </v>
          </cell>
          <cell r="D1064" t="str">
            <v xml:space="preserve"> </v>
          </cell>
          <cell r="E1064" t="str">
            <v>und</v>
          </cell>
          <cell r="F1064">
            <v>6.9</v>
          </cell>
          <cell r="G1064">
            <v>2.4702000000000002</v>
          </cell>
          <cell r="H1064">
            <v>9.3702000000000005</v>
          </cell>
        </row>
        <row r="1065">
          <cell r="A1065" t="str">
            <v>06.120.11</v>
          </cell>
          <cell r="B1065" t="str">
            <v>Tachão refletivo monodirecional (forn/coloc)</v>
          </cell>
          <cell r="C1065" t="str">
            <v xml:space="preserve"> </v>
          </cell>
          <cell r="D1065" t="str">
            <v xml:space="preserve"> </v>
          </cell>
          <cell r="E1065" t="str">
            <v>und</v>
          </cell>
          <cell r="F1065">
            <v>19.07</v>
          </cell>
          <cell r="G1065">
            <v>6.8270599999999995</v>
          </cell>
          <cell r="H1065">
            <v>25.89706</v>
          </cell>
        </row>
        <row r="1066">
          <cell r="A1066" t="str">
            <v>06.121.01</v>
          </cell>
          <cell r="B1066" t="str">
            <v>Tacha refletiva bidirecional (forn/coloc)</v>
          </cell>
          <cell r="C1066" t="str">
            <v xml:space="preserve"> </v>
          </cell>
          <cell r="D1066" t="str">
            <v xml:space="preserve"> </v>
          </cell>
          <cell r="E1066" t="str">
            <v>und</v>
          </cell>
          <cell r="F1066">
            <v>7.71</v>
          </cell>
          <cell r="G1066">
            <v>2.7601800000000001</v>
          </cell>
          <cell r="H1066">
            <v>10.470179999999999</v>
          </cell>
        </row>
        <row r="1067">
          <cell r="A1067" t="str">
            <v>06.121.11</v>
          </cell>
          <cell r="B1067" t="str">
            <v>Tachão refletivo bidirecional (forn/coloc)</v>
          </cell>
          <cell r="C1067" t="str">
            <v xml:space="preserve"> </v>
          </cell>
          <cell r="D1067" t="str">
            <v xml:space="preserve"> </v>
          </cell>
          <cell r="E1067" t="str">
            <v>und</v>
          </cell>
          <cell r="F1067">
            <v>22.92</v>
          </cell>
          <cell r="G1067">
            <v>8.2053600000000007</v>
          </cell>
          <cell r="H1067">
            <v>31.125360000000001</v>
          </cell>
        </row>
        <row r="1068">
          <cell r="A1068" t="str">
            <v>06.200.01</v>
          </cell>
          <cell r="B1068" t="str">
            <v>Placa de sinalização semi-refletiva (forn/impl)</v>
          </cell>
          <cell r="C1068" t="str">
            <v xml:space="preserve"> </v>
          </cell>
          <cell r="D1068" t="str">
            <v xml:space="preserve"> </v>
          </cell>
          <cell r="E1068" t="str">
            <v>m2</v>
          </cell>
          <cell r="F1068">
            <v>97.99</v>
          </cell>
          <cell r="G1068">
            <v>35.080419999999997</v>
          </cell>
          <cell r="H1068">
            <v>133.07041999999998</v>
          </cell>
        </row>
        <row r="1069">
          <cell r="A1069" t="str">
            <v>06.200.02</v>
          </cell>
          <cell r="B1069" t="str">
            <v>Placa de sinalização tot. refletiva (forn/impl)</v>
          </cell>
          <cell r="C1069" t="str">
            <v xml:space="preserve"> </v>
          </cell>
          <cell r="D1069" t="str">
            <v xml:space="preserve"> </v>
          </cell>
          <cell r="E1069" t="str">
            <v>m2</v>
          </cell>
          <cell r="F1069">
            <v>156.05000000000001</v>
          </cell>
          <cell r="G1069">
            <v>55.865900000000003</v>
          </cell>
          <cell r="H1069">
            <v>211.91590000000002</v>
          </cell>
        </row>
        <row r="1070">
          <cell r="A1070" t="str">
            <v>06.200.91</v>
          </cell>
          <cell r="B1070" t="str">
            <v>Remoção de placa de sinalização</v>
          </cell>
          <cell r="C1070" t="str">
            <v xml:space="preserve"> </v>
          </cell>
          <cell r="D1070" t="str">
            <v xml:space="preserve"> </v>
          </cell>
          <cell r="E1070" t="str">
            <v>m2</v>
          </cell>
          <cell r="F1070">
            <v>4.87</v>
          </cell>
          <cell r="G1070">
            <v>1.74346</v>
          </cell>
          <cell r="H1070">
            <v>6.6134599999999999</v>
          </cell>
        </row>
        <row r="1071">
          <cell r="A1071" t="str">
            <v>06.200.92</v>
          </cell>
          <cell r="B1071" t="str">
            <v>Recuperação de chapa p/ placa de sinalização</v>
          </cell>
          <cell r="C1071" t="str">
            <v xml:space="preserve"> </v>
          </cell>
          <cell r="D1071" t="str">
            <v xml:space="preserve"> </v>
          </cell>
          <cell r="E1071" t="str">
            <v>m2</v>
          </cell>
          <cell r="G1071">
            <v>0</v>
          </cell>
          <cell r="H1071">
            <v>0</v>
          </cell>
        </row>
        <row r="1072">
          <cell r="A1072" t="str">
            <v>06.202.01</v>
          </cell>
          <cell r="B1072" t="str">
            <v>Confecção de placa de sinalização semi-refletiva</v>
          </cell>
          <cell r="C1072" t="str">
            <v xml:space="preserve"> </v>
          </cell>
          <cell r="D1072" t="str">
            <v xml:space="preserve"> </v>
          </cell>
          <cell r="E1072" t="str">
            <v>m2</v>
          </cell>
          <cell r="F1072">
            <v>72.510000000000005</v>
          </cell>
          <cell r="G1072">
            <v>25.958580000000001</v>
          </cell>
          <cell r="H1072">
            <v>98.468580000000003</v>
          </cell>
        </row>
        <row r="1073">
          <cell r="A1073" t="str">
            <v>06.202.11</v>
          </cell>
          <cell r="B1073" t="str">
            <v>Confecção de placa de sinalização tot. refletiva</v>
          </cell>
          <cell r="C1073" t="str">
            <v xml:space="preserve"> </v>
          </cell>
          <cell r="D1073" t="str">
            <v xml:space="preserve"> </v>
          </cell>
          <cell r="E1073" t="str">
            <v>m2</v>
          </cell>
          <cell r="F1073">
            <v>130.57</v>
          </cell>
          <cell r="G1073">
            <v>46.744059999999998</v>
          </cell>
          <cell r="H1073">
            <v>177.31405999999998</v>
          </cell>
        </row>
        <row r="1074">
          <cell r="A1074" t="str">
            <v>06.202.21</v>
          </cell>
          <cell r="B1074" t="str">
            <v>Conf. placa sinal. semi-refletiva - chapa recuperada</v>
          </cell>
          <cell r="C1074" t="str">
            <v xml:space="preserve"> </v>
          </cell>
          <cell r="D1074" t="str">
            <v xml:space="preserve"> </v>
          </cell>
          <cell r="E1074" t="str">
            <v>m2</v>
          </cell>
          <cell r="F1074">
            <v>46.13</v>
          </cell>
          <cell r="G1074">
            <v>16.51454</v>
          </cell>
          <cell r="H1074">
            <v>62.644540000000006</v>
          </cell>
        </row>
        <row r="1075">
          <cell r="A1075" t="str">
            <v>06.202.31</v>
          </cell>
          <cell r="B1075" t="str">
            <v>Conf. placa sinal. tot. refletiva  - chapa recuperada</v>
          </cell>
          <cell r="C1075" t="str">
            <v xml:space="preserve"> </v>
          </cell>
          <cell r="D1075" t="str">
            <v xml:space="preserve"> </v>
          </cell>
          <cell r="E1075" t="str">
            <v>m2</v>
          </cell>
          <cell r="F1075">
            <v>103.17</v>
          </cell>
          <cell r="G1075">
            <v>36.93486</v>
          </cell>
          <cell r="H1075">
            <v>140.10486</v>
          </cell>
        </row>
        <row r="1076">
          <cell r="A1076" t="str">
            <v>06.203.01</v>
          </cell>
          <cell r="B1076" t="str">
            <v>Confecção de suporte e travessa p/ placa sinalização</v>
          </cell>
          <cell r="C1076" t="str">
            <v xml:space="preserve"> </v>
          </cell>
          <cell r="D1076" t="str">
            <v xml:space="preserve"> </v>
          </cell>
          <cell r="E1076" t="str">
            <v>und</v>
          </cell>
          <cell r="F1076">
            <v>18.73</v>
          </cell>
          <cell r="G1076">
            <v>6.7053399999999996</v>
          </cell>
          <cell r="H1076">
            <v>25.43534</v>
          </cell>
        </row>
        <row r="1077">
          <cell r="A1077" t="str">
            <v>06.230.01</v>
          </cell>
          <cell r="B1077" t="str">
            <v>Balizador de concreto (forn/impl)</v>
          </cell>
          <cell r="C1077" t="str">
            <v xml:space="preserve"> </v>
          </cell>
          <cell r="D1077" t="str">
            <v xml:space="preserve"> </v>
          </cell>
          <cell r="E1077" t="str">
            <v>und</v>
          </cell>
          <cell r="F1077">
            <v>7.63</v>
          </cell>
          <cell r="G1077">
            <v>2.7315399999999999</v>
          </cell>
          <cell r="H1077">
            <v>10.36154</v>
          </cell>
        </row>
        <row r="1078">
          <cell r="A1078" t="str">
            <v>06.230.11</v>
          </cell>
          <cell r="B1078" t="str">
            <v>Fabricação balizador circular de concreto D=10cm</v>
          </cell>
          <cell r="C1078" t="str">
            <v xml:space="preserve"> </v>
          </cell>
          <cell r="D1078" t="str">
            <v xml:space="preserve"> </v>
          </cell>
          <cell r="E1078" t="str">
            <v>und</v>
          </cell>
          <cell r="G1078">
            <v>0</v>
          </cell>
          <cell r="H1078">
            <v>0</v>
          </cell>
        </row>
        <row r="1079">
          <cell r="A1079" t="str">
            <v>09.002.00</v>
          </cell>
          <cell r="B1079" t="str">
            <v>Transporte em caminhão basculante de 5 m3 (8,8T )</v>
          </cell>
          <cell r="C1079" t="str">
            <v xml:space="preserve"> </v>
          </cell>
          <cell r="D1079" t="str">
            <v xml:space="preserve"> </v>
          </cell>
          <cell r="E1079" t="str">
            <v>TKm</v>
          </cell>
          <cell r="F1079">
            <v>0.13</v>
          </cell>
          <cell r="G1079">
            <v>4.6539999999999998E-2</v>
          </cell>
          <cell r="H1079">
            <v>0.17654</v>
          </cell>
        </row>
        <row r="1080">
          <cell r="A1080" t="str">
            <v>09.002.01</v>
          </cell>
          <cell r="B1080" t="str">
            <v>Transporte em caminhão de carroceria de 4T</v>
          </cell>
          <cell r="C1080" t="str">
            <v xml:space="preserve"> </v>
          </cell>
          <cell r="D1080" t="str">
            <v xml:space="preserve"> </v>
          </cell>
          <cell r="E1080" t="str">
            <v>TKm</v>
          </cell>
          <cell r="F1080">
            <v>0.28000000000000003</v>
          </cell>
          <cell r="G1080">
            <v>0.10024000000000001</v>
          </cell>
          <cell r="H1080">
            <v>0.38024000000000002</v>
          </cell>
        </row>
        <row r="1081">
          <cell r="A1081" t="str">
            <v>09.202.00</v>
          </cell>
          <cell r="B1081" t="str">
            <v>Transporte de água</v>
          </cell>
          <cell r="C1081" t="str">
            <v xml:space="preserve"> </v>
          </cell>
          <cell r="D1081" t="str">
            <v xml:space="preserve"> </v>
          </cell>
          <cell r="E1081" t="str">
            <v>m3</v>
          </cell>
          <cell r="F1081">
            <v>0.33</v>
          </cell>
          <cell r="G1081">
            <v>0.11814</v>
          </cell>
          <cell r="H1081">
            <v>0.44813999999999998</v>
          </cell>
        </row>
      </sheetData>
      <sheetData sheetId="1"/>
      <sheetData sheetId="2"/>
      <sheetData sheetId="3"/>
      <sheetData sheetId="4" refreshError="1"/>
      <sheetData sheetId="5"/>
      <sheetData sheetId="6"/>
      <sheetData sheetId="7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801280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7813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2100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56170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20948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5757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40210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12107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60453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1000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1000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1000</v>
          </cell>
          <cell r="G26">
            <v>2.84</v>
          </cell>
        </row>
        <row r="27">
          <cell r="A27" t="str">
            <v>01.100.18</v>
          </cell>
          <cell r="B27" t="str">
            <v>Escavação,carga e transportes de material de 1a categoria DMT= 1800 a 2000m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1000</v>
          </cell>
          <cell r="G27">
            <v>2.92</v>
          </cell>
        </row>
        <row r="28">
          <cell r="A28" t="str">
            <v>01.100.19</v>
          </cell>
          <cell r="B28" t="str">
            <v>Escavação,carga e transportes de material de 1a categoria DMT= 2000 a 3000m</v>
          </cell>
          <cell r="C28" t="str">
            <v>DNER-ES280/97</v>
          </cell>
          <cell r="D28" t="str">
            <v xml:space="preserve"> </v>
          </cell>
          <cell r="E28" t="str">
            <v>m3</v>
          </cell>
          <cell r="F28">
            <v>53491</v>
          </cell>
          <cell r="G28">
            <v>3.26</v>
          </cell>
        </row>
        <row r="29">
          <cell r="A29" t="str">
            <v>DER50255</v>
          </cell>
          <cell r="B29" t="str">
            <v>Esc.  Carga e Transp. de mat. 1a cat. c/ CB 3000&lt;DMT&lt;4000m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323342</v>
          </cell>
          <cell r="G29">
            <v>3.3</v>
          </cell>
        </row>
        <row r="30">
          <cell r="A30" t="str">
            <v>DER50265</v>
          </cell>
          <cell r="B30" t="str">
            <v>Esc.  Carga e Transp. de mat. 1a cat. c/ CB 4000&lt;DMT&lt;5000m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236048</v>
          </cell>
          <cell r="G30">
            <v>3.76</v>
          </cell>
        </row>
        <row r="31">
          <cell r="A31" t="str">
            <v>DER50260</v>
          </cell>
          <cell r="B31" t="str">
            <v>Esc.  Carga e Transp. de mat. 1a cat. c/ CB 5000&lt;DMT&lt;6000m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52752</v>
          </cell>
          <cell r="G31">
            <v>4.29</v>
          </cell>
        </row>
        <row r="32">
          <cell r="A32" t="str">
            <v>DER50270</v>
          </cell>
          <cell r="B32" t="str">
            <v>Esc.  Carga e Transp. de mat. 1a cat. c/ CB 6000&lt;DMT&lt;7000m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247920</v>
          </cell>
          <cell r="G32">
            <v>4.79</v>
          </cell>
        </row>
        <row r="33">
          <cell r="A33" t="str">
            <v>DER50280</v>
          </cell>
          <cell r="B33" t="str">
            <v>Esc.  Carga e Transp. de mat. 1a cat. c/ CB 7000&lt;DMT&lt;8000m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235005</v>
          </cell>
          <cell r="G33">
            <v>5.27</v>
          </cell>
        </row>
        <row r="34">
          <cell r="A34" t="str">
            <v>DER50290</v>
          </cell>
          <cell r="B34" t="str">
            <v>Esc.  Carga e Transp. de mat. 1a cat. c/ CB 8000&lt;DMT&lt;9000m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188851</v>
          </cell>
          <cell r="G34">
            <v>5.79</v>
          </cell>
        </row>
        <row r="35">
          <cell r="A35" t="str">
            <v>DER50300</v>
          </cell>
          <cell r="B35" t="str">
            <v>Esc.  Carga e Transp. de mat. 1a cat. c/ CB 9000&lt;DMT&lt;10000m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90081</v>
          </cell>
          <cell r="G35">
            <v>6.3</v>
          </cell>
        </row>
        <row r="36">
          <cell r="A36" t="str">
            <v>DER50305</v>
          </cell>
          <cell r="B36" t="str">
            <v>Esc.  Carga e Transp. de mat. 1a cat. c/ CB 10000&lt;DMT&lt;12000m</v>
          </cell>
          <cell r="C36" t="str">
            <v xml:space="preserve"> </v>
          </cell>
          <cell r="D36" t="str">
            <v xml:space="preserve"> </v>
          </cell>
          <cell r="E36" t="str">
            <v>m3</v>
          </cell>
          <cell r="F36">
            <v>1000</v>
          </cell>
          <cell r="G36">
            <v>7.05</v>
          </cell>
        </row>
        <row r="37">
          <cell r="A37" t="str">
            <v>DER50315</v>
          </cell>
          <cell r="B37" t="str">
            <v>Esc.  Carga e Transp. de mat. 1a cat. c/ CB 12000&lt;DMT&lt;14000m</v>
          </cell>
          <cell r="C37" t="str">
            <v xml:space="preserve"> </v>
          </cell>
          <cell r="D37" t="str">
            <v xml:space="preserve"> </v>
          </cell>
          <cell r="E37" t="str">
            <v>m3</v>
          </cell>
          <cell r="F37">
            <v>99667</v>
          </cell>
          <cell r="G37">
            <v>8.0299999999999994</v>
          </cell>
        </row>
        <row r="38">
          <cell r="A38" t="str">
            <v>DER50325</v>
          </cell>
          <cell r="B38" t="str">
            <v>Esc.  Carga e Transp. de mat. 1a cat. c/ CB 14000&lt;DMT&lt;16000m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1000</v>
          </cell>
          <cell r="G38">
            <v>9</v>
          </cell>
        </row>
        <row r="39">
          <cell r="A39" t="str">
            <v>DER50335</v>
          </cell>
          <cell r="B39" t="str">
            <v>Esc.  Carga e Transp. de mat. 1a cat. c/ CB 16000&lt;DMT&lt;18000m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1000</v>
          </cell>
          <cell r="G39">
            <v>10.08</v>
          </cell>
        </row>
        <row r="40">
          <cell r="A40" t="str">
            <v>DER50345</v>
          </cell>
          <cell r="B40" t="str">
            <v>Esc.  Carga e Transp. de mat. 1a cat. c/ CB 18000&lt;DMT&lt;20000m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17045</v>
          </cell>
          <cell r="G40">
            <v>11.07</v>
          </cell>
        </row>
        <row r="41">
          <cell r="A41" t="str">
            <v>DER50355</v>
          </cell>
          <cell r="B41" t="str">
            <v>Esc.  Carga e Transp. de mat. 1a cat. c/ CB 20000&lt;DMT&lt;22000m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10490</v>
          </cell>
          <cell r="G41">
            <v>12.02</v>
          </cell>
        </row>
        <row r="42">
          <cell r="A42" t="str">
            <v>DER50365</v>
          </cell>
          <cell r="B42" t="str">
            <v>Esc.  Carga e Transp. de mat. 1a cat. c/ CB 22000&lt;DMT&lt;24000m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11970</v>
          </cell>
          <cell r="G42">
            <v>13.06</v>
          </cell>
        </row>
        <row r="43">
          <cell r="A43" t="str">
            <v>DER50375</v>
          </cell>
          <cell r="B43" t="str">
            <v>Esc.  Carga e Transp. de mat. 1a cat. c/ CB 24000&lt;DMT&lt;26000m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22879</v>
          </cell>
          <cell r="G43">
            <v>14.08</v>
          </cell>
        </row>
        <row r="44">
          <cell r="A44" t="str">
            <v>DER50385</v>
          </cell>
          <cell r="B44" t="str">
            <v>Esc.  Carga e Transp. de mat. 1a cat. c/ CB 26000&lt;DMT&lt;28000m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11616</v>
          </cell>
          <cell r="G44">
            <v>15.02</v>
          </cell>
        </row>
        <row r="45">
          <cell r="A45" t="str">
            <v>DER50395</v>
          </cell>
          <cell r="B45" t="str">
            <v>Esc.  Carga e Transp. de mat. 1a cat. c/ CB 28000&lt;DMT&lt;30000m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2182</v>
          </cell>
          <cell r="G45">
            <v>16.05</v>
          </cell>
        </row>
        <row r="46">
          <cell r="A46" t="str">
            <v>01.101.01</v>
          </cell>
          <cell r="B46" t="str">
            <v>Escavação,carga e transportes de material de 2a  categoria DMT até 50m</v>
          </cell>
          <cell r="C46" t="str">
            <v>DNER-ES280/97</v>
          </cell>
          <cell r="D46" t="str">
            <v xml:space="preserve"> </v>
          </cell>
          <cell r="E46" t="str">
            <v>m3</v>
          </cell>
          <cell r="F46">
            <v>200</v>
          </cell>
          <cell r="G46">
            <v>1.28</v>
          </cell>
        </row>
        <row r="47">
          <cell r="A47" t="str">
            <v>01.101.09</v>
          </cell>
          <cell r="B47" t="str">
            <v>Escavação,carga e transportes de material de 2a categoria,c/CB, DMT 50 a 200m</v>
          </cell>
          <cell r="C47" t="str">
            <v>DNER-ES280/97</v>
          </cell>
          <cell r="D47" t="str">
            <v xml:space="preserve"> </v>
          </cell>
          <cell r="E47" t="str">
            <v>m3</v>
          </cell>
          <cell r="F47">
            <v>200</v>
          </cell>
          <cell r="G47">
            <v>2.85</v>
          </cell>
        </row>
        <row r="48">
          <cell r="A48" t="str">
            <v>01.101.10</v>
          </cell>
          <cell r="B48" t="str">
            <v>Escavação,carga e transportes de material de 2a categoria,c/CB,  DMT 200 a 400m</v>
          </cell>
          <cell r="C48" t="str">
            <v>DNER-ES280/97</v>
          </cell>
          <cell r="D48" t="str">
            <v xml:space="preserve"> </v>
          </cell>
          <cell r="E48" t="str">
            <v>m3</v>
          </cell>
          <cell r="F48">
            <v>200</v>
          </cell>
          <cell r="G48">
            <v>2.97</v>
          </cell>
        </row>
        <row r="49">
          <cell r="A49" t="str">
            <v>01.101.11</v>
          </cell>
          <cell r="B49" t="str">
            <v>Escavação,carga e transportes de material de 2a categoria,c/CB,  DMT 400 a 600m</v>
          </cell>
          <cell r="C49" t="str">
            <v>DNER-ES280/97</v>
          </cell>
          <cell r="D49" t="str">
            <v xml:space="preserve"> </v>
          </cell>
          <cell r="E49" t="str">
            <v>m3</v>
          </cell>
          <cell r="F49">
            <v>200</v>
          </cell>
          <cell r="G49">
            <v>3.15</v>
          </cell>
        </row>
        <row r="50">
          <cell r="A50" t="str">
            <v>01.101.12</v>
          </cell>
          <cell r="B50" t="str">
            <v>Escavação,carga e transportes de material de 2a categoria,c/CB,  DMT 600 a 800m</v>
          </cell>
          <cell r="C50" t="str">
            <v>DNER-ES280/97</v>
          </cell>
          <cell r="D50" t="str">
            <v xml:space="preserve"> </v>
          </cell>
          <cell r="E50" t="str">
            <v>m3</v>
          </cell>
          <cell r="F50">
            <v>200</v>
          </cell>
          <cell r="G50">
            <v>3.23</v>
          </cell>
        </row>
        <row r="51">
          <cell r="A51" t="str">
            <v>01.101.13</v>
          </cell>
          <cell r="B51" t="str">
            <v>Escavação,carga e transportes de material de 2a categoria,c/CB,  DMT 800 a 1 000m</v>
          </cell>
          <cell r="C51" t="str">
            <v>DNER-ES280/97</v>
          </cell>
          <cell r="D51" t="str">
            <v xml:space="preserve"> </v>
          </cell>
          <cell r="E51" t="str">
            <v>m3</v>
          </cell>
          <cell r="F51">
            <v>200</v>
          </cell>
          <cell r="G51">
            <v>3.42</v>
          </cell>
        </row>
        <row r="52">
          <cell r="A52" t="str">
            <v>01.101.14</v>
          </cell>
          <cell r="B52" t="str">
            <v>Escavação,carga e transportes de material de 2a categoria,c/CB,  DMT 1000 a 1200m</v>
          </cell>
          <cell r="C52" t="str">
            <v>DNER-ES280/97</v>
          </cell>
          <cell r="D52" t="str">
            <v xml:space="preserve"> </v>
          </cell>
          <cell r="E52" t="str">
            <v>m3</v>
          </cell>
          <cell r="F52">
            <v>13466</v>
          </cell>
          <cell r="G52">
            <v>3.49</v>
          </cell>
        </row>
        <row r="53">
          <cell r="A53" t="str">
            <v>01.101.15</v>
          </cell>
          <cell r="B53" t="str">
            <v>Escavação,carga e transportes de material de 2a categoria,c/CB,  DMT 1200 a 1400m</v>
          </cell>
          <cell r="C53" t="str">
            <v>DNER-ES280/97</v>
          </cell>
          <cell r="D53" t="str">
            <v xml:space="preserve"> </v>
          </cell>
          <cell r="E53" t="str">
            <v>m3</v>
          </cell>
          <cell r="F53">
            <v>200</v>
          </cell>
          <cell r="G53">
            <v>3.73</v>
          </cell>
        </row>
        <row r="54">
          <cell r="A54" t="str">
            <v>01.101.16</v>
          </cell>
          <cell r="B54" t="str">
            <v>Escavação,carga e transportes de material de 2a categoria,c/CB,  DMT 1400 a 1600m</v>
          </cell>
          <cell r="C54" t="str">
            <v>DNER-ES280/97</v>
          </cell>
          <cell r="D54" t="str">
            <v xml:space="preserve"> </v>
          </cell>
          <cell r="E54" t="str">
            <v>m3</v>
          </cell>
          <cell r="F54">
            <v>200</v>
          </cell>
          <cell r="G54">
            <v>3.87</v>
          </cell>
        </row>
        <row r="55">
          <cell r="A55" t="str">
            <v>01.101.17</v>
          </cell>
          <cell r="B55" t="str">
            <v>Escavação,carga e transportes de material de 2a categoria,c/CB,  DMT 1600 a 1800m</v>
          </cell>
          <cell r="C55" t="str">
            <v>DNER-ES280/97</v>
          </cell>
          <cell r="D55" t="str">
            <v xml:space="preserve"> </v>
          </cell>
          <cell r="E55" t="str">
            <v>m3</v>
          </cell>
          <cell r="F55">
            <v>200</v>
          </cell>
          <cell r="G55">
            <v>3.99</v>
          </cell>
        </row>
        <row r="56">
          <cell r="A56" t="str">
            <v>01.101.18</v>
          </cell>
          <cell r="B56" t="str">
            <v>Escavação,carga e transportes de material de 2a categoria,c/CB,  DMT 1800 a 2000m</v>
          </cell>
          <cell r="C56" t="str">
            <v>DNER-ES280/97</v>
          </cell>
          <cell r="D56" t="str">
            <v xml:space="preserve"> </v>
          </cell>
          <cell r="E56" t="str">
            <v>m3</v>
          </cell>
          <cell r="F56">
            <v>200</v>
          </cell>
          <cell r="G56">
            <v>4.1399999999999997</v>
          </cell>
        </row>
        <row r="57">
          <cell r="A57" t="str">
            <v>01.101.19</v>
          </cell>
          <cell r="B57" t="str">
            <v>Escavação,carga e transportes de material de 2a categoria,c/CB,  DMT 2000 a 3000m</v>
          </cell>
          <cell r="C57" t="str">
            <v>DNER-ES280/97</v>
          </cell>
          <cell r="D57" t="str">
            <v xml:space="preserve"> </v>
          </cell>
          <cell r="E57" t="str">
            <v>m3</v>
          </cell>
          <cell r="F57">
            <v>32094</v>
          </cell>
          <cell r="G57">
            <v>4.51</v>
          </cell>
        </row>
        <row r="58">
          <cell r="A58" t="str">
            <v>DER51225</v>
          </cell>
          <cell r="B58" t="str">
            <v>Escavação,carga e transportes de material de 2a categoria DMT 3000 a 4000m</v>
          </cell>
          <cell r="C58" t="str">
            <v xml:space="preserve"> </v>
          </cell>
          <cell r="D58" t="str">
            <v xml:space="preserve"> </v>
          </cell>
          <cell r="E58" t="str">
            <v>m3</v>
          </cell>
          <cell r="F58">
            <v>24102</v>
          </cell>
          <cell r="G58">
            <v>4.5599999999999996</v>
          </cell>
        </row>
        <row r="59">
          <cell r="A59" t="str">
            <v>DER51235</v>
          </cell>
          <cell r="B59" t="str">
            <v>Escavação,carga e transportes de material de 2a categoria DMT 4000 a 5000m</v>
          </cell>
          <cell r="C59" t="str">
            <v xml:space="preserve"> </v>
          </cell>
          <cell r="D59" t="str">
            <v xml:space="preserve"> </v>
          </cell>
          <cell r="E59" t="str">
            <v>m3</v>
          </cell>
          <cell r="F59">
            <v>48553</v>
          </cell>
          <cell r="G59">
            <v>5.15</v>
          </cell>
        </row>
        <row r="60">
          <cell r="A60" t="str">
            <v>DER51250</v>
          </cell>
          <cell r="B60" t="str">
            <v>Escavação,carga e transportes de material de 2a categoria DMT 5000 a 6000m</v>
          </cell>
          <cell r="C60" t="str">
            <v xml:space="preserve"> </v>
          </cell>
          <cell r="D60" t="str">
            <v xml:space="preserve"> </v>
          </cell>
          <cell r="E60" t="str">
            <v>m3</v>
          </cell>
          <cell r="F60">
            <v>13189</v>
          </cell>
          <cell r="G60">
            <v>5.7</v>
          </cell>
        </row>
        <row r="61">
          <cell r="A61" t="str">
            <v>DER51260</v>
          </cell>
          <cell r="B61" t="str">
            <v>Escavação,carga e transportes de material de 2a categoria DMT 6000 a 7000m</v>
          </cell>
          <cell r="C61" t="str">
            <v xml:space="preserve"> </v>
          </cell>
          <cell r="D61" t="str">
            <v xml:space="preserve"> </v>
          </cell>
          <cell r="E61" t="str">
            <v>m3</v>
          </cell>
          <cell r="F61">
            <v>200</v>
          </cell>
          <cell r="G61">
            <v>6.34</v>
          </cell>
        </row>
        <row r="62">
          <cell r="A62" t="str">
            <v>DER51270</v>
          </cell>
          <cell r="B62" t="str">
            <v>Escavação,carga e transportes de material de 2a categoria DMT 7000 a 8000m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229920</v>
          </cell>
          <cell r="G62">
            <v>6.93</v>
          </cell>
        </row>
        <row r="63">
          <cell r="A63" t="str">
            <v>DER51280</v>
          </cell>
          <cell r="B63" t="str">
            <v>Escavação,carga e transportes de material de 2a categoria DMT 8000 a 9000m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96000</v>
          </cell>
          <cell r="G63">
            <v>7.48</v>
          </cell>
        </row>
        <row r="64">
          <cell r="A64" t="str">
            <v>DER51290</v>
          </cell>
          <cell r="B64" t="str">
            <v>Escavação,carga e transportes de material de 2a categoria DMT 9000 a 10000m</v>
          </cell>
          <cell r="C64" t="str">
            <v xml:space="preserve"> </v>
          </cell>
          <cell r="D64" t="str">
            <v xml:space="preserve"> </v>
          </cell>
          <cell r="E64" t="str">
            <v>m3</v>
          </cell>
          <cell r="F64">
            <v>12840</v>
          </cell>
          <cell r="G64">
            <v>8.11</v>
          </cell>
        </row>
        <row r="65">
          <cell r="A65" t="str">
            <v>DER51300</v>
          </cell>
          <cell r="B65" t="str">
            <v>Escavação,carga e transportes de material de 2a categoria DMT 10000 a 12000m</v>
          </cell>
          <cell r="C65" t="str">
            <v xml:space="preserve"> </v>
          </cell>
          <cell r="D65" t="str">
            <v xml:space="preserve"> </v>
          </cell>
          <cell r="E65" t="str">
            <v>m3</v>
          </cell>
          <cell r="F65">
            <v>200</v>
          </cell>
          <cell r="G65">
            <v>8.92</v>
          </cell>
        </row>
        <row r="66">
          <cell r="A66" t="str">
            <v>DER51310</v>
          </cell>
          <cell r="B66" t="str">
            <v>Escavação,carga e transportes de material de 2a categoria DMT 12000 a 14000m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200</v>
          </cell>
          <cell r="G66">
            <v>10.14</v>
          </cell>
        </row>
        <row r="67">
          <cell r="A67" t="str">
            <v>DER51320</v>
          </cell>
          <cell r="B67" t="str">
            <v>Escavação,carga e transportes de material de 2a categoria DMT 14000 a 16000m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200</v>
          </cell>
          <cell r="G67">
            <v>11.31</v>
          </cell>
        </row>
        <row r="68">
          <cell r="A68" t="str">
            <v>DER51330</v>
          </cell>
          <cell r="B68" t="str">
            <v>Escavação,carga e transportes de material de 2a categoria DMT 16000 a 18000m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200</v>
          </cell>
          <cell r="G68">
            <v>12.53</v>
          </cell>
        </row>
        <row r="69">
          <cell r="A69" t="str">
            <v>01.102.07</v>
          </cell>
          <cell r="B69" t="str">
            <v xml:space="preserve">Escavação,carga e transportes de material de 3a categoria DMT 1000 a 1200m </v>
          </cell>
          <cell r="C69" t="str">
            <v>DNER-ES280/97</v>
          </cell>
          <cell r="D69" t="str">
            <v xml:space="preserve"> </v>
          </cell>
          <cell r="E69" t="str">
            <v>m3</v>
          </cell>
          <cell r="F69">
            <v>200</v>
          </cell>
          <cell r="G69">
            <v>14.18</v>
          </cell>
        </row>
        <row r="70">
          <cell r="A70" t="str">
            <v>DER52050</v>
          </cell>
          <cell r="B70" t="str">
            <v>Esc. Carga e Transp. de solos moles DMT&lt;=50m</v>
          </cell>
          <cell r="C70" t="str">
            <v xml:space="preserve"> </v>
          </cell>
          <cell r="D70" t="str">
            <v xml:space="preserve"> </v>
          </cell>
          <cell r="E70" t="str">
            <v>m3</v>
          </cell>
          <cell r="F70">
            <v>100</v>
          </cell>
          <cell r="G70">
            <v>3.54</v>
          </cell>
        </row>
        <row r="71">
          <cell r="A71" t="str">
            <v>DER52060</v>
          </cell>
          <cell r="B71" t="str">
            <v>Esc. Carga e Transp. de solos moles 50&lt;DMT&lt;=100m</v>
          </cell>
          <cell r="C71" t="str">
            <v xml:space="preserve"> </v>
          </cell>
          <cell r="D71" t="str">
            <v xml:space="preserve"> </v>
          </cell>
          <cell r="E71" t="str">
            <v>m3</v>
          </cell>
          <cell r="F71">
            <v>100</v>
          </cell>
          <cell r="G71">
            <v>3.69</v>
          </cell>
        </row>
        <row r="72">
          <cell r="A72" t="str">
            <v>DER52070</v>
          </cell>
          <cell r="B72" t="str">
            <v>Esc. Carga e Transp. de solos moles 100&lt;DMT&lt;=200m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100</v>
          </cell>
          <cell r="G72">
            <v>3.95</v>
          </cell>
        </row>
        <row r="73">
          <cell r="A73" t="str">
            <v>DER52082</v>
          </cell>
          <cell r="B73" t="str">
            <v>Esc. Carga e Transp. de solos moles 200&lt;DMT&lt;=400m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2800</v>
          </cell>
          <cell r="G73">
            <v>4.03</v>
          </cell>
        </row>
        <row r="74">
          <cell r="A74" t="str">
            <v>DER52087</v>
          </cell>
          <cell r="B74" t="str">
            <v>Esc. Carga e Transp. de solos moles 400&lt;DMT&lt;=600m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13028</v>
          </cell>
          <cell r="G74">
            <v>4.5999999999999996</v>
          </cell>
        </row>
        <row r="75">
          <cell r="A75" t="str">
            <v>DER52090</v>
          </cell>
          <cell r="B75" t="str">
            <v>Esc. Carga e Transp. de solos moles 600&lt;DMT&lt;=800m</v>
          </cell>
          <cell r="C75" t="str">
            <v xml:space="preserve"> </v>
          </cell>
          <cell r="D75" t="str">
            <v xml:space="preserve"> </v>
          </cell>
          <cell r="E75" t="str">
            <v>m3</v>
          </cell>
          <cell r="F75">
            <v>25992</v>
          </cell>
          <cell r="G75">
            <v>4.6399999999999997</v>
          </cell>
        </row>
        <row r="76">
          <cell r="A76" t="str">
            <v>DER52095</v>
          </cell>
          <cell r="B76" t="str">
            <v>Esc. Carga e Transp. de solos moles 800&lt;DMT&lt;=1000m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17948</v>
          </cell>
          <cell r="G76">
            <v>4.7</v>
          </cell>
        </row>
        <row r="77">
          <cell r="A77" t="str">
            <v>DER52100</v>
          </cell>
          <cell r="B77" t="str">
            <v>Esc. Carga e Transp. de solos moles 1000&lt;DMT&lt;=1200m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10990</v>
          </cell>
          <cell r="G77">
            <v>4.71</v>
          </cell>
        </row>
        <row r="78">
          <cell r="A78" t="str">
            <v>DER52101</v>
          </cell>
          <cell r="B78" t="str">
            <v>Esc. Carga e Transp. de solos moles 1200&lt;DMT&lt;=1400m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5965</v>
          </cell>
          <cell r="G78">
            <v>4.74</v>
          </cell>
        </row>
        <row r="79">
          <cell r="A79" t="str">
            <v>DER52102</v>
          </cell>
          <cell r="B79" t="str">
            <v>Esc. Carga e Transp. de solos moles 1400&lt;DMT&lt;=1600m</v>
          </cell>
          <cell r="C79" t="str">
            <v xml:space="preserve"> </v>
          </cell>
          <cell r="D79" t="str">
            <v xml:space="preserve"> </v>
          </cell>
          <cell r="E79" t="str">
            <v>m3</v>
          </cell>
          <cell r="F79">
            <v>6497</v>
          </cell>
          <cell r="G79">
            <v>4.8099999999999996</v>
          </cell>
        </row>
        <row r="80">
          <cell r="A80" t="str">
            <v>DER52103</v>
          </cell>
          <cell r="B80" t="str">
            <v>Esc. Carga e Transp. de solos moles 1600&lt;DMT&lt;=1800m</v>
          </cell>
          <cell r="C80" t="str">
            <v xml:space="preserve"> </v>
          </cell>
          <cell r="D80" t="str">
            <v xml:space="preserve"> </v>
          </cell>
          <cell r="E80" t="str">
            <v>m3</v>
          </cell>
          <cell r="F80">
            <v>1853</v>
          </cell>
          <cell r="G80">
            <v>4.8600000000000003</v>
          </cell>
        </row>
        <row r="81">
          <cell r="A81" t="str">
            <v>DER52104</v>
          </cell>
          <cell r="B81" t="str">
            <v>Esc. Carga e Transp. de solos moles 1800&lt;DMT&lt;=2000m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12026</v>
          </cell>
          <cell r="G81">
            <v>4.9800000000000004</v>
          </cell>
        </row>
        <row r="82">
          <cell r="A82" t="str">
            <v>DER52105</v>
          </cell>
          <cell r="B82" t="str">
            <v>Esc. Carga e Transp. de solos moles 2000&lt;DMT&lt;=3000m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21899</v>
          </cell>
          <cell r="G82">
            <v>5.77</v>
          </cell>
        </row>
        <row r="83">
          <cell r="A83" t="str">
            <v>DER52106</v>
          </cell>
          <cell r="B83" t="str">
            <v>Esc. Carga e Transp. de solos moles 3000&lt;DMT&lt;=4000m</v>
          </cell>
          <cell r="C83" t="str">
            <v xml:space="preserve"> </v>
          </cell>
          <cell r="D83" t="str">
            <v xml:space="preserve"> </v>
          </cell>
          <cell r="E83" t="str">
            <v>m3</v>
          </cell>
          <cell r="F83">
            <v>5075</v>
          </cell>
          <cell r="G83">
            <v>6.37</v>
          </cell>
        </row>
        <row r="84">
          <cell r="A84" t="str">
            <v>DER52106a</v>
          </cell>
          <cell r="B84" t="str">
            <v>Esc. Carga e Transp. de solos moles 4000&lt;DMT&lt;=5000m</v>
          </cell>
          <cell r="C84" t="str">
            <v xml:space="preserve"> </v>
          </cell>
          <cell r="D84" t="str">
            <v xml:space="preserve"> </v>
          </cell>
          <cell r="E84" t="str">
            <v>m3</v>
          </cell>
          <cell r="F84">
            <v>17928</v>
          </cell>
          <cell r="G84">
            <v>7.36</v>
          </cell>
        </row>
        <row r="85">
          <cell r="A85" t="str">
            <v>DER52106c</v>
          </cell>
          <cell r="B85" t="str">
            <v>Esc. Carga e Transp. de solos moles 6000&lt;DMT&lt;=7000m</v>
          </cell>
          <cell r="C85" t="str">
            <v xml:space="preserve"> </v>
          </cell>
          <cell r="D85" t="str">
            <v xml:space="preserve"> </v>
          </cell>
          <cell r="E85" t="str">
            <v>m3</v>
          </cell>
          <cell r="F85">
            <v>281785</v>
          </cell>
          <cell r="G85">
            <v>9.41</v>
          </cell>
        </row>
        <row r="86">
          <cell r="A86" t="str">
            <v>DER52120</v>
          </cell>
          <cell r="B86" t="str">
            <v>Extr.,Carga, Transp.e espalh.de areia ext.p/colchão dren.(banh.Maracajá)e subst.solos moles DMT=49km</v>
          </cell>
          <cell r="E86" t="str">
            <v>m3</v>
          </cell>
          <cell r="F86">
            <v>37031</v>
          </cell>
          <cell r="G86">
            <v>16.36</v>
          </cell>
        </row>
        <row r="87">
          <cell r="A87" t="str">
            <v>DER52120e</v>
          </cell>
          <cell r="B87" t="str">
            <v>Escav.,Carga, Transp.e espalh.de areia comerc.p/colchão dren.(banh.Maracajá)e subst.solos moles DMT=49km</v>
          </cell>
          <cell r="E87" t="str">
            <v>m3</v>
          </cell>
          <cell r="F87">
            <v>240702</v>
          </cell>
          <cell r="G87">
            <v>21.01</v>
          </cell>
        </row>
        <row r="88">
          <cell r="A88" t="str">
            <v>DER52120c</v>
          </cell>
          <cell r="B88" t="str">
            <v>Extr.,Carga, Transp.e Espalh.areia comerc.p/colchão dren.(banh.Maracajá)e subst.solos moles DMT=95,2km</v>
          </cell>
          <cell r="E88" t="str">
            <v>m3</v>
          </cell>
          <cell r="F88">
            <v>92578</v>
          </cell>
          <cell r="G88">
            <v>33.19</v>
          </cell>
        </row>
        <row r="89">
          <cell r="A89" t="str">
            <v>DER52120d</v>
          </cell>
          <cell r="B89" t="str">
            <v>Extração, Carga e Transp.e Espalh.de seixo p/colchão drenante(banhado do Maracajá) DMT=23,7km</v>
          </cell>
          <cell r="E89" t="str">
            <v>m3</v>
          </cell>
          <cell r="F89">
            <v>108722</v>
          </cell>
          <cell r="G89">
            <v>15.7</v>
          </cell>
        </row>
        <row r="90">
          <cell r="A90" t="str">
            <v>DER52020a</v>
          </cell>
          <cell r="B90" t="str">
            <v>Carga, transp.e espalhamento de camada vegetal 50&lt;DMT&lt;=200m</v>
          </cell>
          <cell r="E90" t="str">
            <v>m3</v>
          </cell>
          <cell r="F90">
            <v>27990</v>
          </cell>
          <cell r="G90">
            <v>2.2400000000000002</v>
          </cell>
        </row>
        <row r="91">
          <cell r="A91" t="str">
            <v>DER52020b</v>
          </cell>
          <cell r="B91" t="str">
            <v>Escarificação de acessos, desvios e áreas de jazidas e do canteiro de obra</v>
          </cell>
          <cell r="E91" t="str">
            <v>m2</v>
          </cell>
          <cell r="F91">
            <v>345000</v>
          </cell>
          <cell r="G91">
            <v>0.42</v>
          </cell>
        </row>
        <row r="92">
          <cell r="A92" t="str">
            <v>P 52050</v>
          </cell>
          <cell r="B92" t="str">
            <v>Espalhamento de solos moles</v>
          </cell>
          <cell r="E92" t="str">
            <v>m3</v>
          </cell>
          <cell r="F92">
            <v>424086</v>
          </cell>
          <cell r="G92">
            <v>0.35</v>
          </cell>
        </row>
        <row r="93">
          <cell r="A93" t="str">
            <v>01.510.00</v>
          </cell>
          <cell r="B93" t="str">
            <v>Compactação de aterros a 95% Proctor Normal</v>
          </cell>
          <cell r="C93" t="str">
            <v>DNER-ES282/97</v>
          </cell>
          <cell r="D93" t="str">
            <v xml:space="preserve"> </v>
          </cell>
          <cell r="E93" t="str">
            <v>m3</v>
          </cell>
          <cell r="F93">
            <v>1932295</v>
          </cell>
          <cell r="G93">
            <v>0.79</v>
          </cell>
        </row>
        <row r="94">
          <cell r="A94" t="str">
            <v>01.511.00</v>
          </cell>
          <cell r="B94" t="str">
            <v>Compactação de aterros a 100% Proctor Normal</v>
          </cell>
          <cell r="C94" t="str">
            <v>DNER-ES282/97</v>
          </cell>
          <cell r="D94" t="str">
            <v xml:space="preserve"> </v>
          </cell>
          <cell r="E94" t="str">
            <v>m3</v>
          </cell>
          <cell r="F94">
            <v>362006</v>
          </cell>
          <cell r="G94">
            <v>1.36</v>
          </cell>
        </row>
        <row r="95">
          <cell r="A95" t="str">
            <v>P 03.993.02a</v>
          </cell>
          <cell r="B95" t="str">
            <v>Estacas pré-mold. de concreto 700 KN, fornec., transp.e cravação</v>
          </cell>
          <cell r="C95" t="str">
            <v xml:space="preserve"> </v>
          </cell>
          <cell r="D95" t="str">
            <v xml:space="preserve"> </v>
          </cell>
          <cell r="E95" t="str">
            <v>m</v>
          </cell>
          <cell r="F95">
            <v>277153</v>
          </cell>
          <cell r="G95">
            <v>48.07</v>
          </cell>
        </row>
        <row r="96">
          <cell r="A96" t="str">
            <v>P 03.993.02c</v>
          </cell>
          <cell r="B96" t="str">
            <v>Emendas para estacas pré-moldadas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8931</v>
          </cell>
          <cell r="G96">
            <v>95.06</v>
          </cell>
        </row>
        <row r="97">
          <cell r="A97" t="str">
            <v>03.300.01</v>
          </cell>
          <cell r="B97" t="str">
            <v>Concreto magro</v>
          </cell>
          <cell r="C97" t="str">
            <v xml:space="preserve"> </v>
          </cell>
          <cell r="D97" t="str">
            <v xml:space="preserve"> </v>
          </cell>
          <cell r="E97" t="str">
            <v>m3</v>
          </cell>
          <cell r="F97">
            <v>2188</v>
          </cell>
          <cell r="G97">
            <v>105.69</v>
          </cell>
        </row>
        <row r="98">
          <cell r="A98" t="str">
            <v>03.325.00</v>
          </cell>
          <cell r="B98" t="str">
            <v xml:space="preserve">Concreto fck= 18 MPa-contr. raz. uso ger. </v>
          </cell>
          <cell r="C98" t="str">
            <v xml:space="preserve"> </v>
          </cell>
          <cell r="D98" t="str">
            <v xml:space="preserve"> </v>
          </cell>
          <cell r="E98" t="str">
            <v>m3</v>
          </cell>
          <cell r="F98">
            <v>18011</v>
          </cell>
          <cell r="G98">
            <v>144.27000000000001</v>
          </cell>
        </row>
        <row r="99">
          <cell r="A99" t="str">
            <v>03.353.00</v>
          </cell>
          <cell r="B99" t="str">
            <v>Forn., preparo e colocação nas formas, de aço CA-50</v>
          </cell>
          <cell r="C99" t="str">
            <v xml:space="preserve"> </v>
          </cell>
          <cell r="D99" t="str">
            <v xml:space="preserve"> </v>
          </cell>
          <cell r="E99" t="str">
            <v>kg</v>
          </cell>
          <cell r="F99">
            <v>2046258</v>
          </cell>
          <cell r="G99">
            <v>2.59</v>
          </cell>
        </row>
        <row r="100">
          <cell r="A100" t="str">
            <v>03.371.01</v>
          </cell>
          <cell r="B100" t="str">
            <v>Formas de placa compensada resinada</v>
          </cell>
          <cell r="C100" t="str">
            <v xml:space="preserve"> </v>
          </cell>
          <cell r="D100" t="str">
            <v xml:space="preserve"> </v>
          </cell>
          <cell r="E100" t="str">
            <v>m2</v>
          </cell>
          <cell r="F100">
            <v>3180</v>
          </cell>
          <cell r="G100">
            <v>21.86</v>
          </cell>
        </row>
        <row r="101">
          <cell r="F101" t="str">
            <v>SUB-TOTAL</v>
          </cell>
        </row>
        <row r="103">
          <cell r="B103" t="str">
            <v>PAVIMENTAÇÃO</v>
          </cell>
        </row>
        <row r="104">
          <cell r="A104" t="str">
            <v>02.000.00</v>
          </cell>
          <cell r="B104" t="str">
            <v>Regularização do subleito</v>
          </cell>
          <cell r="C104" t="str">
            <v xml:space="preserve"> </v>
          </cell>
          <cell r="D104" t="str">
            <v xml:space="preserve"> </v>
          </cell>
          <cell r="E104" t="str">
            <v>m2</v>
          </cell>
          <cell r="F104">
            <v>286192</v>
          </cell>
          <cell r="G104">
            <v>0.3</v>
          </cell>
        </row>
        <row r="105">
          <cell r="A105" t="str">
            <v>DER53130</v>
          </cell>
          <cell r="B105" t="str">
            <v>Camada de macadame seco</v>
          </cell>
          <cell r="C105" t="str">
            <v xml:space="preserve"> </v>
          </cell>
          <cell r="D105" t="str">
            <v xml:space="preserve"> </v>
          </cell>
          <cell r="E105" t="str">
            <v>m3</v>
          </cell>
          <cell r="F105">
            <v>56007</v>
          </cell>
          <cell r="G105">
            <v>21.86</v>
          </cell>
        </row>
        <row r="106">
          <cell r="A106" t="str">
            <v>02.230.00</v>
          </cell>
          <cell r="B106" t="str">
            <v>Base brita graduada</v>
          </cell>
          <cell r="C106" t="str">
            <v>DNER-ES303/97</v>
          </cell>
          <cell r="D106" t="str">
            <v xml:space="preserve"> </v>
          </cell>
          <cell r="E106" t="str">
            <v>m3</v>
          </cell>
          <cell r="F106">
            <v>40388</v>
          </cell>
          <cell r="G106">
            <v>28.06</v>
          </cell>
        </row>
        <row r="107">
          <cell r="A107" t="str">
            <v>02.300.00</v>
          </cell>
          <cell r="B107" t="str">
            <v>Imprimação - Fornecimento, transporte e execução</v>
          </cell>
          <cell r="C107" t="str">
            <v>DNER-ES306/97</v>
          </cell>
          <cell r="D107" t="str">
            <v xml:space="preserve"> </v>
          </cell>
          <cell r="E107" t="str">
            <v>m2</v>
          </cell>
          <cell r="F107">
            <v>264571</v>
          </cell>
          <cell r="G107">
            <v>1.1100000000000001</v>
          </cell>
        </row>
        <row r="108">
          <cell r="A108" t="str">
            <v>02.400.00</v>
          </cell>
          <cell r="B108" t="str">
            <v>Pintura de ligação - Fornec., transporte e execução</v>
          </cell>
          <cell r="C108" t="str">
            <v>DNER-ES307/97</v>
          </cell>
          <cell r="D108" t="str">
            <v xml:space="preserve"> </v>
          </cell>
          <cell r="E108" t="str">
            <v>m2</v>
          </cell>
          <cell r="F108">
            <v>804691.72</v>
          </cell>
          <cell r="G108">
            <v>0.41</v>
          </cell>
        </row>
        <row r="109">
          <cell r="A109" t="str">
            <v>02.540.01</v>
          </cell>
          <cell r="B109" t="str">
            <v>Concreto betuminoso usinado a quente - usina 100/140 t/h</v>
          </cell>
          <cell r="C109" t="str">
            <v>DNER-ES313/97</v>
          </cell>
          <cell r="D109" t="str">
            <v xml:space="preserve"> </v>
          </cell>
          <cell r="E109" t="str">
            <v>t</v>
          </cell>
          <cell r="F109">
            <v>99087</v>
          </cell>
          <cell r="G109">
            <v>67.64</v>
          </cell>
        </row>
        <row r="110">
          <cell r="A110" t="str">
            <v>DER82200a</v>
          </cell>
          <cell r="B110" t="str">
            <v>Remoção de camada granular</v>
          </cell>
          <cell r="C110" t="str">
            <v xml:space="preserve"> </v>
          </cell>
          <cell r="D110" t="str">
            <v xml:space="preserve"> </v>
          </cell>
          <cell r="E110" t="str">
            <v>m3</v>
          </cell>
          <cell r="F110">
            <v>6475</v>
          </cell>
          <cell r="G110">
            <v>4.67</v>
          </cell>
        </row>
        <row r="111">
          <cell r="A111" t="str">
            <v>DER82200</v>
          </cell>
          <cell r="B111" t="str">
            <v>Remoção de revestimento de CBUQ</v>
          </cell>
          <cell r="C111" t="str">
            <v xml:space="preserve"> </v>
          </cell>
          <cell r="D111" t="str">
            <v xml:space="preserve"> </v>
          </cell>
          <cell r="E111" t="str">
            <v>m3</v>
          </cell>
          <cell r="F111">
            <v>6474</v>
          </cell>
          <cell r="G111">
            <v>5.73</v>
          </cell>
        </row>
        <row r="112">
          <cell r="F112" t="str">
            <v>SUB-TOTAL</v>
          </cell>
        </row>
        <row r="114">
          <cell r="B114" t="str">
            <v>DRENAGEM</v>
          </cell>
        </row>
        <row r="115">
          <cell r="A115" t="str">
            <v>04.000.00</v>
          </cell>
          <cell r="B115" t="str">
            <v>Escavação manual em material de 1a categoria</v>
          </cell>
          <cell r="C115" t="str">
            <v xml:space="preserve"> </v>
          </cell>
          <cell r="D115" t="str">
            <v xml:space="preserve"> </v>
          </cell>
          <cell r="E115" t="str">
            <v>m3</v>
          </cell>
          <cell r="F115">
            <v>544</v>
          </cell>
          <cell r="G115">
            <v>17.57</v>
          </cell>
        </row>
        <row r="116">
          <cell r="A116" t="str">
            <v>04.001.00</v>
          </cell>
          <cell r="B116" t="str">
            <v>Escavação mecânica em material de 1a categoria</v>
          </cell>
          <cell r="C116" t="str">
            <v xml:space="preserve"> </v>
          </cell>
          <cell r="D116" t="str">
            <v xml:space="preserve"> </v>
          </cell>
          <cell r="E116" t="str">
            <v>m3</v>
          </cell>
          <cell r="F116">
            <v>14374</v>
          </cell>
          <cell r="G116">
            <v>2.09</v>
          </cell>
        </row>
        <row r="117">
          <cell r="A117" t="str">
            <v>04.011.00</v>
          </cell>
          <cell r="B117" t="str">
            <v>Escavação mecânica em material de 2a categoria</v>
          </cell>
          <cell r="C117" t="str">
            <v xml:space="preserve"> </v>
          </cell>
          <cell r="D117" t="str">
            <v xml:space="preserve"> </v>
          </cell>
          <cell r="E117" t="str">
            <v>m3</v>
          </cell>
          <cell r="F117">
            <v>20</v>
          </cell>
          <cell r="G117">
            <v>0.9</v>
          </cell>
        </row>
        <row r="118">
          <cell r="A118" t="str">
            <v>04.001.01</v>
          </cell>
          <cell r="B118" t="str">
            <v>Escavação mecânica,reaterro e compactação (material de 1a categoria)</v>
          </cell>
          <cell r="C118" t="str">
            <v xml:space="preserve"> </v>
          </cell>
          <cell r="D118" t="str">
            <v xml:space="preserve"> </v>
          </cell>
          <cell r="E118" t="str">
            <v>m3</v>
          </cell>
          <cell r="F118">
            <v>3037</v>
          </cell>
          <cell r="G118">
            <v>3.03</v>
          </cell>
        </row>
        <row r="119">
          <cell r="A119" t="str">
            <v>04.400.02</v>
          </cell>
          <cell r="B119" t="str">
            <v>Valeta de prot. de cortes c/ revest. vegetal VPC 02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7610</v>
          </cell>
          <cell r="G119">
            <v>23.24</v>
          </cell>
        </row>
        <row r="120">
          <cell r="A120" t="str">
            <v>04.401.01</v>
          </cell>
          <cell r="B120" t="str">
            <v>Valeta de prot. de aterro c/ revest. vegetal VPA 01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6358</v>
          </cell>
          <cell r="G120">
            <v>31.98</v>
          </cell>
        </row>
        <row r="121">
          <cell r="A121" t="str">
            <v>04.401.02</v>
          </cell>
          <cell r="B121" t="str">
            <v>Valeta de prot. de aterro c/ revest. vegetal VPA 02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19035</v>
          </cell>
          <cell r="G121">
            <v>24.32</v>
          </cell>
        </row>
        <row r="122">
          <cell r="A122" t="str">
            <v>04.500.06</v>
          </cell>
          <cell r="B122" t="str">
            <v>Dreno longit. profundo p/cortes em solo- DPS 06</v>
          </cell>
          <cell r="C122" t="str">
            <v>DNER-ES292/97</v>
          </cell>
          <cell r="D122" t="str">
            <v xml:space="preserve"> </v>
          </cell>
          <cell r="E122" t="str">
            <v>m</v>
          </cell>
          <cell r="F122">
            <v>3836</v>
          </cell>
          <cell r="G122">
            <v>34.94</v>
          </cell>
        </row>
        <row r="123">
          <cell r="A123" t="str">
            <v>04.502.02</v>
          </cell>
          <cell r="B123" t="str">
            <v>Boca de saída p/ dreno longit. profundo- BSD 02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24</v>
          </cell>
          <cell r="G123">
            <v>49.08</v>
          </cell>
        </row>
        <row r="124">
          <cell r="A124" t="str">
            <v>04.510.03</v>
          </cell>
          <cell r="B124" t="str">
            <v>Dreno sub- superficial- DSS 03</v>
          </cell>
          <cell r="C124" t="str">
            <v>DNER-ES294/97</v>
          </cell>
          <cell r="D124" t="str">
            <v xml:space="preserve"> </v>
          </cell>
          <cell r="E124" t="str">
            <v>m</v>
          </cell>
          <cell r="F124">
            <v>13990</v>
          </cell>
          <cell r="G124">
            <v>3.71</v>
          </cell>
        </row>
        <row r="125">
          <cell r="A125" t="str">
            <v>04.511.01</v>
          </cell>
          <cell r="B125" t="str">
            <v>Boca de saída p/ dreno sub-superficial-BSD 03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50</v>
          </cell>
          <cell r="G125">
            <v>20.86</v>
          </cell>
        </row>
        <row r="126">
          <cell r="A126" t="str">
            <v>04.900.03</v>
          </cell>
          <cell r="B126" t="str">
            <v>Sarjeta triangular de concreto-STC 03</v>
          </cell>
          <cell r="C126" t="str">
            <v>DNER-ES288/97</v>
          </cell>
          <cell r="D126" t="str">
            <v xml:space="preserve"> </v>
          </cell>
          <cell r="E126" t="str">
            <v>m</v>
          </cell>
          <cell r="F126">
            <v>440</v>
          </cell>
          <cell r="G126">
            <v>16.02</v>
          </cell>
        </row>
        <row r="127">
          <cell r="A127" t="str">
            <v>04.900.04</v>
          </cell>
          <cell r="B127" t="str">
            <v>Sarjeta triangular de concreto-STC 04</v>
          </cell>
          <cell r="C127" t="str">
            <v>DNER-ES288/97</v>
          </cell>
          <cell r="D127" t="str">
            <v xml:space="preserve"> </v>
          </cell>
          <cell r="E127" t="str">
            <v>m</v>
          </cell>
          <cell r="F127">
            <v>847</v>
          </cell>
          <cell r="G127">
            <v>12.93</v>
          </cell>
        </row>
        <row r="128">
          <cell r="A128" t="str">
            <v>04.900.21</v>
          </cell>
          <cell r="B128" t="str">
            <v>Sarjeta de cant. central de concreto-SCC 01</v>
          </cell>
          <cell r="C128" t="str">
            <v>DNER-ES288/97</v>
          </cell>
          <cell r="D128" t="str">
            <v xml:space="preserve"> </v>
          </cell>
          <cell r="E128" t="str">
            <v>m</v>
          </cell>
          <cell r="F128">
            <v>13109</v>
          </cell>
          <cell r="G128">
            <v>13.85</v>
          </cell>
        </row>
        <row r="129">
          <cell r="A129" t="str">
            <v>04.900.22</v>
          </cell>
          <cell r="B129" t="str">
            <v>Sarjeta de cant. central de concreto-SCC 02</v>
          </cell>
          <cell r="C129" t="str">
            <v>DNER-ES288/97</v>
          </cell>
          <cell r="D129" t="str">
            <v xml:space="preserve"> </v>
          </cell>
          <cell r="E129" t="str">
            <v>m</v>
          </cell>
          <cell r="F129">
            <v>3154</v>
          </cell>
          <cell r="G129">
            <v>19.170000000000002</v>
          </cell>
        </row>
        <row r="130">
          <cell r="A130" t="str">
            <v>DER78150b</v>
          </cell>
          <cell r="B130" t="str">
            <v>Caixa coletora de sarjeta - CCS, D=40cm E H=1,00m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3</v>
          </cell>
          <cell r="G130">
            <v>382.07</v>
          </cell>
        </row>
        <row r="131">
          <cell r="A131" t="str">
            <v>DER78150c</v>
          </cell>
          <cell r="B131" t="str">
            <v>Caixa coletora de sarjeta - CCS, D=40cm E H=1,50m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8</v>
          </cell>
          <cell r="G131">
            <v>503.68</v>
          </cell>
        </row>
        <row r="132">
          <cell r="A132" t="str">
            <v>DER78150d</v>
          </cell>
          <cell r="B132" t="str">
            <v>Caixa coletora de sarjeta - CCS, D=40cm E H=2,00m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1</v>
          </cell>
          <cell r="G132">
            <v>625.26</v>
          </cell>
        </row>
        <row r="133">
          <cell r="A133" t="str">
            <v>DER78150a</v>
          </cell>
          <cell r="B133" t="str">
            <v>Caixa coletora de sarjeta - CCS, D=60cm E H=1,5m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7</v>
          </cell>
          <cell r="G133">
            <v>500.45</v>
          </cell>
        </row>
        <row r="134">
          <cell r="A134" t="str">
            <v>04.101.01</v>
          </cell>
          <cell r="B134" t="str">
            <v>Boca de BSTC D=0.60m-normal</v>
          </cell>
          <cell r="C134" t="str">
            <v>DNER-ES284/97</v>
          </cell>
          <cell r="D134" t="str">
            <v xml:space="preserve"> </v>
          </cell>
          <cell r="E134" t="str">
            <v>un</v>
          </cell>
          <cell r="F134">
            <v>23</v>
          </cell>
          <cell r="G134">
            <v>299.62</v>
          </cell>
        </row>
        <row r="135">
          <cell r="A135" t="str">
            <v>04.930.01</v>
          </cell>
          <cell r="B135" t="str">
            <v>Caixa coletora de sarjeta-CCS 01</v>
          </cell>
          <cell r="C135" t="str">
            <v>DNER-ES287/97</v>
          </cell>
          <cell r="D135" t="str">
            <v xml:space="preserve"> </v>
          </cell>
          <cell r="E135" t="str">
            <v>un</v>
          </cell>
          <cell r="F135">
            <v>13</v>
          </cell>
          <cell r="G135">
            <v>568.85</v>
          </cell>
        </row>
        <row r="136">
          <cell r="A136" t="str">
            <v>04.930.02</v>
          </cell>
          <cell r="B136" t="str">
            <v>Caixa coletora de sarjeta-CCS 02</v>
          </cell>
          <cell r="C136" t="str">
            <v>DNER-ES287/97</v>
          </cell>
          <cell r="D136" t="str">
            <v xml:space="preserve"> </v>
          </cell>
          <cell r="E136" t="str">
            <v>un</v>
          </cell>
          <cell r="F136">
            <v>2</v>
          </cell>
          <cell r="G136">
            <v>555.63</v>
          </cell>
        </row>
        <row r="137">
          <cell r="A137" t="str">
            <v>04.930.03</v>
          </cell>
          <cell r="B137" t="str">
            <v>Caixa coletora de sarjeta-CCS 03</v>
          </cell>
          <cell r="C137" t="str">
            <v>DNER-ES287/97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542.39</v>
          </cell>
        </row>
        <row r="138">
          <cell r="A138" t="str">
            <v>04.930.05</v>
          </cell>
          <cell r="B138" t="str">
            <v>Caixa coletora de sarjeta-CCS 05</v>
          </cell>
          <cell r="C138" t="str">
            <v>DNER-ES287/97</v>
          </cell>
          <cell r="D138" t="str">
            <v xml:space="preserve"> </v>
          </cell>
          <cell r="E138" t="str">
            <v>un</v>
          </cell>
          <cell r="F138">
            <v>5</v>
          </cell>
          <cell r="G138">
            <v>715.16</v>
          </cell>
        </row>
        <row r="139">
          <cell r="A139" t="str">
            <v>04.930.09</v>
          </cell>
          <cell r="B139" t="str">
            <v>Caixa coletora de sarjeta-CCS 09</v>
          </cell>
          <cell r="C139" t="str">
            <v>DNER-ES287/97</v>
          </cell>
          <cell r="D139" t="str">
            <v xml:space="preserve"> </v>
          </cell>
          <cell r="E139" t="str">
            <v>un</v>
          </cell>
          <cell r="F139">
            <v>2</v>
          </cell>
          <cell r="G139">
            <v>860.7</v>
          </cell>
        </row>
        <row r="140">
          <cell r="A140" t="str">
            <v>04.930.10</v>
          </cell>
          <cell r="B140" t="str">
            <v>Caixa coletora de sarjeta-CCS 10</v>
          </cell>
          <cell r="C140" t="str">
            <v>DNER-ES287/97</v>
          </cell>
          <cell r="D140" t="str">
            <v xml:space="preserve"> </v>
          </cell>
          <cell r="E140" t="str">
            <v>un</v>
          </cell>
          <cell r="F140">
            <v>1</v>
          </cell>
          <cell r="G140">
            <v>846.69</v>
          </cell>
        </row>
        <row r="141">
          <cell r="A141" t="str">
            <v>04.930.11</v>
          </cell>
          <cell r="B141" t="str">
            <v>Caixa coletora de sarjeta-CCS 11</v>
          </cell>
          <cell r="C141" t="str">
            <v>DNER-ES287/97</v>
          </cell>
          <cell r="D141" t="str">
            <v xml:space="preserve"> </v>
          </cell>
          <cell r="E141" t="str">
            <v>un</v>
          </cell>
          <cell r="F141">
            <v>2</v>
          </cell>
          <cell r="G141">
            <v>832.67</v>
          </cell>
        </row>
        <row r="142">
          <cell r="A142" t="str">
            <v>DER78300</v>
          </cell>
          <cell r="B142" t="str">
            <v>Caixa coletora de sarjeta - CCS, D=100cm E H=1,50m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4</v>
          </cell>
          <cell r="G142">
            <v>449.54</v>
          </cell>
        </row>
        <row r="143">
          <cell r="A143" t="str">
            <v>DER77150a</v>
          </cell>
          <cell r="B143" t="str">
            <v>Caixa coletora de talvegue - CCT, D=40cm E H=1,00m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2</v>
          </cell>
          <cell r="G143">
            <v>388.24</v>
          </cell>
        </row>
        <row r="144">
          <cell r="A144" t="str">
            <v>DER77150b</v>
          </cell>
          <cell r="B144" t="str">
            <v>Caixa coletora de talvegue - CCT, D=40cm E H=1,50m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1</v>
          </cell>
          <cell r="G144">
            <v>510.91</v>
          </cell>
        </row>
        <row r="145">
          <cell r="A145" t="str">
            <v>DER77150c</v>
          </cell>
          <cell r="B145" t="str">
            <v>Caixa coletora de talvegue - CCT, D=60cm E H=1,00m</v>
          </cell>
          <cell r="C145" t="str">
            <v xml:space="preserve"> </v>
          </cell>
          <cell r="D145" t="str">
            <v xml:space="preserve"> </v>
          </cell>
          <cell r="E145" t="str">
            <v>un</v>
          </cell>
          <cell r="F145">
            <v>1</v>
          </cell>
          <cell r="G145">
            <v>320.83</v>
          </cell>
        </row>
        <row r="146">
          <cell r="A146" t="str">
            <v>DER77150</v>
          </cell>
          <cell r="B146" t="str">
            <v>Caixa coletora de talvegue - CCT, D=100cm E H=1,50m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3</v>
          </cell>
          <cell r="G146">
            <v>410.6</v>
          </cell>
        </row>
        <row r="147">
          <cell r="A147" t="str">
            <v>04.960.01</v>
          </cell>
          <cell r="B147" t="str">
            <v>Boca de lobo simples c/ grelha de concreto-BLS 01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2</v>
          </cell>
          <cell r="G147">
            <v>203.51</v>
          </cell>
        </row>
        <row r="148">
          <cell r="A148" t="str">
            <v>04.960.02</v>
          </cell>
          <cell r="B148" t="str">
            <v>Boca de lobo simples c/ grelha de concreto-BLS 02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8</v>
          </cell>
          <cell r="G148">
            <v>257.83999999999997</v>
          </cell>
        </row>
        <row r="149">
          <cell r="A149" t="str">
            <v>P 04.100.07</v>
          </cell>
          <cell r="B149" t="str">
            <v>Execução de galerias D=0,40 c/ lastro de brita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420</v>
          </cell>
          <cell r="G149">
            <v>41.68</v>
          </cell>
        </row>
        <row r="150">
          <cell r="A150" t="str">
            <v>P 04.100.09</v>
          </cell>
          <cell r="B150" t="str">
            <v>Execução de galerias D=0,60 c/ lastro de brita</v>
          </cell>
          <cell r="C150" t="str">
            <v xml:space="preserve"> </v>
          </cell>
          <cell r="D150" t="str">
            <v xml:space="preserve"> </v>
          </cell>
          <cell r="E150" t="str">
            <v>m</v>
          </cell>
          <cell r="F150">
            <v>110</v>
          </cell>
          <cell r="G150">
            <v>100.67</v>
          </cell>
        </row>
        <row r="151">
          <cell r="A151" t="str">
            <v>P 04.100.13</v>
          </cell>
          <cell r="B151" t="str">
            <v>Execução de galerias D=0,80 c/ lastro de brita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24</v>
          </cell>
          <cell r="G151">
            <v>53.83</v>
          </cell>
        </row>
        <row r="152">
          <cell r="A152" t="str">
            <v>P 04.100.08</v>
          </cell>
          <cell r="B152" t="str">
            <v>Execução de galerias D=0,40 c/ lastro de concreto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535</v>
          </cell>
          <cell r="G152">
            <v>58.65</v>
          </cell>
        </row>
        <row r="153">
          <cell r="A153" t="str">
            <v>P 04.100.10</v>
          </cell>
          <cell r="B153" t="str">
            <v>Execução de galerias D=0,60 c/ lastro de concreto</v>
          </cell>
          <cell r="C153" t="str">
            <v xml:space="preserve"> </v>
          </cell>
          <cell r="D153" t="str">
            <v xml:space="preserve"> </v>
          </cell>
          <cell r="E153" t="str">
            <v>m</v>
          </cell>
          <cell r="F153">
            <v>363</v>
          </cell>
          <cell r="G153">
            <v>131.66</v>
          </cell>
        </row>
        <row r="154">
          <cell r="A154" t="str">
            <v>DER72350b</v>
          </cell>
          <cell r="B154" t="str">
            <v>Boca para BSTC D=40cm - Normal</v>
          </cell>
          <cell r="C154" t="str">
            <v xml:space="preserve"> </v>
          </cell>
          <cell r="D154" t="str">
            <v xml:space="preserve"> </v>
          </cell>
          <cell r="E154" t="str">
            <v>un</v>
          </cell>
          <cell r="F154">
            <v>12</v>
          </cell>
          <cell r="G154">
            <v>147.57</v>
          </cell>
        </row>
        <row r="155">
          <cell r="A155" t="str">
            <v>04.100.01</v>
          </cell>
          <cell r="B155" t="str">
            <v>Corpo de BSTC D=0.60m</v>
          </cell>
          <cell r="C155" t="str">
            <v>DNER-ES284/97</v>
          </cell>
          <cell r="D155" t="str">
            <v xml:space="preserve"> </v>
          </cell>
          <cell r="E155" t="str">
            <v xml:space="preserve">m </v>
          </cell>
          <cell r="F155">
            <v>35</v>
          </cell>
          <cell r="G155">
            <v>139.21</v>
          </cell>
        </row>
        <row r="156">
          <cell r="A156" t="str">
            <v>DER72450</v>
          </cell>
          <cell r="B156" t="str">
            <v>Boca para BSTC D=80cm - Normal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2</v>
          </cell>
          <cell r="G156">
            <v>401.45</v>
          </cell>
        </row>
        <row r="157">
          <cell r="A157" t="str">
            <v>P 04.100.06</v>
          </cell>
          <cell r="B157" t="str">
            <v>Galeria D=0,40m envelopada</v>
          </cell>
          <cell r="C157" t="str">
            <v xml:space="preserve"> </v>
          </cell>
          <cell r="D157" t="str">
            <v xml:space="preserve"> </v>
          </cell>
          <cell r="E157" t="str">
            <v>m</v>
          </cell>
          <cell r="F157">
            <v>15</v>
          </cell>
          <cell r="G157">
            <v>103.37</v>
          </cell>
        </row>
        <row r="158">
          <cell r="A158" t="str">
            <v>04.963.01</v>
          </cell>
          <cell r="B158" t="str">
            <v>Poço de visita- PVI 01</v>
          </cell>
          <cell r="C158" t="str">
            <v xml:space="preserve"> </v>
          </cell>
          <cell r="D158" t="str">
            <v xml:space="preserve"> </v>
          </cell>
          <cell r="E158" t="str">
            <v>un</v>
          </cell>
          <cell r="F158">
            <v>1</v>
          </cell>
          <cell r="G158">
            <v>493.1</v>
          </cell>
        </row>
        <row r="159">
          <cell r="A159" t="str">
            <v>04.940.02</v>
          </cell>
          <cell r="B159" t="str">
            <v>Descida d’água tipo rápido- canal retangular-DAR 02</v>
          </cell>
          <cell r="C159" t="str">
            <v>DNER-ES291/97</v>
          </cell>
          <cell r="D159" t="str">
            <v xml:space="preserve"> </v>
          </cell>
          <cell r="E159" t="str">
            <v>m</v>
          </cell>
          <cell r="F159">
            <v>4</v>
          </cell>
          <cell r="G159">
            <v>57.28</v>
          </cell>
        </row>
        <row r="160">
          <cell r="A160" t="str">
            <v>P 04.100.08a</v>
          </cell>
          <cell r="B160" t="str">
            <v>Execução de travessia D=0,40 c/ lastro de concreto p/execução de desvio durante a obra</v>
          </cell>
          <cell r="C160" t="str">
            <v xml:space="preserve"> </v>
          </cell>
          <cell r="D160" t="str">
            <v xml:space="preserve"> </v>
          </cell>
          <cell r="E160" t="str">
            <v>m</v>
          </cell>
          <cell r="F160">
            <v>1055</v>
          </cell>
          <cell r="G160">
            <v>58.65</v>
          </cell>
        </row>
        <row r="161">
          <cell r="A161" t="str">
            <v>04.990.06</v>
          </cell>
          <cell r="B161" t="str">
            <v>Transposição de segmentos de sarjetas- TSS 06</v>
          </cell>
          <cell r="C161" t="str">
            <v>DNER-ES289/97</v>
          </cell>
          <cell r="D161" t="str">
            <v xml:space="preserve"> </v>
          </cell>
          <cell r="E161" t="str">
            <v>m</v>
          </cell>
          <cell r="F161">
            <v>12</v>
          </cell>
          <cell r="G161">
            <v>79.02</v>
          </cell>
        </row>
        <row r="162">
          <cell r="F162" t="str">
            <v>SUB-TOTAL</v>
          </cell>
        </row>
        <row r="164">
          <cell r="B164" t="str">
            <v>OBRAS DE ARTE CORRENTES</v>
          </cell>
        </row>
        <row r="165">
          <cell r="A165" t="str">
            <v>04.001.01</v>
          </cell>
          <cell r="B165" t="str">
            <v>Escavação mecânica,reaterro e compactação (material de 1a categoria)</v>
          </cell>
          <cell r="C165" t="str">
            <v xml:space="preserve"> </v>
          </cell>
          <cell r="D165" t="str">
            <v xml:space="preserve"> </v>
          </cell>
          <cell r="E165" t="str">
            <v>m3</v>
          </cell>
          <cell r="F165">
            <v>12147</v>
          </cell>
          <cell r="G165">
            <v>3.03</v>
          </cell>
        </row>
        <row r="166">
          <cell r="A166" t="str">
            <v>04.100.01</v>
          </cell>
          <cell r="B166" t="str">
            <v>Corpo de BSTC D=0.60m</v>
          </cell>
          <cell r="C166" t="str">
            <v>DNER-ES284/97</v>
          </cell>
          <cell r="D166" t="str">
            <v xml:space="preserve"> </v>
          </cell>
          <cell r="E166" t="str">
            <v xml:space="preserve">m </v>
          </cell>
          <cell r="F166">
            <v>17</v>
          </cell>
          <cell r="G166">
            <v>139.21</v>
          </cell>
        </row>
        <row r="167">
          <cell r="A167" t="str">
            <v>04.100.02</v>
          </cell>
          <cell r="B167" t="str">
            <v>Corpo de BSTC D=0.80m</v>
          </cell>
          <cell r="C167" t="str">
            <v>DNER-ES284/97</v>
          </cell>
          <cell r="D167" t="str">
            <v xml:space="preserve"> </v>
          </cell>
          <cell r="E167" t="str">
            <v xml:space="preserve">m </v>
          </cell>
          <cell r="F167">
            <v>347</v>
          </cell>
          <cell r="G167">
            <v>201.98</v>
          </cell>
        </row>
        <row r="168">
          <cell r="A168" t="str">
            <v>P 04.100.11</v>
          </cell>
          <cell r="B168" t="str">
            <v>Galeria D=0,80m envelopada</v>
          </cell>
          <cell r="C168" t="str">
            <v xml:space="preserve"> </v>
          </cell>
          <cell r="D168" t="str">
            <v xml:space="preserve"> </v>
          </cell>
          <cell r="E168" t="str">
            <v>m</v>
          </cell>
          <cell r="F168">
            <v>10</v>
          </cell>
          <cell r="G168">
            <v>263.04000000000002</v>
          </cell>
        </row>
        <row r="169">
          <cell r="A169" t="str">
            <v>04.100.03</v>
          </cell>
          <cell r="B169" t="str">
            <v>Corpo de BSTC D=1.00m</v>
          </cell>
          <cell r="C169" t="str">
            <v>DNER-ES284/97</v>
          </cell>
          <cell r="D169" t="str">
            <v xml:space="preserve"> </v>
          </cell>
          <cell r="E169" t="str">
            <v xml:space="preserve">m </v>
          </cell>
          <cell r="F169">
            <v>262</v>
          </cell>
          <cell r="G169">
            <v>280.33</v>
          </cell>
        </row>
        <row r="170">
          <cell r="A170" t="str">
            <v>04.100.04</v>
          </cell>
          <cell r="B170" t="str">
            <v>Corpo de BSTC D=1.20m</v>
          </cell>
          <cell r="C170" t="str">
            <v>DNER-ES284/97</v>
          </cell>
          <cell r="D170" t="str">
            <v xml:space="preserve"> </v>
          </cell>
          <cell r="E170" t="str">
            <v xml:space="preserve">m </v>
          </cell>
          <cell r="F170">
            <v>25</v>
          </cell>
          <cell r="G170">
            <v>381.37</v>
          </cell>
        </row>
        <row r="171">
          <cell r="A171" t="str">
            <v>04.101.01</v>
          </cell>
          <cell r="B171" t="str">
            <v>Boca de BSTC D=0.60m-normal</v>
          </cell>
          <cell r="C171" t="str">
            <v>DNER-ES284/97</v>
          </cell>
          <cell r="D171" t="str">
            <v xml:space="preserve"> </v>
          </cell>
          <cell r="E171" t="str">
            <v>un</v>
          </cell>
          <cell r="F171">
            <v>2</v>
          </cell>
          <cell r="G171">
            <v>299.62</v>
          </cell>
        </row>
        <row r="172">
          <cell r="A172" t="str">
            <v>04.101.02</v>
          </cell>
          <cell r="B172" t="str">
            <v>Boca de BSTC D=0.80m-normal</v>
          </cell>
          <cell r="C172" t="str">
            <v>DNER-ES284/97</v>
          </cell>
          <cell r="D172" t="str">
            <v xml:space="preserve"> </v>
          </cell>
          <cell r="E172" t="str">
            <v>un</v>
          </cell>
          <cell r="F172">
            <v>16</v>
          </cell>
          <cell r="G172">
            <v>494.05</v>
          </cell>
        </row>
        <row r="173">
          <cell r="A173" t="str">
            <v>04.101.03</v>
          </cell>
          <cell r="B173" t="str">
            <v>Boca de BSTC D=1.00m-normal</v>
          </cell>
          <cell r="C173" t="str">
            <v>DNER-ES284/97</v>
          </cell>
          <cell r="D173" t="str">
            <v xml:space="preserve"> </v>
          </cell>
          <cell r="E173" t="str">
            <v>un</v>
          </cell>
          <cell r="F173">
            <v>9</v>
          </cell>
          <cell r="G173">
            <v>757.56</v>
          </cell>
        </row>
        <row r="174">
          <cell r="A174" t="str">
            <v>04.101.04</v>
          </cell>
          <cell r="B174" t="str">
            <v>Boca de BSTC D=1.20m-normal</v>
          </cell>
          <cell r="C174" t="str">
            <v>DNER-ES284/97</v>
          </cell>
          <cell r="D174" t="str">
            <v xml:space="preserve"> </v>
          </cell>
          <cell r="E174" t="str">
            <v>un</v>
          </cell>
          <cell r="F174">
            <v>5</v>
          </cell>
          <cell r="G174">
            <v>1087.17</v>
          </cell>
        </row>
        <row r="175">
          <cell r="A175" t="str">
            <v>04.101.05</v>
          </cell>
          <cell r="B175" t="str">
            <v>Boca de BSTC D=1.50m-normal</v>
          </cell>
          <cell r="C175" t="str">
            <v>DNER-ES284/97</v>
          </cell>
          <cell r="D175" t="str">
            <v xml:space="preserve"> </v>
          </cell>
          <cell r="E175" t="str">
            <v>un</v>
          </cell>
          <cell r="F175">
            <v>2</v>
          </cell>
          <cell r="G175">
            <v>1942.12</v>
          </cell>
        </row>
        <row r="176">
          <cell r="A176" t="str">
            <v>04.110.01</v>
          </cell>
          <cell r="B176" t="str">
            <v>Corpo de BDTC D=1.00m</v>
          </cell>
          <cell r="C176" t="str">
            <v>DNER-ES284/97</v>
          </cell>
          <cell r="D176" t="str">
            <v xml:space="preserve"> </v>
          </cell>
          <cell r="E176" t="str">
            <v>m</v>
          </cell>
          <cell r="F176">
            <v>428</v>
          </cell>
          <cell r="G176">
            <v>572.14</v>
          </cell>
        </row>
        <row r="177">
          <cell r="A177" t="str">
            <v>04.110.02</v>
          </cell>
          <cell r="B177" t="str">
            <v>Corpo de BDTC D=1.20m</v>
          </cell>
          <cell r="C177" t="str">
            <v>DNER-ES284/97</v>
          </cell>
          <cell r="D177" t="str">
            <v xml:space="preserve"> </v>
          </cell>
          <cell r="E177" t="str">
            <v>m</v>
          </cell>
          <cell r="F177">
            <v>60</v>
          </cell>
          <cell r="G177">
            <v>745.38</v>
          </cell>
        </row>
        <row r="178">
          <cell r="A178" t="str">
            <v>P04.110.00</v>
          </cell>
          <cell r="B178" t="str">
            <v>Corpo de BDTC D=0.80m c/ laje de concreto</v>
          </cell>
          <cell r="C178" t="str">
            <v xml:space="preserve"> </v>
          </cell>
          <cell r="D178" t="str">
            <v xml:space="preserve"> </v>
          </cell>
          <cell r="E178" t="str">
            <v>m</v>
          </cell>
          <cell r="F178">
            <v>15</v>
          </cell>
          <cell r="G178">
            <v>335.3</v>
          </cell>
        </row>
        <row r="179">
          <cell r="A179" t="str">
            <v>04.111.01</v>
          </cell>
          <cell r="B179" t="str">
            <v>Boca de BDTC D=1.00m-normal</v>
          </cell>
          <cell r="C179" t="str">
            <v>DNER-ES284/97</v>
          </cell>
          <cell r="D179" t="str">
            <v xml:space="preserve"> </v>
          </cell>
          <cell r="E179" t="str">
            <v>un</v>
          </cell>
          <cell r="F179">
            <v>22</v>
          </cell>
          <cell r="G179">
            <v>1056.6199999999999</v>
          </cell>
        </row>
        <row r="180">
          <cell r="A180" t="str">
            <v>04.111.02</v>
          </cell>
          <cell r="B180" t="str">
            <v>Boca de BDTC D=1.20m-normal</v>
          </cell>
          <cell r="C180" t="str">
            <v>DNER-ES284/97</v>
          </cell>
          <cell r="D180" t="str">
            <v xml:space="preserve"> </v>
          </cell>
          <cell r="E180" t="str">
            <v>un</v>
          </cell>
          <cell r="F180">
            <v>2</v>
          </cell>
          <cell r="G180">
            <v>1521.54</v>
          </cell>
        </row>
        <row r="181">
          <cell r="A181" t="str">
            <v>P04.111.01</v>
          </cell>
          <cell r="B181" t="str">
            <v>Boca de BDTC D=0.80m</v>
          </cell>
          <cell r="C181" t="str">
            <v xml:space="preserve"> </v>
          </cell>
          <cell r="D181" t="str">
            <v xml:space="preserve"> </v>
          </cell>
          <cell r="E181" t="str">
            <v>un</v>
          </cell>
          <cell r="F181">
            <v>1</v>
          </cell>
          <cell r="G181">
            <v>560.76</v>
          </cell>
        </row>
        <row r="182">
          <cell r="A182" t="str">
            <v>04.120.01</v>
          </cell>
          <cell r="B182" t="str">
            <v>Corpo de BTTC D=1.00m</v>
          </cell>
          <cell r="C182" t="str">
            <v>DNER-ES284/97</v>
          </cell>
          <cell r="D182" t="str">
            <v xml:space="preserve"> </v>
          </cell>
          <cell r="E182" t="str">
            <v>m</v>
          </cell>
          <cell r="F182">
            <v>131</v>
          </cell>
          <cell r="G182">
            <v>808.8</v>
          </cell>
        </row>
        <row r="183">
          <cell r="A183" t="str">
            <v>04.120.02</v>
          </cell>
          <cell r="B183" t="str">
            <v>Corpo de BTTC D=1.20m</v>
          </cell>
          <cell r="C183" t="str">
            <v>DNER-ES284/97</v>
          </cell>
          <cell r="D183" t="str">
            <v xml:space="preserve"> </v>
          </cell>
          <cell r="E183" t="str">
            <v>m</v>
          </cell>
          <cell r="F183">
            <v>97</v>
          </cell>
          <cell r="G183">
            <v>1110.23</v>
          </cell>
        </row>
        <row r="184">
          <cell r="A184" t="str">
            <v>04.121.01</v>
          </cell>
          <cell r="B184" t="str">
            <v>Boca de BTTC D=1.00m-normal</v>
          </cell>
          <cell r="C184" t="str">
            <v xml:space="preserve"> </v>
          </cell>
          <cell r="D184" t="str">
            <v xml:space="preserve"> </v>
          </cell>
          <cell r="E184" t="str">
            <v>un</v>
          </cell>
          <cell r="F184">
            <v>6</v>
          </cell>
          <cell r="G184">
            <v>1356.87</v>
          </cell>
        </row>
        <row r="185">
          <cell r="A185" t="str">
            <v>04.121.02</v>
          </cell>
          <cell r="B185" t="str">
            <v>Boca de BTTC D=1.20m-normal</v>
          </cell>
          <cell r="C185" t="str">
            <v xml:space="preserve"> </v>
          </cell>
          <cell r="D185" t="str">
            <v xml:space="preserve"> </v>
          </cell>
          <cell r="E185" t="str">
            <v>un</v>
          </cell>
          <cell r="F185">
            <v>2</v>
          </cell>
          <cell r="G185">
            <v>1955.59</v>
          </cell>
        </row>
        <row r="186">
          <cell r="A186" t="str">
            <v>04.200.06</v>
          </cell>
          <cell r="B186" t="str">
            <v>Corpo de BSCC 2.00x2.00m-H=1.00 a 2.50m</v>
          </cell>
          <cell r="C186" t="str">
            <v>DNER-ES286/97</v>
          </cell>
          <cell r="D186" t="str">
            <v xml:space="preserve"> </v>
          </cell>
          <cell r="E186" t="str">
            <v>m</v>
          </cell>
          <cell r="F186">
            <v>21</v>
          </cell>
          <cell r="G186">
            <v>661.97</v>
          </cell>
        </row>
        <row r="187">
          <cell r="A187" t="str">
            <v>04.200.07</v>
          </cell>
          <cell r="B187" t="str">
            <v>Corpo de BSCC 2.50x2.50m-H=1.00 a 2.50m</v>
          </cell>
          <cell r="C187" t="str">
            <v>DNER-ES286/97</v>
          </cell>
          <cell r="D187" t="str">
            <v xml:space="preserve"> </v>
          </cell>
          <cell r="E187" t="str">
            <v>m</v>
          </cell>
          <cell r="F187">
            <v>52</v>
          </cell>
          <cell r="G187">
            <v>975.93</v>
          </cell>
        </row>
        <row r="188">
          <cell r="A188" t="str">
            <v>04.201.02</v>
          </cell>
          <cell r="B188" t="str">
            <v>Boca de BSCC 2.00x2.00m - normal</v>
          </cell>
          <cell r="C188" t="str">
            <v xml:space="preserve"> </v>
          </cell>
          <cell r="D188" t="str">
            <v xml:space="preserve"> </v>
          </cell>
          <cell r="E188" t="str">
            <v>un</v>
          </cell>
          <cell r="F188">
            <v>2</v>
          </cell>
          <cell r="G188">
            <v>4874.24</v>
          </cell>
        </row>
        <row r="189">
          <cell r="A189" t="str">
            <v>04.201.03</v>
          </cell>
          <cell r="B189" t="str">
            <v>Boca de BSCC 2.50x2.50m - normal</v>
          </cell>
          <cell r="C189" t="str">
            <v xml:space="preserve"> </v>
          </cell>
          <cell r="D189" t="str">
            <v xml:space="preserve"> </v>
          </cell>
          <cell r="E189" t="str">
            <v>un</v>
          </cell>
          <cell r="F189">
            <v>3</v>
          </cell>
          <cell r="G189">
            <v>6579.56</v>
          </cell>
        </row>
        <row r="190">
          <cell r="A190" t="str">
            <v>04.210.01</v>
          </cell>
          <cell r="B190" t="str">
            <v>Corpo de BDCC 1.50x1.50m-H=0 a 1.00m</v>
          </cell>
          <cell r="C190" t="str">
            <v>DNER-ES286/97</v>
          </cell>
          <cell r="D190" t="str">
            <v xml:space="preserve"> </v>
          </cell>
          <cell r="E190" t="str">
            <v>m</v>
          </cell>
          <cell r="F190">
            <v>40</v>
          </cell>
          <cell r="G190">
            <v>864.14</v>
          </cell>
        </row>
        <row r="191">
          <cell r="A191" t="str">
            <v>04.211.01</v>
          </cell>
          <cell r="B191" t="str">
            <v>Boca de BDCC 1.50x1.50m - normal</v>
          </cell>
          <cell r="C191" t="str">
            <v xml:space="preserve"> </v>
          </cell>
          <cell r="D191" t="str">
            <v xml:space="preserve"> </v>
          </cell>
          <cell r="E191" t="str">
            <v>un</v>
          </cell>
          <cell r="F191">
            <v>2</v>
          </cell>
          <cell r="G191">
            <v>3642.66</v>
          </cell>
        </row>
        <row r="192">
          <cell r="A192" t="str">
            <v>04.220.09</v>
          </cell>
          <cell r="B192" t="str">
            <v>Corpo de BTCC 1.50x1.50m-H=2.50 a 5.00m</v>
          </cell>
          <cell r="C192" t="str">
            <v>DNER-ES286/97</v>
          </cell>
          <cell r="D192" t="str">
            <v xml:space="preserve"> </v>
          </cell>
          <cell r="E192" t="str">
            <v>m</v>
          </cell>
          <cell r="F192">
            <v>17</v>
          </cell>
          <cell r="G192">
            <v>1221.79</v>
          </cell>
        </row>
        <row r="193">
          <cell r="A193" t="str">
            <v>04.221.01</v>
          </cell>
          <cell r="B193" t="str">
            <v>Boca de BTCC 1.50x1.50m - normal</v>
          </cell>
          <cell r="C193" t="str">
            <v xml:space="preserve"> </v>
          </cell>
          <cell r="D193" t="str">
            <v xml:space="preserve"> </v>
          </cell>
          <cell r="E193" t="str">
            <v>un</v>
          </cell>
          <cell r="F193">
            <v>2</v>
          </cell>
          <cell r="G193">
            <v>4561.4799999999996</v>
          </cell>
        </row>
        <row r="194">
          <cell r="A194" t="str">
            <v>04.999.01</v>
          </cell>
          <cell r="B194" t="str">
            <v>Remoção de bueiros existentes</v>
          </cell>
          <cell r="C194" t="str">
            <v xml:space="preserve"> </v>
          </cell>
          <cell r="D194" t="str">
            <v xml:space="preserve"> </v>
          </cell>
          <cell r="E194" t="str">
            <v>m</v>
          </cell>
          <cell r="F194">
            <v>717</v>
          </cell>
          <cell r="G194">
            <v>13.06</v>
          </cell>
        </row>
        <row r="195">
          <cell r="A195" t="str">
            <v>04.999.01a</v>
          </cell>
          <cell r="B195" t="str">
            <v>Limpeza de bueiro e revestimento com tela galvanizada e concreto</v>
          </cell>
          <cell r="C195" t="str">
            <v xml:space="preserve"> </v>
          </cell>
          <cell r="D195" t="str">
            <v xml:space="preserve"> </v>
          </cell>
          <cell r="E195" t="str">
            <v>m</v>
          </cell>
          <cell r="F195">
            <v>92.84</v>
          </cell>
          <cell r="G195">
            <v>44.18</v>
          </cell>
        </row>
        <row r="196">
          <cell r="A196" t="str">
            <v>04.999.02</v>
          </cell>
          <cell r="B196" t="str">
            <v>Demolição de dispositivos de concreto</v>
          </cell>
          <cell r="C196" t="str">
            <v>DNER-ES296/97</v>
          </cell>
          <cell r="D196" t="str">
            <v xml:space="preserve"> </v>
          </cell>
          <cell r="E196" t="str">
            <v>m3</v>
          </cell>
          <cell r="F196">
            <v>238</v>
          </cell>
          <cell r="G196">
            <v>12.58</v>
          </cell>
        </row>
        <row r="197">
          <cell r="A197" t="str">
            <v>P 04.100.23</v>
          </cell>
          <cell r="B197" t="str">
            <v>Bueiro Met.Corrug.circular, T.Armco,  c/Epoxy-bonded, MP-100, D=1,50 m, E=2,0mm</v>
          </cell>
          <cell r="C197" t="str">
            <v xml:space="preserve"> </v>
          </cell>
          <cell r="D197" t="str">
            <v xml:space="preserve"> </v>
          </cell>
          <cell r="E197" t="str">
            <v>m</v>
          </cell>
          <cell r="F197">
            <v>35</v>
          </cell>
          <cell r="G197">
            <v>510.8</v>
          </cell>
        </row>
        <row r="198">
          <cell r="A198" t="str">
            <v>P 04.100.19</v>
          </cell>
          <cell r="B198" t="str">
            <v>Tunnel liner plate, c/Epoxy-bonded, D=1,20m, E=2,70mm</v>
          </cell>
          <cell r="C198" t="str">
            <v xml:space="preserve"> </v>
          </cell>
          <cell r="D198" t="str">
            <v xml:space="preserve"> </v>
          </cell>
          <cell r="E198" t="str">
            <v>m</v>
          </cell>
          <cell r="F198">
            <v>45</v>
          </cell>
          <cell r="G198">
            <v>923.09</v>
          </cell>
        </row>
        <row r="199">
          <cell r="A199" t="str">
            <v>P 04.100.20</v>
          </cell>
          <cell r="B199" t="str">
            <v>Tunnel liner plate, c/Epoxy-bonded, D=1,40m, E=2,70mm</v>
          </cell>
          <cell r="C199" t="str">
            <v xml:space="preserve"> </v>
          </cell>
          <cell r="D199" t="str">
            <v xml:space="preserve"> </v>
          </cell>
          <cell r="E199" t="str">
            <v>m</v>
          </cell>
          <cell r="F199">
            <v>49</v>
          </cell>
          <cell r="G199">
            <v>1029.42</v>
          </cell>
        </row>
        <row r="200">
          <cell r="A200" t="str">
            <v>DER72450a</v>
          </cell>
          <cell r="B200" t="str">
            <v>Boca para BSTM D=140cm - Normal</v>
          </cell>
          <cell r="C200" t="str">
            <v xml:space="preserve"> </v>
          </cell>
          <cell r="D200" t="str">
            <v xml:space="preserve"> </v>
          </cell>
          <cell r="E200" t="str">
            <v>un</v>
          </cell>
          <cell r="F200">
            <v>2</v>
          </cell>
          <cell r="G200">
            <v>690.23</v>
          </cell>
        </row>
        <row r="202">
          <cell r="F202" t="str">
            <v>SUB-TOTAL</v>
          </cell>
        </row>
        <row r="204">
          <cell r="B204" t="str">
            <v>OBRAS COMPLEMENTARES</v>
          </cell>
        </row>
        <row r="205">
          <cell r="A205" t="str">
            <v>05.100.00</v>
          </cell>
          <cell r="B205" t="str">
            <v>Enleivamento</v>
          </cell>
          <cell r="C205" t="str">
            <v>DNER-ES341/97</v>
          </cell>
          <cell r="D205" t="str">
            <v xml:space="preserve"> </v>
          </cell>
          <cell r="E205" t="str">
            <v>m2</v>
          </cell>
          <cell r="F205">
            <v>144229</v>
          </cell>
          <cell r="G205">
            <v>2.06</v>
          </cell>
        </row>
        <row r="206">
          <cell r="A206" t="str">
            <v>05.102.00</v>
          </cell>
          <cell r="B206" t="str">
            <v>Hidrossemeadura</v>
          </cell>
          <cell r="C206" t="str">
            <v>DNER-ES341/97</v>
          </cell>
          <cell r="D206" t="str">
            <v xml:space="preserve"> </v>
          </cell>
          <cell r="E206" t="str">
            <v>m2</v>
          </cell>
          <cell r="F206">
            <v>656277</v>
          </cell>
          <cell r="G206">
            <v>0.49</v>
          </cell>
        </row>
        <row r="207">
          <cell r="A207" t="str">
            <v>P 05.100.02</v>
          </cell>
          <cell r="B207" t="str">
            <v>Fornecimento e plantio de árvore selecionada</v>
          </cell>
          <cell r="C207" t="str">
            <v xml:space="preserve"> </v>
          </cell>
          <cell r="D207" t="str">
            <v xml:space="preserve"> </v>
          </cell>
          <cell r="E207" t="str">
            <v>un</v>
          </cell>
          <cell r="F207">
            <v>4122</v>
          </cell>
          <cell r="G207">
            <v>6.02</v>
          </cell>
        </row>
        <row r="208">
          <cell r="A208" t="str">
            <v>DER80050</v>
          </cell>
          <cell r="B208" t="str">
            <v>Remoção e recolocação de cercas de arame farpado</v>
          </cell>
          <cell r="C208" t="str">
            <v xml:space="preserve"> </v>
          </cell>
          <cell r="D208" t="str">
            <v xml:space="preserve"> </v>
          </cell>
          <cell r="E208" t="str">
            <v>m</v>
          </cell>
          <cell r="F208">
            <v>7200</v>
          </cell>
          <cell r="G208">
            <v>3.23</v>
          </cell>
        </row>
        <row r="209">
          <cell r="A209" t="str">
            <v>06.400.01</v>
          </cell>
          <cell r="B209" t="str">
            <v>Cercas de arame farpado c/ mourao de concreto</v>
          </cell>
          <cell r="C209" t="str">
            <v xml:space="preserve"> </v>
          </cell>
          <cell r="D209" t="str">
            <v xml:space="preserve"> </v>
          </cell>
          <cell r="E209" t="str">
            <v>m</v>
          </cell>
          <cell r="F209">
            <v>19200</v>
          </cell>
          <cell r="G209">
            <v>8.76</v>
          </cell>
        </row>
        <row r="210">
          <cell r="A210" t="str">
            <v>P 05.100.04</v>
          </cell>
          <cell r="B210" t="str">
            <v>Alambrado c/tela galvanizada c/mourões de concreto h=2,00m</v>
          </cell>
          <cell r="C210" t="str">
            <v xml:space="preserve"> </v>
          </cell>
          <cell r="D210" t="str">
            <v xml:space="preserve"> </v>
          </cell>
          <cell r="E210" t="str">
            <v>m</v>
          </cell>
          <cell r="F210">
            <v>810</v>
          </cell>
          <cell r="G210">
            <v>38.340000000000003</v>
          </cell>
        </row>
        <row r="211">
          <cell r="A211" t="str">
            <v>P 05.100.05</v>
          </cell>
          <cell r="B211" t="str">
            <v xml:space="preserve">Portão duas folhas 4,20 x 2,00m, c/tela de aço galvanizado </v>
          </cell>
          <cell r="C211" t="str">
            <v xml:space="preserve"> </v>
          </cell>
          <cell r="D211" t="str">
            <v xml:space="preserve"> </v>
          </cell>
          <cell r="E211" t="str">
            <v>un</v>
          </cell>
          <cell r="F211">
            <v>1</v>
          </cell>
          <cell r="G211">
            <v>2020.74</v>
          </cell>
        </row>
        <row r="212">
          <cell r="A212" t="str">
            <v>P 05.300.00</v>
          </cell>
          <cell r="B212" t="str">
            <v>Abrigos para passageiros</v>
          </cell>
          <cell r="C212" t="str">
            <v xml:space="preserve"> </v>
          </cell>
          <cell r="D212" t="str">
            <v xml:space="preserve"> </v>
          </cell>
          <cell r="E212" t="str">
            <v>un</v>
          </cell>
          <cell r="F212">
            <v>7</v>
          </cell>
          <cell r="G212">
            <v>832.7</v>
          </cell>
        </row>
        <row r="213">
          <cell r="A213" t="str">
            <v>R1</v>
          </cell>
          <cell r="B213" t="str">
            <v>Remanejamento de Rede de Baixa Tensão (220/380V)</v>
          </cell>
          <cell r="C213" t="str">
            <v xml:space="preserve"> </v>
          </cell>
          <cell r="D213" t="str">
            <v xml:space="preserve"> </v>
          </cell>
          <cell r="E213" t="str">
            <v>m</v>
          </cell>
          <cell r="F213">
            <v>650</v>
          </cell>
          <cell r="G213">
            <v>4.7</v>
          </cell>
        </row>
        <row r="214">
          <cell r="A214" t="str">
            <v>R2</v>
          </cell>
          <cell r="B214" t="str">
            <v>Remanejamento de Rede de Alta Tensão (138kV)</v>
          </cell>
          <cell r="C214" t="str">
            <v xml:space="preserve"> </v>
          </cell>
          <cell r="D214" t="str">
            <v xml:space="preserve"> </v>
          </cell>
          <cell r="E214" t="str">
            <v>m</v>
          </cell>
          <cell r="F214">
            <v>930</v>
          </cell>
          <cell r="G214">
            <v>6.2</v>
          </cell>
        </row>
        <row r="215">
          <cell r="A215" t="str">
            <v>R8</v>
          </cell>
          <cell r="B215" t="str">
            <v>Remanejamento de Poste de Concreto 9/150</v>
          </cell>
          <cell r="C215" t="str">
            <v xml:space="preserve"> </v>
          </cell>
          <cell r="D215" t="str">
            <v xml:space="preserve"> </v>
          </cell>
          <cell r="E215" t="str">
            <v>un</v>
          </cell>
          <cell r="F215">
            <v>7</v>
          </cell>
          <cell r="G215">
            <v>75</v>
          </cell>
        </row>
        <row r="216">
          <cell r="A216" t="str">
            <v>R9</v>
          </cell>
          <cell r="B216" t="str">
            <v>Remanejamento de Poste de Concreto 9/300</v>
          </cell>
          <cell r="C216" t="str">
            <v xml:space="preserve"> </v>
          </cell>
          <cell r="D216" t="str">
            <v xml:space="preserve"> </v>
          </cell>
          <cell r="E216" t="str">
            <v>un</v>
          </cell>
          <cell r="F216">
            <v>2</v>
          </cell>
          <cell r="G216">
            <v>75</v>
          </cell>
        </row>
        <row r="217">
          <cell r="A217" t="str">
            <v>R22</v>
          </cell>
          <cell r="B217" t="str">
            <v>Remanejamento de Poste de Concreto 09/300 c/ transformador</v>
          </cell>
          <cell r="C217" t="str">
            <v xml:space="preserve"> </v>
          </cell>
          <cell r="D217" t="str">
            <v xml:space="preserve"> </v>
          </cell>
          <cell r="E217" t="str">
            <v>un</v>
          </cell>
          <cell r="F217">
            <v>1</v>
          </cell>
          <cell r="G217">
            <v>290</v>
          </cell>
        </row>
        <row r="218">
          <cell r="A218" t="str">
            <v>R10</v>
          </cell>
          <cell r="B218" t="str">
            <v>Remanejamento de Poste de Concreto 10/150</v>
          </cell>
          <cell r="C218" t="str">
            <v xml:space="preserve"> </v>
          </cell>
          <cell r="D218" t="str">
            <v xml:space="preserve"> </v>
          </cell>
          <cell r="E218" t="str">
            <v>un</v>
          </cell>
          <cell r="F218">
            <v>17</v>
          </cell>
          <cell r="G218">
            <v>75</v>
          </cell>
        </row>
        <row r="219">
          <cell r="A219" t="str">
            <v>R11</v>
          </cell>
          <cell r="B219" t="str">
            <v>Remanejamento de Poste de Concreto 10/300</v>
          </cell>
          <cell r="C219" t="str">
            <v xml:space="preserve"> </v>
          </cell>
          <cell r="D219" t="str">
            <v xml:space="preserve"> </v>
          </cell>
          <cell r="E219" t="str">
            <v>un</v>
          </cell>
          <cell r="F219">
            <v>16</v>
          </cell>
          <cell r="G219">
            <v>75</v>
          </cell>
        </row>
        <row r="220">
          <cell r="A220" t="str">
            <v>R12</v>
          </cell>
          <cell r="B220" t="str">
            <v>Remanejamento de Poste de Concreto 10/600</v>
          </cell>
          <cell r="C220" t="str">
            <v xml:space="preserve"> </v>
          </cell>
          <cell r="D220" t="str">
            <v xml:space="preserve"> </v>
          </cell>
          <cell r="E220" t="str">
            <v>un</v>
          </cell>
          <cell r="F220">
            <v>2</v>
          </cell>
          <cell r="G220">
            <v>75</v>
          </cell>
        </row>
        <row r="221">
          <cell r="A221" t="str">
            <v>R18</v>
          </cell>
          <cell r="B221" t="str">
            <v>Remanejamento de Poste de Concreto 10/150 c/ 3 pétalas (400W) instalado</v>
          </cell>
          <cell r="C221" t="str">
            <v xml:space="preserve"> </v>
          </cell>
          <cell r="D221" t="str">
            <v xml:space="preserve"> </v>
          </cell>
          <cell r="E221" t="str">
            <v>un</v>
          </cell>
          <cell r="F221">
            <v>2</v>
          </cell>
          <cell r="G221">
            <v>250</v>
          </cell>
        </row>
        <row r="222">
          <cell r="A222" t="str">
            <v>R25</v>
          </cell>
          <cell r="B222" t="str">
            <v>Remanejamento de Poste Metálico 20m c/ 3 pétalas instalado</v>
          </cell>
          <cell r="C222" t="str">
            <v xml:space="preserve"> </v>
          </cell>
          <cell r="D222" t="str">
            <v xml:space="preserve"> </v>
          </cell>
          <cell r="E222" t="str">
            <v>un</v>
          </cell>
          <cell r="F222">
            <v>1</v>
          </cell>
          <cell r="G222">
            <v>350</v>
          </cell>
        </row>
        <row r="223">
          <cell r="A223" t="str">
            <v>R26</v>
          </cell>
          <cell r="B223" t="str">
            <v>Remanejamento de Poste Metálico 20m c/ 4 pétalas instalado</v>
          </cell>
          <cell r="C223" t="str">
            <v xml:space="preserve"> </v>
          </cell>
          <cell r="D223" t="str">
            <v xml:space="preserve"> </v>
          </cell>
          <cell r="E223" t="str">
            <v>un</v>
          </cell>
          <cell r="F223">
            <v>2</v>
          </cell>
          <cell r="G223">
            <v>410</v>
          </cell>
        </row>
        <row r="224">
          <cell r="A224" t="str">
            <v>R3</v>
          </cell>
          <cell r="B224" t="str">
            <v>Remanejamento de Rede de Telefonia</v>
          </cell>
          <cell r="C224" t="str">
            <v xml:space="preserve"> </v>
          </cell>
          <cell r="D224" t="str">
            <v xml:space="preserve"> </v>
          </cell>
          <cell r="E224" t="str">
            <v>m</v>
          </cell>
          <cell r="F224">
            <v>360</v>
          </cell>
          <cell r="G224">
            <v>2</v>
          </cell>
        </row>
        <row r="225">
          <cell r="A225" t="str">
            <v>R28</v>
          </cell>
          <cell r="B225" t="str">
            <v>Remanejamento de Canalização de água em Ferro Fundido, 100mm</v>
          </cell>
          <cell r="C225" t="str">
            <v xml:space="preserve"> </v>
          </cell>
          <cell r="D225" t="str">
            <v xml:space="preserve"> </v>
          </cell>
          <cell r="E225" t="str">
            <v>m</v>
          </cell>
          <cell r="F225">
            <v>800</v>
          </cell>
          <cell r="G225">
            <v>234.18</v>
          </cell>
        </row>
        <row r="226">
          <cell r="B226" t="str">
            <v>Placas de aproximação( 02 unidades)p/Viaduto nº1</v>
          </cell>
        </row>
        <row r="227">
          <cell r="A227" t="str">
            <v>03.371.01</v>
          </cell>
          <cell r="B227" t="str">
            <v>Formas de placa compensada resinada</v>
          </cell>
          <cell r="C227" t="str">
            <v xml:space="preserve"> </v>
          </cell>
          <cell r="D227" t="str">
            <v xml:space="preserve"> </v>
          </cell>
          <cell r="E227" t="str">
            <v>m2</v>
          </cell>
          <cell r="F227">
            <v>16</v>
          </cell>
          <cell r="G227">
            <v>21.86</v>
          </cell>
        </row>
        <row r="228">
          <cell r="A228" t="str">
            <v>03.353.00</v>
          </cell>
          <cell r="B228" t="str">
            <v>Forn., preparo e colocação nas formas, de aço CA-50</v>
          </cell>
          <cell r="C228" t="str">
            <v xml:space="preserve"> </v>
          </cell>
          <cell r="D228" t="str">
            <v xml:space="preserve"> </v>
          </cell>
          <cell r="E228" t="str">
            <v>kg</v>
          </cell>
          <cell r="F228">
            <v>1814</v>
          </cell>
          <cell r="G228">
            <v>2.59</v>
          </cell>
        </row>
        <row r="229">
          <cell r="A229" t="str">
            <v>P 03.327.01</v>
          </cell>
          <cell r="B229" t="str">
            <v xml:space="preserve">Concreto fck= 25 MPa-contr. raz. uso ger. </v>
          </cell>
          <cell r="C229" t="str">
            <v xml:space="preserve"> </v>
          </cell>
          <cell r="D229" t="str">
            <v xml:space="preserve"> </v>
          </cell>
          <cell r="E229" t="str">
            <v>m3</v>
          </cell>
          <cell r="F229">
            <v>22</v>
          </cell>
          <cell r="G229">
            <v>163.22</v>
          </cell>
        </row>
        <row r="230">
          <cell r="B230" t="str">
            <v>Placas de aproximação( 02 unidades)p/Viaduto nº2</v>
          </cell>
        </row>
        <row r="231">
          <cell r="A231" t="str">
            <v>03.371.01</v>
          </cell>
          <cell r="B231" t="str">
            <v>Formas de placa compensada resinada</v>
          </cell>
          <cell r="C231" t="str">
            <v xml:space="preserve"> </v>
          </cell>
          <cell r="D231" t="str">
            <v xml:space="preserve"> </v>
          </cell>
          <cell r="E231" t="str">
            <v>m2</v>
          </cell>
          <cell r="F231">
            <v>16</v>
          </cell>
          <cell r="G231">
            <v>21.86</v>
          </cell>
        </row>
        <row r="232">
          <cell r="A232" t="str">
            <v>03.353.00</v>
          </cell>
          <cell r="B232" t="str">
            <v>Forn., preparo e colocação nas formas, de aço CA-50</v>
          </cell>
          <cell r="C232" t="str">
            <v xml:space="preserve"> </v>
          </cell>
          <cell r="D232" t="str">
            <v xml:space="preserve"> </v>
          </cell>
          <cell r="E232" t="str">
            <v>kg</v>
          </cell>
          <cell r="F232">
            <v>1814</v>
          </cell>
          <cell r="G232">
            <v>2.59</v>
          </cell>
        </row>
        <row r="233">
          <cell r="A233" t="str">
            <v>P 03.327.01</v>
          </cell>
          <cell r="B233" t="str">
            <v xml:space="preserve">Concreto fck= 25 MPa-contr. raz. uso ger. </v>
          </cell>
          <cell r="C233" t="str">
            <v xml:space="preserve"> </v>
          </cell>
          <cell r="D233" t="str">
            <v xml:space="preserve"> </v>
          </cell>
          <cell r="E233" t="str">
            <v>m3</v>
          </cell>
          <cell r="F233">
            <v>22</v>
          </cell>
          <cell r="G233">
            <v>163.22</v>
          </cell>
        </row>
        <row r="235">
          <cell r="G235" t="str">
            <v>SUB-TOTAL</v>
          </cell>
        </row>
        <row r="237">
          <cell r="G237" t="str">
            <v>TOTAL</v>
          </cell>
        </row>
      </sheetData>
      <sheetData sheetId="8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36000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360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180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01.100.12</v>
          </cell>
          <cell r="B18" t="str">
            <v>Escavação,carga e transportes de material de 1a categoria DMT= 600 a 800m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325</v>
          </cell>
          <cell r="G18">
            <v>2.19</v>
          </cell>
        </row>
        <row r="19">
          <cell r="A19" t="str">
            <v>01.100.18</v>
          </cell>
          <cell r="B19" t="str">
            <v>Escavação,carga e transportes de material de 1a categoria DMT= 1800 a 2000m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2295</v>
          </cell>
          <cell r="G19">
            <v>2.92</v>
          </cell>
        </row>
        <row r="20">
          <cell r="A20" t="str">
            <v>01.100.19</v>
          </cell>
          <cell r="B20" t="str">
            <v>Escavação,carga e transportes de material de 1a categoria DMT= 2000 a 3000m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4475</v>
          </cell>
          <cell r="G20">
            <v>3.26</v>
          </cell>
        </row>
        <row r="21">
          <cell r="A21" t="str">
            <v>DER50260</v>
          </cell>
          <cell r="B21" t="str">
            <v>Esc.  Carga e Transp. de mat. 1a cat. c/ CB 5000&lt;DMT&lt;6000m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1223</v>
          </cell>
          <cell r="G21">
            <v>4.29</v>
          </cell>
        </row>
        <row r="22">
          <cell r="A22" t="str">
            <v>DER50290</v>
          </cell>
          <cell r="B22" t="str">
            <v>Esc.  Carga e Transp. de mat. 1a cat. c/ CB 8000&lt;DMT&lt;9000m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2097</v>
          </cell>
          <cell r="G22">
            <v>5.79</v>
          </cell>
        </row>
        <row r="23">
          <cell r="A23" t="str">
            <v>01.101.12</v>
          </cell>
          <cell r="B23" t="str">
            <v>Escavação,carga e transportes de material de 2a categoria,c/CB,  DMT 600 a 800m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2276</v>
          </cell>
          <cell r="G23">
            <v>3.23</v>
          </cell>
        </row>
        <row r="24">
          <cell r="A24" t="str">
            <v>01.101.18</v>
          </cell>
          <cell r="B24" t="str">
            <v>Escavação,carga e transportes de material de 2a categoria,c/CB,  DMT 1800 a 2000m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2295</v>
          </cell>
          <cell r="G24">
            <v>4.1399999999999997</v>
          </cell>
        </row>
        <row r="25">
          <cell r="A25" t="str">
            <v>01.101.19</v>
          </cell>
          <cell r="B25" t="str">
            <v>Escavação,carga e transportes de material de 2a categoria,c/CB,  DMT 2000 a 3000m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5527</v>
          </cell>
          <cell r="G25">
            <v>4.51</v>
          </cell>
        </row>
        <row r="26">
          <cell r="A26" t="str">
            <v>DER51250</v>
          </cell>
          <cell r="B26" t="str">
            <v>Escavação,carga e transportes de material de 2a categoria DMT 5000 a 6000m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1842</v>
          </cell>
          <cell r="G26">
            <v>5.7</v>
          </cell>
        </row>
        <row r="27">
          <cell r="A27" t="str">
            <v>DER51280</v>
          </cell>
          <cell r="B27" t="str">
            <v>Escavação,carga e transportes de material de 2a categoria DMT 8000 a 9000m</v>
          </cell>
          <cell r="C27" t="str">
            <v xml:space="preserve"> </v>
          </cell>
          <cell r="D27" t="str">
            <v xml:space="preserve"> </v>
          </cell>
          <cell r="E27" t="str">
            <v>m3</v>
          </cell>
          <cell r="F27">
            <v>2097</v>
          </cell>
          <cell r="G27">
            <v>7.48</v>
          </cell>
        </row>
        <row r="28">
          <cell r="A28" t="str">
            <v>DER51310</v>
          </cell>
          <cell r="B28" t="str">
            <v>Escavação,carga e transportes de material de 2a categoria DMT 12000 a 14000m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4665</v>
          </cell>
          <cell r="G28">
            <v>10.14</v>
          </cell>
        </row>
        <row r="29">
          <cell r="A29" t="str">
            <v>DER51320</v>
          </cell>
          <cell r="B29" t="str">
            <v>Escavação,carga e transportes de material de 2a categoria DMT 14000 a 16000m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8592</v>
          </cell>
          <cell r="G29">
            <v>11.31</v>
          </cell>
        </row>
        <row r="30">
          <cell r="A30" t="str">
            <v>DER51360</v>
          </cell>
          <cell r="B30" t="str">
            <v>Escavação,carga e transportes de material de 2a categoria DMT 22000 a 24000m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1500</v>
          </cell>
          <cell r="G30">
            <v>16.04</v>
          </cell>
        </row>
        <row r="31">
          <cell r="A31" t="str">
            <v>DER52090</v>
          </cell>
          <cell r="B31" t="str">
            <v>Esc. Carga e Transp. de solos moles 600&lt;DMT&lt;=800m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8592</v>
          </cell>
          <cell r="G31">
            <v>4.6399999999999997</v>
          </cell>
        </row>
        <row r="32">
          <cell r="A32" t="str">
            <v>DER52095</v>
          </cell>
          <cell r="B32" t="str">
            <v>Esc. Carga e Transp. de solos moles 800&lt;DMT&lt;=1000m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2097</v>
          </cell>
          <cell r="G32">
            <v>4.7</v>
          </cell>
        </row>
        <row r="33">
          <cell r="A33" t="str">
            <v>DER52105</v>
          </cell>
          <cell r="B33" t="str">
            <v>Esc. Carga e Transp. de solos moles 2000&lt;DMT&lt;=3000m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1010</v>
          </cell>
          <cell r="G33">
            <v>5.77</v>
          </cell>
        </row>
        <row r="34">
          <cell r="A34" t="str">
            <v>DER52106</v>
          </cell>
          <cell r="B34" t="str">
            <v>Esc. Carga e Transp. de solos moles 3000&lt;DMT&lt;=4000m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3665</v>
          </cell>
          <cell r="G34">
            <v>6.37</v>
          </cell>
        </row>
        <row r="35">
          <cell r="A35" t="str">
            <v>01.510.00</v>
          </cell>
          <cell r="B35" t="str">
            <v>Compactação de aterros a 95% Proctor Normal</v>
          </cell>
          <cell r="C35" t="str">
            <v>DNER-ES282/97</v>
          </cell>
          <cell r="D35" t="str">
            <v xml:space="preserve"> </v>
          </cell>
          <cell r="E35" t="str">
            <v>m3</v>
          </cell>
          <cell r="F35">
            <v>5906</v>
          </cell>
          <cell r="G35">
            <v>0.79</v>
          </cell>
        </row>
        <row r="36">
          <cell r="A36" t="str">
            <v>01.511.00</v>
          </cell>
          <cell r="B36" t="str">
            <v>Compactação de aterros a 100% Proctor Normal</v>
          </cell>
          <cell r="C36" t="str">
            <v>DNER-ES282/97</v>
          </cell>
          <cell r="D36" t="str">
            <v xml:space="preserve"> </v>
          </cell>
          <cell r="E36" t="str">
            <v>m3</v>
          </cell>
          <cell r="F36">
            <v>3477</v>
          </cell>
          <cell r="G36">
            <v>1.36</v>
          </cell>
        </row>
        <row r="37">
          <cell r="F37" t="str">
            <v>SUB-TOTAL</v>
          </cell>
        </row>
        <row r="39">
          <cell r="B39" t="str">
            <v>PAVIMENTAÇÃO</v>
          </cell>
        </row>
        <row r="40">
          <cell r="A40" t="str">
            <v>02.000.00</v>
          </cell>
          <cell r="B40" t="str">
            <v>Regularização do subleito</v>
          </cell>
          <cell r="C40" t="str">
            <v xml:space="preserve"> </v>
          </cell>
          <cell r="D40" t="str">
            <v xml:space="preserve"> </v>
          </cell>
          <cell r="E40" t="str">
            <v>m2</v>
          </cell>
          <cell r="F40">
            <v>11690</v>
          </cell>
          <cell r="G40">
            <v>0.3</v>
          </cell>
        </row>
        <row r="41">
          <cell r="A41" t="str">
            <v>P01.401.00</v>
          </cell>
          <cell r="B41" t="str">
            <v>Revestimento Primário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2245</v>
          </cell>
          <cell r="G41">
            <v>11.75</v>
          </cell>
        </row>
        <row r="42">
          <cell r="F42" t="str">
            <v>SUB-TOTAL</v>
          </cell>
        </row>
        <row r="43">
          <cell r="B43" t="str">
            <v>DRENAGEM</v>
          </cell>
        </row>
        <row r="44">
          <cell r="A44" t="str">
            <v>04.000.00</v>
          </cell>
          <cell r="B44" t="str">
            <v>Escavação manual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52</v>
          </cell>
          <cell r="G44">
            <v>17.57</v>
          </cell>
        </row>
        <row r="45">
          <cell r="A45" t="str">
            <v>04.001.00</v>
          </cell>
          <cell r="B45" t="str">
            <v>Escavação mecânica em material de 1a categoria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1344</v>
          </cell>
          <cell r="G45">
            <v>2.09</v>
          </cell>
        </row>
        <row r="46">
          <cell r="A46" t="str">
            <v>04.001.01</v>
          </cell>
          <cell r="B46" t="str">
            <v>Escavação mecânica,reaterro e compactação (material de 1a categoria)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255</v>
          </cell>
          <cell r="G46">
            <v>3.03</v>
          </cell>
        </row>
        <row r="47">
          <cell r="A47" t="str">
            <v>04.401.02</v>
          </cell>
          <cell r="B47" t="str">
            <v>Valeta de prot. de aterro c/ revest. vegetal VPA 02</v>
          </cell>
          <cell r="C47" t="str">
            <v xml:space="preserve"> </v>
          </cell>
          <cell r="D47" t="str">
            <v xml:space="preserve"> </v>
          </cell>
          <cell r="E47" t="str">
            <v>m</v>
          </cell>
          <cell r="F47">
            <v>517</v>
          </cell>
          <cell r="G47">
            <v>24.32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627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110</v>
          </cell>
          <cell r="G49">
            <v>19.170000000000002</v>
          </cell>
        </row>
        <row r="50">
          <cell r="A50" t="str">
            <v>04.900.33</v>
          </cell>
          <cell r="B50" t="str">
            <v>Sarjeta triangular de grama-STG 03</v>
          </cell>
          <cell r="C50" t="str">
            <v xml:space="preserve"> </v>
          </cell>
          <cell r="D50" t="str">
            <v xml:space="preserve"> </v>
          </cell>
          <cell r="E50" t="str">
            <v>m</v>
          </cell>
          <cell r="F50">
            <v>451</v>
          </cell>
          <cell r="G50">
            <v>10.61</v>
          </cell>
        </row>
        <row r="51">
          <cell r="A51" t="str">
            <v>04.900.34</v>
          </cell>
          <cell r="B51" t="str">
            <v>Sarjeta triangular de grama-STG 04</v>
          </cell>
          <cell r="C51" t="str">
            <v xml:space="preserve"> </v>
          </cell>
          <cell r="D51" t="str">
            <v xml:space="preserve"> </v>
          </cell>
          <cell r="E51" t="str">
            <v>m</v>
          </cell>
          <cell r="F51">
            <v>715</v>
          </cell>
          <cell r="G51">
            <v>8.4700000000000006</v>
          </cell>
        </row>
        <row r="52">
          <cell r="F52" t="str">
            <v>SUB-TOTAL</v>
          </cell>
        </row>
        <row r="54">
          <cell r="B54" t="str">
            <v>OBRAS DE ARTE CORRENTES</v>
          </cell>
        </row>
        <row r="55">
          <cell r="A55" t="str">
            <v>04.001.00</v>
          </cell>
          <cell r="B55" t="str">
            <v>Escavação mecânica em material de 1a categoria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1075.2</v>
          </cell>
          <cell r="G55">
            <v>2.09</v>
          </cell>
        </row>
        <row r="56">
          <cell r="A56" t="str">
            <v>04.001.01</v>
          </cell>
          <cell r="B56" t="str">
            <v>Escavação mecânica,reaterro e compactação (material de 1a categoria)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1020</v>
          </cell>
          <cell r="G56">
            <v>3.03</v>
          </cell>
        </row>
        <row r="57">
          <cell r="A57" t="str">
            <v>04.100.02</v>
          </cell>
          <cell r="B57" t="str">
            <v>Corpo de BSTC D=0.80m</v>
          </cell>
          <cell r="C57" t="str">
            <v>DNER-ES284/97</v>
          </cell>
          <cell r="D57" t="str">
            <v xml:space="preserve"> </v>
          </cell>
          <cell r="E57" t="str">
            <v xml:space="preserve">m </v>
          </cell>
          <cell r="F57">
            <v>65</v>
          </cell>
          <cell r="G57">
            <v>201.98</v>
          </cell>
        </row>
        <row r="58">
          <cell r="A58" t="str">
            <v>04.101.02</v>
          </cell>
          <cell r="B58" t="str">
            <v>Boca de BSTC D=0.80m-normal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4</v>
          </cell>
          <cell r="G58">
            <v>494.05</v>
          </cell>
        </row>
        <row r="59">
          <cell r="A59" t="str">
            <v>DER72950</v>
          </cell>
          <cell r="B59" t="str">
            <v>Boca de BSTC D=2,00m-normal</v>
          </cell>
          <cell r="C59" t="str">
            <v xml:space="preserve"> </v>
          </cell>
          <cell r="D59" t="str">
            <v xml:space="preserve"> </v>
          </cell>
          <cell r="E59" t="str">
            <v>un</v>
          </cell>
          <cell r="F59">
            <v>2</v>
          </cell>
          <cell r="G59">
            <v>1469.87</v>
          </cell>
        </row>
        <row r="60">
          <cell r="A60" t="str">
            <v>P04.110.00</v>
          </cell>
          <cell r="B60" t="str">
            <v>Corpo de BDTC D=0.80m c/ laje de concreto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92</v>
          </cell>
          <cell r="G60">
            <v>335.3</v>
          </cell>
        </row>
        <row r="61">
          <cell r="A61" t="str">
            <v>P04.111.01</v>
          </cell>
          <cell r="B61" t="str">
            <v>Boca de BDTC D=0.80m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4</v>
          </cell>
          <cell r="G61">
            <v>560.76</v>
          </cell>
        </row>
        <row r="62">
          <cell r="A62" t="str">
            <v>04.200.02</v>
          </cell>
          <cell r="B62" t="str">
            <v>Corpo de BSCC 2.00x2.00m-H=0 a 1.00m</v>
          </cell>
          <cell r="C62" t="str">
            <v>DNER-ES286/97</v>
          </cell>
          <cell r="D62" t="str">
            <v xml:space="preserve"> </v>
          </cell>
          <cell r="E62" t="str">
            <v>m</v>
          </cell>
          <cell r="F62">
            <v>21</v>
          </cell>
          <cell r="G62">
            <v>737.8</v>
          </cell>
        </row>
        <row r="63">
          <cell r="A63" t="str">
            <v>04.201.02</v>
          </cell>
          <cell r="B63" t="str">
            <v>Boca de BSCC 2.00x2.00m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2</v>
          </cell>
          <cell r="G63">
            <v>4874.24</v>
          </cell>
        </row>
        <row r="64">
          <cell r="A64" t="str">
            <v>P 04.100.21</v>
          </cell>
          <cell r="B64" t="str">
            <v>Tunnel liner plate, c/Epoxy-bonded, D=2,00m, E=2,70mm</v>
          </cell>
          <cell r="C64" t="str">
            <v xml:space="preserve"> </v>
          </cell>
          <cell r="D64" t="str">
            <v xml:space="preserve"> </v>
          </cell>
          <cell r="E64" t="str">
            <v>m</v>
          </cell>
          <cell r="F64">
            <v>44.5</v>
          </cell>
          <cell r="G64">
            <v>1370.71</v>
          </cell>
        </row>
        <row r="65">
          <cell r="A65" t="str">
            <v>04.999.02</v>
          </cell>
          <cell r="B65" t="str">
            <v>Demolição de dispositivos de concreto</v>
          </cell>
          <cell r="C65" t="str">
            <v>DNER-ES296/97</v>
          </cell>
          <cell r="D65" t="str">
            <v xml:space="preserve"> </v>
          </cell>
          <cell r="E65" t="str">
            <v>m3</v>
          </cell>
          <cell r="F65">
            <v>25</v>
          </cell>
          <cell r="G65">
            <v>12.58</v>
          </cell>
        </row>
        <row r="66">
          <cell r="F66" t="str">
            <v>SUB-TOTAL</v>
          </cell>
        </row>
        <row r="67">
          <cell r="B67" t="str">
            <v>OBRAS COMPLEMENTARES</v>
          </cell>
        </row>
        <row r="68">
          <cell r="A68" t="str">
            <v>05.100.00</v>
          </cell>
          <cell r="B68" t="str">
            <v>Enleivamento</v>
          </cell>
          <cell r="C68" t="str">
            <v>DNER-ES341/97</v>
          </cell>
          <cell r="D68" t="str">
            <v xml:space="preserve"> </v>
          </cell>
          <cell r="E68" t="str">
            <v>m2</v>
          </cell>
          <cell r="F68">
            <v>8136</v>
          </cell>
          <cell r="G68">
            <v>2.06</v>
          </cell>
        </row>
        <row r="69">
          <cell r="A69" t="str">
            <v>05.102.00</v>
          </cell>
          <cell r="B69" t="str">
            <v>Hidrossemeadura</v>
          </cell>
          <cell r="C69" t="str">
            <v>DNER-ES341/97</v>
          </cell>
          <cell r="D69" t="str">
            <v xml:space="preserve"> </v>
          </cell>
          <cell r="E69" t="str">
            <v>m2</v>
          </cell>
          <cell r="F69">
            <v>420</v>
          </cell>
          <cell r="G69">
            <v>0.49</v>
          </cell>
        </row>
        <row r="70">
          <cell r="A70" t="str">
            <v>P 05.100.02</v>
          </cell>
          <cell r="B70" t="str">
            <v>Fornecimento e plantio de árvore selecionada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95</v>
          </cell>
          <cell r="G70">
            <v>6.02</v>
          </cell>
        </row>
      </sheetData>
      <sheetData sheetId="9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154200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1542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771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3580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389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1207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2411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5249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18027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5127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2145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1313</v>
          </cell>
          <cell r="G26">
            <v>2.84</v>
          </cell>
        </row>
        <row r="27">
          <cell r="A27" t="str">
            <v>01.100.18</v>
          </cell>
          <cell r="B27" t="str">
            <v>Escavação,carga e transportes de material de 1a categoria DMT= 1800 a 2000m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1078</v>
          </cell>
          <cell r="G27">
            <v>2.92</v>
          </cell>
        </row>
        <row r="28">
          <cell r="A28" t="str">
            <v>01.100.19</v>
          </cell>
          <cell r="B28" t="str">
            <v>Escavação,carga e transportes de material de 1a categoria DMT= 2000 a 3000m</v>
          </cell>
          <cell r="C28" t="str">
            <v>DNER-ES280/97</v>
          </cell>
          <cell r="D28" t="str">
            <v xml:space="preserve"> </v>
          </cell>
          <cell r="E28" t="str">
            <v>m3</v>
          </cell>
          <cell r="F28">
            <v>16291</v>
          </cell>
          <cell r="G28">
            <v>3.26</v>
          </cell>
        </row>
        <row r="29">
          <cell r="A29" t="str">
            <v>DER50260</v>
          </cell>
          <cell r="B29" t="str">
            <v>Esc.  Carga e Transp. de mat. 1a cat. c/ CB 5000&lt;DMT&lt;6000m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808</v>
          </cell>
          <cell r="G29">
            <v>4.29</v>
          </cell>
        </row>
        <row r="30">
          <cell r="A30" t="str">
            <v>DER50270</v>
          </cell>
          <cell r="B30" t="str">
            <v>Esc.  Carga e Transp. de mat. 1a cat. c/ CB 6000&lt;DMT&lt;7000m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6239</v>
          </cell>
          <cell r="G30">
            <v>4.79</v>
          </cell>
        </row>
        <row r="31">
          <cell r="A31" t="str">
            <v>DER50315</v>
          </cell>
          <cell r="B31" t="str">
            <v>Esc.  Carga e Transp. de mat. 1a cat. c/ CB 12000&lt;DMT&lt;14000m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16257</v>
          </cell>
          <cell r="G31">
            <v>8.0299999999999994</v>
          </cell>
        </row>
        <row r="32">
          <cell r="A32" t="str">
            <v>01.101.09</v>
          </cell>
          <cell r="B32" t="str">
            <v>Escavação,carga e transportes de material de 2a categoria,c/CB, DMT 50 a 200m</v>
          </cell>
          <cell r="C32" t="str">
            <v>DNER-ES280/97</v>
          </cell>
          <cell r="D32" t="str">
            <v xml:space="preserve"> </v>
          </cell>
          <cell r="E32" t="str">
            <v>m3</v>
          </cell>
          <cell r="F32">
            <v>100</v>
          </cell>
          <cell r="G32">
            <v>2.85</v>
          </cell>
        </row>
        <row r="33">
          <cell r="A33" t="str">
            <v>01.101.10</v>
          </cell>
          <cell r="B33" t="str">
            <v>Escavação,carga e transportes de material de 2a categoria,c/CB,  DMT 200 a 400m</v>
          </cell>
          <cell r="C33" t="str">
            <v>DNER-ES280/97</v>
          </cell>
          <cell r="D33" t="str">
            <v xml:space="preserve"> </v>
          </cell>
          <cell r="E33" t="str">
            <v>m3</v>
          </cell>
          <cell r="F33">
            <v>100</v>
          </cell>
          <cell r="G33">
            <v>2.97</v>
          </cell>
        </row>
        <row r="34">
          <cell r="A34" t="str">
            <v>01.101.11</v>
          </cell>
          <cell r="B34" t="str">
            <v>Escavação,carga e transportes de material de 2a categoria,c/CB,  DMT 400 a 600m</v>
          </cell>
          <cell r="C34" t="str">
            <v>DNER-ES280/97</v>
          </cell>
          <cell r="D34" t="str">
            <v xml:space="preserve"> </v>
          </cell>
          <cell r="E34" t="str">
            <v>m3</v>
          </cell>
          <cell r="F34">
            <v>100</v>
          </cell>
          <cell r="G34">
            <v>3.15</v>
          </cell>
        </row>
        <row r="35">
          <cell r="A35" t="str">
            <v>01.101.12</v>
          </cell>
          <cell r="B35" t="str">
            <v>Escavação,carga e transportes de material de 2a categoria,c/CB,  DMT 600 a 800m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4759</v>
          </cell>
          <cell r="G35">
            <v>3.23</v>
          </cell>
        </row>
        <row r="36">
          <cell r="A36" t="str">
            <v>01.101.13</v>
          </cell>
          <cell r="B36" t="str">
            <v>Escavação,carga e transportes de material de 2a categoria,c/CB,  DMT 800 a 1 000m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100</v>
          </cell>
          <cell r="G36">
            <v>3.42</v>
          </cell>
        </row>
        <row r="37">
          <cell r="A37" t="str">
            <v>01.101.14</v>
          </cell>
          <cell r="B37" t="str">
            <v>Escavação,carga e transportes de material de 2a categoria,c/CB,  DMT 1000 a 1200m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12018</v>
          </cell>
          <cell r="G37">
            <v>3.49</v>
          </cell>
        </row>
        <row r="38">
          <cell r="A38" t="str">
            <v>01.101.15</v>
          </cell>
          <cell r="B38" t="str">
            <v>Escavação,carga e transportes de material de 2a categoria,c/CB,  DMT 1200 a 1400m</v>
          </cell>
          <cell r="C38" t="str">
            <v>DNER-ES280/97</v>
          </cell>
          <cell r="D38" t="str">
            <v xml:space="preserve"> </v>
          </cell>
          <cell r="E38" t="str">
            <v>m3</v>
          </cell>
          <cell r="F38">
            <v>570</v>
          </cell>
          <cell r="G38">
            <v>3.73</v>
          </cell>
        </row>
        <row r="39">
          <cell r="A39" t="str">
            <v>01.101.16</v>
          </cell>
          <cell r="B39" t="str">
            <v>Escavação,carga e transportes de material de 2a categoria,c/CB,  DMT 1400 a 1600m</v>
          </cell>
          <cell r="C39" t="str">
            <v>DNER-ES280/97</v>
          </cell>
          <cell r="D39" t="str">
            <v xml:space="preserve"> </v>
          </cell>
          <cell r="E39" t="str">
            <v>m3</v>
          </cell>
          <cell r="F39">
            <v>238</v>
          </cell>
          <cell r="G39">
            <v>3.87</v>
          </cell>
        </row>
        <row r="40">
          <cell r="A40" t="str">
            <v>01.101.17</v>
          </cell>
          <cell r="B40" t="str">
            <v>Escavação,carga e transportes de material de 2a categoria,c/CB,  DMT 1600 a 1800m</v>
          </cell>
          <cell r="C40" t="str">
            <v>DNER-ES280/97</v>
          </cell>
          <cell r="D40" t="str">
            <v xml:space="preserve"> </v>
          </cell>
          <cell r="E40" t="str">
            <v>m3</v>
          </cell>
          <cell r="F40">
            <v>100</v>
          </cell>
          <cell r="G40">
            <v>3.99</v>
          </cell>
        </row>
        <row r="41">
          <cell r="A41" t="str">
            <v>01.101.18</v>
          </cell>
          <cell r="B41" t="str">
            <v>Escavação,carga e transportes de material de 2a categoria,c/CB,  DMT 1800 a 2000m</v>
          </cell>
          <cell r="C41" t="str">
            <v>DNER-ES280/97</v>
          </cell>
          <cell r="D41" t="str">
            <v xml:space="preserve"> </v>
          </cell>
          <cell r="E41" t="str">
            <v>m3</v>
          </cell>
          <cell r="F41">
            <v>235</v>
          </cell>
          <cell r="G41">
            <v>4.1399999999999997</v>
          </cell>
        </row>
        <row r="42">
          <cell r="A42" t="str">
            <v>01.101.19</v>
          </cell>
          <cell r="B42" t="str">
            <v>Escavação,carga e transportes de material de 2a categoria,c/CB,  DMT 2000 a 3000m</v>
          </cell>
          <cell r="C42" t="str">
            <v>DNER-ES280/97</v>
          </cell>
          <cell r="D42" t="str">
            <v xml:space="preserve"> </v>
          </cell>
          <cell r="E42" t="str">
            <v>m3</v>
          </cell>
          <cell r="F42">
            <v>557</v>
          </cell>
          <cell r="G42">
            <v>4.51</v>
          </cell>
        </row>
        <row r="43">
          <cell r="A43" t="str">
            <v>DER51250</v>
          </cell>
          <cell r="B43" t="str">
            <v>Escavação,carga e transportes de material de 2a categoria DMT 5000 a 6000m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1802</v>
          </cell>
          <cell r="G43">
            <v>5.7</v>
          </cell>
        </row>
        <row r="44">
          <cell r="A44" t="str">
            <v>DER51260</v>
          </cell>
          <cell r="B44" t="str">
            <v>Escavação,carga e transportes de material de 2a categoria DMT 6000 a 7000m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1248</v>
          </cell>
          <cell r="G44">
            <v>6.34</v>
          </cell>
        </row>
        <row r="45">
          <cell r="A45" t="str">
            <v>DER51310</v>
          </cell>
          <cell r="B45" t="str">
            <v>Escavação,carga e transportes de material de 2a categoria DMT 12000 a 14000m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100</v>
          </cell>
          <cell r="G45">
            <v>10.14</v>
          </cell>
        </row>
        <row r="46">
          <cell r="A46" t="str">
            <v>DER52095</v>
          </cell>
          <cell r="B46" t="str">
            <v>Esc. Carga e Transp. de solos moles 800&lt;DMT&lt;=1000m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808</v>
          </cell>
          <cell r="G46">
            <v>4.7</v>
          </cell>
        </row>
        <row r="47">
          <cell r="A47" t="str">
            <v>DER52101</v>
          </cell>
          <cell r="B47" t="str">
            <v>Esc. Carga e Transp. de solos moles 1200&lt;DMT&lt;=1400m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1500</v>
          </cell>
          <cell r="G47">
            <v>4.74</v>
          </cell>
        </row>
        <row r="48">
          <cell r="A48" t="str">
            <v>DER52105</v>
          </cell>
          <cell r="B48" t="str">
            <v>Esc. Carga e Transp. de solos moles 2000&lt;DMT&lt;=3000m</v>
          </cell>
          <cell r="C48" t="str">
            <v xml:space="preserve"> </v>
          </cell>
          <cell r="D48" t="str">
            <v xml:space="preserve"> </v>
          </cell>
          <cell r="E48" t="str">
            <v>m3</v>
          </cell>
          <cell r="F48">
            <v>1222</v>
          </cell>
          <cell r="G48">
            <v>5.77</v>
          </cell>
        </row>
        <row r="49">
          <cell r="A49" t="str">
            <v>DER52106</v>
          </cell>
          <cell r="B49" t="str">
            <v>Esc. Carga e Transp. de solos moles 3000&lt;DMT&lt;=4000m</v>
          </cell>
          <cell r="C49" t="str">
            <v xml:space="preserve"> </v>
          </cell>
          <cell r="D49" t="str">
            <v xml:space="preserve"> </v>
          </cell>
          <cell r="E49" t="str">
            <v>m3</v>
          </cell>
          <cell r="F49">
            <v>3135</v>
          </cell>
          <cell r="G49">
            <v>6.37</v>
          </cell>
        </row>
        <row r="50">
          <cell r="A50" t="str">
            <v>01.510.00</v>
          </cell>
          <cell r="B50" t="str">
            <v>Compactação de aterros a 95% Proctor Normal</v>
          </cell>
          <cell r="C50" t="str">
            <v>DNER-ES282/97</v>
          </cell>
          <cell r="D50" t="str">
            <v xml:space="preserve"> </v>
          </cell>
          <cell r="E50" t="str">
            <v>m3</v>
          </cell>
          <cell r="F50">
            <v>48343</v>
          </cell>
          <cell r="G50">
            <v>0.79</v>
          </cell>
        </row>
        <row r="51">
          <cell r="A51" t="str">
            <v>01.511.00</v>
          </cell>
          <cell r="B51" t="str">
            <v>Compactação de aterros a 100% Proctor Normal</v>
          </cell>
          <cell r="C51" t="str">
            <v>DNER-ES282/97</v>
          </cell>
          <cell r="D51" t="str">
            <v xml:space="preserve"> </v>
          </cell>
          <cell r="E51" t="str">
            <v>m3</v>
          </cell>
          <cell r="F51">
            <v>22313</v>
          </cell>
          <cell r="G51">
            <v>1.36</v>
          </cell>
        </row>
        <row r="52">
          <cell r="F52" t="str">
            <v>SUB-TOTAL</v>
          </cell>
        </row>
        <row r="54">
          <cell r="B54" t="str">
            <v>PAVIMENTAÇÃO</v>
          </cell>
        </row>
        <row r="55">
          <cell r="A55" t="str">
            <v>02.000.00</v>
          </cell>
          <cell r="B55" t="str">
            <v>Regularização do subleito</v>
          </cell>
          <cell r="C55" t="str">
            <v xml:space="preserve"> </v>
          </cell>
          <cell r="D55" t="str">
            <v xml:space="preserve"> </v>
          </cell>
          <cell r="E55" t="str">
            <v>m2</v>
          </cell>
          <cell r="F55">
            <v>104259</v>
          </cell>
          <cell r="G55">
            <v>0.3</v>
          </cell>
        </row>
        <row r="56">
          <cell r="A56" t="str">
            <v>DER53130</v>
          </cell>
          <cell r="B56" t="str">
            <v>Camada de macadame seco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17459</v>
          </cell>
          <cell r="G56">
            <v>21.86</v>
          </cell>
        </row>
        <row r="57">
          <cell r="A57" t="str">
            <v>02.230.00</v>
          </cell>
          <cell r="B57" t="str">
            <v>Base brita graduada</v>
          </cell>
          <cell r="C57" t="str">
            <v>DNER-ES303/97</v>
          </cell>
          <cell r="D57" t="str">
            <v xml:space="preserve"> </v>
          </cell>
          <cell r="E57" t="str">
            <v>m3</v>
          </cell>
          <cell r="F57">
            <v>13838</v>
          </cell>
          <cell r="G57">
            <v>28.06</v>
          </cell>
        </row>
        <row r="58">
          <cell r="A58" t="str">
            <v>02.300.00</v>
          </cell>
          <cell r="B58" t="str">
            <v>Imprimação - Fornecimento, transporte e execução</v>
          </cell>
          <cell r="C58" t="str">
            <v>DNER-ES306/97</v>
          </cell>
          <cell r="D58" t="str">
            <v xml:space="preserve"> </v>
          </cell>
          <cell r="E58" t="str">
            <v>m2</v>
          </cell>
          <cell r="F58">
            <v>92533</v>
          </cell>
          <cell r="G58">
            <v>1.1100000000000001</v>
          </cell>
        </row>
        <row r="59">
          <cell r="A59" t="str">
            <v>02.400.00</v>
          </cell>
          <cell r="B59" t="str">
            <v>Pintura de ligação - Fornec., transporte e execução</v>
          </cell>
          <cell r="C59" t="str">
            <v>DNER-ES307/97</v>
          </cell>
          <cell r="D59" t="str">
            <v xml:space="preserve"> </v>
          </cell>
          <cell r="E59" t="str">
            <v>m2</v>
          </cell>
          <cell r="F59">
            <v>170839</v>
          </cell>
          <cell r="G59">
            <v>0.41</v>
          </cell>
        </row>
        <row r="60">
          <cell r="A60" t="str">
            <v>02.540.01</v>
          </cell>
          <cell r="B60" t="str">
            <v>Concreto betuminoso usinado a quente - usina 100/140 t/h</v>
          </cell>
          <cell r="C60" t="str">
            <v>DNER-ES313/97</v>
          </cell>
          <cell r="D60" t="str">
            <v xml:space="preserve"> </v>
          </cell>
          <cell r="E60" t="str">
            <v>t</v>
          </cell>
          <cell r="F60">
            <v>19054</v>
          </cell>
          <cell r="G60">
            <v>67.64</v>
          </cell>
        </row>
        <row r="61">
          <cell r="A61" t="str">
            <v>DER82200</v>
          </cell>
          <cell r="B61" t="str">
            <v>Remoção de revestimento de CBUQ</v>
          </cell>
          <cell r="C61" t="str">
            <v xml:space="preserve"> </v>
          </cell>
          <cell r="D61" t="str">
            <v xml:space="preserve"> </v>
          </cell>
          <cell r="E61" t="str">
            <v>m3</v>
          </cell>
          <cell r="F61">
            <v>1526</v>
          </cell>
          <cell r="G61">
            <v>5.73</v>
          </cell>
        </row>
        <row r="62">
          <cell r="A62" t="str">
            <v>DER82200a</v>
          </cell>
          <cell r="B62" t="str">
            <v>Remoção de camada granular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1526</v>
          </cell>
          <cell r="G62">
            <v>4.67</v>
          </cell>
        </row>
        <row r="63">
          <cell r="A63" t="str">
            <v>DER82150</v>
          </cell>
          <cell r="B63" t="str">
            <v>Remoção de pavimento a paralelelpípedo</v>
          </cell>
          <cell r="C63" t="str">
            <v xml:space="preserve"> </v>
          </cell>
          <cell r="D63" t="str">
            <v xml:space="preserve"> </v>
          </cell>
          <cell r="E63" t="str">
            <v>m2</v>
          </cell>
          <cell r="F63">
            <v>2238</v>
          </cell>
          <cell r="G63">
            <v>0.62</v>
          </cell>
        </row>
        <row r="64">
          <cell r="F64" t="str">
            <v>SUB-TOTAL</v>
          </cell>
        </row>
        <row r="65">
          <cell r="B65" t="str">
            <v>DRENAGEM</v>
          </cell>
        </row>
        <row r="66">
          <cell r="A66" t="str">
            <v>04.000.00</v>
          </cell>
          <cell r="B66" t="str">
            <v>Escavação manual em material de 1a categoria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142</v>
          </cell>
          <cell r="G66">
            <v>17.57</v>
          </cell>
        </row>
        <row r="67">
          <cell r="A67" t="str">
            <v>04.001.00</v>
          </cell>
          <cell r="B67" t="str">
            <v>Escavação mecânica em material de 1a categoria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2950</v>
          </cell>
          <cell r="G67">
            <v>2.09</v>
          </cell>
        </row>
        <row r="68">
          <cell r="A68" t="str">
            <v>04.001.01</v>
          </cell>
          <cell r="B68" t="str">
            <v>Escavação mecânica,reaterro e compactação (material de 1a categoria)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928.4</v>
          </cell>
          <cell r="G68">
            <v>3.03</v>
          </cell>
        </row>
        <row r="69">
          <cell r="A69" t="str">
            <v>04.401.01</v>
          </cell>
          <cell r="B69" t="str">
            <v>Valeta de prot. de aterro c/ revest. vegetal VPA 01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1908</v>
          </cell>
          <cell r="G69">
            <v>31.98</v>
          </cell>
        </row>
        <row r="70">
          <cell r="A70" t="str">
            <v>04.401.02</v>
          </cell>
          <cell r="B70" t="str">
            <v>Valeta de prot. de aterro c/ revest. vegetal VPA 02</v>
          </cell>
          <cell r="C70" t="str">
            <v xml:space="preserve"> </v>
          </cell>
          <cell r="D70" t="str">
            <v xml:space="preserve"> </v>
          </cell>
          <cell r="E70" t="str">
            <v>m</v>
          </cell>
          <cell r="F70">
            <v>836</v>
          </cell>
          <cell r="G70">
            <v>24.32</v>
          </cell>
        </row>
        <row r="71">
          <cell r="A71" t="str">
            <v>04.500.06</v>
          </cell>
          <cell r="B71" t="str">
            <v>Dreno longit. profundo p/cortes em solo- DPS 06</v>
          </cell>
          <cell r="C71" t="str">
            <v>DNER-ES292/97</v>
          </cell>
          <cell r="D71" t="str">
            <v xml:space="preserve"> </v>
          </cell>
          <cell r="E71" t="str">
            <v>m</v>
          </cell>
          <cell r="F71">
            <v>1243</v>
          </cell>
          <cell r="G71">
            <v>34.94</v>
          </cell>
        </row>
        <row r="72">
          <cell r="A72" t="str">
            <v>04.502.02</v>
          </cell>
          <cell r="B72" t="str">
            <v>Boca de saída p/ dreno longit. profundo- BSD 02</v>
          </cell>
          <cell r="C72" t="str">
            <v xml:space="preserve"> 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49.08</v>
          </cell>
        </row>
        <row r="73">
          <cell r="A73" t="str">
            <v>04.510.03</v>
          </cell>
          <cell r="B73" t="str">
            <v>Dreno sub- superficial- DSS 03</v>
          </cell>
          <cell r="C73" t="str">
            <v>DNER-ES294/97</v>
          </cell>
          <cell r="D73" t="str">
            <v xml:space="preserve"> </v>
          </cell>
          <cell r="E73" t="str">
            <v>m</v>
          </cell>
          <cell r="F73">
            <v>3497</v>
          </cell>
          <cell r="G73">
            <v>3.71</v>
          </cell>
        </row>
        <row r="74">
          <cell r="A74" t="str">
            <v>04.511.01</v>
          </cell>
          <cell r="B74" t="str">
            <v>Boca de saída p/ dreno sub-superficial-BSD 03</v>
          </cell>
          <cell r="C74" t="str">
            <v xml:space="preserve"> </v>
          </cell>
          <cell r="D74" t="str">
            <v xml:space="preserve"> </v>
          </cell>
          <cell r="E74" t="str">
            <v>un</v>
          </cell>
          <cell r="F74">
            <v>5</v>
          </cell>
          <cell r="G74">
            <v>20.86</v>
          </cell>
        </row>
        <row r="75">
          <cell r="A75" t="str">
            <v>04.900.21</v>
          </cell>
          <cell r="B75" t="str">
            <v>Sarjeta de cant. central de concreto-SCC 01</v>
          </cell>
          <cell r="C75" t="str">
            <v>DNER-ES288/97</v>
          </cell>
          <cell r="D75" t="str">
            <v xml:space="preserve"> </v>
          </cell>
          <cell r="E75" t="str">
            <v>m</v>
          </cell>
          <cell r="F75">
            <v>3036</v>
          </cell>
          <cell r="G75">
            <v>13.85</v>
          </cell>
        </row>
        <row r="76">
          <cell r="A76" t="str">
            <v>04.900.22</v>
          </cell>
          <cell r="B76" t="str">
            <v>Sarjeta de cant. central de concreto-SCC 02</v>
          </cell>
          <cell r="C76" t="str">
            <v>DNER-ES288/97</v>
          </cell>
          <cell r="D76" t="str">
            <v xml:space="preserve"> </v>
          </cell>
          <cell r="E76" t="str">
            <v>m</v>
          </cell>
          <cell r="F76">
            <v>638</v>
          </cell>
          <cell r="G76">
            <v>19.170000000000002</v>
          </cell>
        </row>
        <row r="77">
          <cell r="A77" t="str">
            <v>04.900.03</v>
          </cell>
          <cell r="B77" t="str">
            <v>Sarjeta triangular de concreto-STC 03</v>
          </cell>
          <cell r="C77" t="str">
            <v>DNER-ES288/97</v>
          </cell>
          <cell r="D77" t="str">
            <v xml:space="preserve"> </v>
          </cell>
          <cell r="E77" t="str">
            <v>m</v>
          </cell>
          <cell r="F77">
            <v>55</v>
          </cell>
          <cell r="G77">
            <v>16.02</v>
          </cell>
        </row>
        <row r="78">
          <cell r="A78" t="str">
            <v>04.910.05</v>
          </cell>
          <cell r="B78" t="str">
            <v>Meio-fio de concreto-MFC 05</v>
          </cell>
          <cell r="C78" t="str">
            <v>DNER-ES290/97</v>
          </cell>
          <cell r="D78" t="str">
            <v xml:space="preserve"> </v>
          </cell>
          <cell r="E78" t="str">
            <v>m</v>
          </cell>
          <cell r="F78">
            <v>21252</v>
          </cell>
          <cell r="G78">
            <v>10.54</v>
          </cell>
        </row>
        <row r="79">
          <cell r="A79" t="str">
            <v>DER78150b</v>
          </cell>
          <cell r="B79" t="str">
            <v>Caixa coletora de sarjeta - CCS, D=40cm E H=1,00m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4</v>
          </cell>
          <cell r="G79">
            <v>382.07</v>
          </cell>
        </row>
        <row r="80">
          <cell r="A80" t="str">
            <v>DER78150c</v>
          </cell>
          <cell r="B80" t="str">
            <v>Caixa coletora de sarjeta - CCS, D=40cm E H=1,50m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2</v>
          </cell>
          <cell r="G80">
            <v>503.68</v>
          </cell>
        </row>
        <row r="81">
          <cell r="A81" t="str">
            <v>DER78150a</v>
          </cell>
          <cell r="B81" t="str">
            <v>Caixa coletora de sarjeta - CCS, D=60cm E H=1,5m</v>
          </cell>
          <cell r="C81" t="str">
            <v xml:space="preserve"> </v>
          </cell>
          <cell r="D81" t="str">
            <v xml:space="preserve"> </v>
          </cell>
          <cell r="E81" t="str">
            <v>un</v>
          </cell>
          <cell r="F81">
            <v>1</v>
          </cell>
          <cell r="G81">
            <v>500.45</v>
          </cell>
        </row>
        <row r="82">
          <cell r="A82" t="str">
            <v>04.930.01</v>
          </cell>
          <cell r="B82" t="str">
            <v>Caixa coletora de sarjeta-CCS 01</v>
          </cell>
          <cell r="C82" t="str">
            <v>DNER-ES287/97</v>
          </cell>
          <cell r="D82" t="str">
            <v xml:space="preserve"> </v>
          </cell>
          <cell r="E82" t="str">
            <v>un</v>
          </cell>
          <cell r="F82">
            <v>1</v>
          </cell>
          <cell r="G82">
            <v>568.85</v>
          </cell>
        </row>
        <row r="83">
          <cell r="A83" t="str">
            <v>04.931.03</v>
          </cell>
          <cell r="B83" t="str">
            <v>Caixa coletora de talvegue-CCT 03</v>
          </cell>
          <cell r="C83" t="str">
            <v>DNER-ES287/97</v>
          </cell>
          <cell r="D83" t="str">
            <v xml:space="preserve"> </v>
          </cell>
          <cell r="E83" t="str">
            <v>un</v>
          </cell>
          <cell r="F83">
            <v>2</v>
          </cell>
          <cell r="G83">
            <v>551.65</v>
          </cell>
        </row>
        <row r="84">
          <cell r="A84" t="str">
            <v>04.931.02</v>
          </cell>
          <cell r="B84" t="str">
            <v>Caixa coletora de talvegue-CCT 02</v>
          </cell>
          <cell r="C84" t="str">
            <v>DNER-ES287/97</v>
          </cell>
          <cell r="D84" t="str">
            <v xml:space="preserve"> </v>
          </cell>
          <cell r="E84" t="str">
            <v>un</v>
          </cell>
          <cell r="F84">
            <v>1</v>
          </cell>
          <cell r="G84">
            <v>564.34</v>
          </cell>
        </row>
        <row r="85">
          <cell r="A85" t="str">
            <v>04.960.01</v>
          </cell>
          <cell r="B85" t="str">
            <v>Boca de lobo simples c/ grelha de concreto-BLS 01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12</v>
          </cell>
          <cell r="G85">
            <v>203.51</v>
          </cell>
        </row>
        <row r="86">
          <cell r="A86" t="str">
            <v>04.960.02</v>
          </cell>
          <cell r="B86" t="str">
            <v>Boca de lobo simples c/ grelha de concreto-BLS 02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13</v>
          </cell>
          <cell r="G86">
            <v>257.83999999999997</v>
          </cell>
        </row>
        <row r="87">
          <cell r="A87" t="str">
            <v>04.960.03</v>
          </cell>
          <cell r="B87" t="str">
            <v>Boca de lobo simples c/ grelha de concreto-BLS 03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7</v>
          </cell>
          <cell r="G87">
            <v>312.23</v>
          </cell>
        </row>
        <row r="88">
          <cell r="A88" t="str">
            <v>04.961.02</v>
          </cell>
          <cell r="B88" t="str">
            <v>Boca de lobo dupla c/ grelha de concreto-BLD 02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3</v>
          </cell>
          <cell r="G88">
            <v>476.56</v>
          </cell>
        </row>
        <row r="89">
          <cell r="A89" t="str">
            <v>04.999.01</v>
          </cell>
          <cell r="B89" t="str">
            <v>Remoção de bueiros existentes</v>
          </cell>
          <cell r="C89" t="str">
            <v xml:space="preserve"> </v>
          </cell>
          <cell r="D89" t="str">
            <v xml:space="preserve"> </v>
          </cell>
          <cell r="E89" t="str">
            <v>m</v>
          </cell>
          <cell r="F89">
            <v>65</v>
          </cell>
          <cell r="G89">
            <v>13.06</v>
          </cell>
        </row>
        <row r="90">
          <cell r="A90" t="str">
            <v>04.999.02</v>
          </cell>
          <cell r="B90" t="str">
            <v>Demolição de dispositivos de concreto</v>
          </cell>
          <cell r="C90" t="str">
            <v>DNER-ES296/97</v>
          </cell>
          <cell r="D90" t="str">
            <v xml:space="preserve"> </v>
          </cell>
          <cell r="E90" t="str">
            <v>m3</v>
          </cell>
          <cell r="F90">
            <v>69.599999999999994</v>
          </cell>
          <cell r="G90">
            <v>12.58</v>
          </cell>
        </row>
        <row r="91">
          <cell r="A91" t="str">
            <v>P 04.100.07</v>
          </cell>
          <cell r="B91" t="str">
            <v>Execução de galerias D=0,40 c/ lastro de brita</v>
          </cell>
          <cell r="C91" t="str">
            <v xml:space="preserve"> </v>
          </cell>
          <cell r="D91" t="str">
            <v xml:space="preserve"> </v>
          </cell>
          <cell r="E91" t="str">
            <v>m</v>
          </cell>
          <cell r="F91">
            <v>2037</v>
          </cell>
          <cell r="G91">
            <v>41.68</v>
          </cell>
        </row>
        <row r="92">
          <cell r="A92" t="str">
            <v>P 04.100.09</v>
          </cell>
          <cell r="B92" t="str">
            <v>Execução de galerias D=0,60 c/ lastro de brita</v>
          </cell>
          <cell r="C92" t="str">
            <v xml:space="preserve"> </v>
          </cell>
          <cell r="D92" t="str">
            <v xml:space="preserve"> </v>
          </cell>
          <cell r="E92" t="str">
            <v>m</v>
          </cell>
          <cell r="F92">
            <v>529</v>
          </cell>
          <cell r="G92">
            <v>100.67</v>
          </cell>
        </row>
        <row r="93">
          <cell r="A93" t="str">
            <v>P 04.100.08</v>
          </cell>
          <cell r="B93" t="str">
            <v>Execução de galerias D=0,40 c/ lastro de concreto</v>
          </cell>
          <cell r="C93" t="str">
            <v xml:space="preserve"> </v>
          </cell>
          <cell r="D93" t="str">
            <v xml:space="preserve"> </v>
          </cell>
          <cell r="E93" t="str">
            <v>m</v>
          </cell>
          <cell r="F93">
            <v>287</v>
          </cell>
          <cell r="G93">
            <v>58.65</v>
          </cell>
        </row>
        <row r="94">
          <cell r="A94" t="str">
            <v>P 04.100.10</v>
          </cell>
          <cell r="B94" t="str">
            <v>Execução de galerias D=0,60 c/ lastro de concreto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111</v>
          </cell>
          <cell r="G94">
            <v>131.66</v>
          </cell>
        </row>
        <row r="95">
          <cell r="A95" t="str">
            <v>DER72350b</v>
          </cell>
          <cell r="B95" t="str">
            <v>Boca para BSTC D=40cm - Normal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4</v>
          </cell>
          <cell r="G95">
            <v>147.57</v>
          </cell>
        </row>
        <row r="96">
          <cell r="A96" t="str">
            <v>04.101.01</v>
          </cell>
          <cell r="B96" t="str">
            <v>Boca de BSTC D=0.60m-normal</v>
          </cell>
          <cell r="C96" t="str">
            <v>DNER-ES284/97</v>
          </cell>
          <cell r="D96" t="str">
            <v xml:space="preserve"> </v>
          </cell>
          <cell r="E96" t="str">
            <v>un</v>
          </cell>
          <cell r="F96">
            <v>6</v>
          </cell>
          <cell r="G96">
            <v>299.62</v>
          </cell>
        </row>
        <row r="97">
          <cell r="A97" t="str">
            <v>P 04.100.06</v>
          </cell>
          <cell r="B97" t="str">
            <v>Galeria D=0,40m envelopada</v>
          </cell>
          <cell r="C97" t="str">
            <v xml:space="preserve"> </v>
          </cell>
          <cell r="D97" t="str">
            <v xml:space="preserve"> </v>
          </cell>
          <cell r="E97" t="str">
            <v>m</v>
          </cell>
          <cell r="F97">
            <v>36</v>
          </cell>
          <cell r="G97">
            <v>103.37</v>
          </cell>
        </row>
        <row r="98">
          <cell r="A98" t="str">
            <v>P 04.100.12</v>
          </cell>
          <cell r="B98" t="str">
            <v>Galeria D=0,60m envelopada</v>
          </cell>
          <cell r="C98" t="str">
            <v xml:space="preserve"> </v>
          </cell>
          <cell r="D98" t="str">
            <v xml:space="preserve"> </v>
          </cell>
          <cell r="E98" t="str">
            <v>m</v>
          </cell>
          <cell r="F98">
            <v>23</v>
          </cell>
          <cell r="G98">
            <v>191.7</v>
          </cell>
        </row>
        <row r="99">
          <cell r="A99" t="str">
            <v>P.04.100.14</v>
          </cell>
          <cell r="B99" t="str">
            <v>Caixa de ligação e passagem BSTC, D=80cm, H=1,00m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1</v>
          </cell>
          <cell r="G99">
            <v>451.1</v>
          </cell>
        </row>
        <row r="100">
          <cell r="A100" t="str">
            <v>P.04.100.15</v>
          </cell>
          <cell r="B100" t="str">
            <v>Caixa de ligação e passagem BSTC,  D=1,00m, H=1,50m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1</v>
          </cell>
          <cell r="G100">
            <v>741.5</v>
          </cell>
        </row>
        <row r="101">
          <cell r="A101" t="str">
            <v>P.04.100.16</v>
          </cell>
          <cell r="B101" t="str">
            <v>Caixa de ligação e passagem BDTC,  D=1,00m, H=1,50m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1</v>
          </cell>
          <cell r="G101">
            <v>1174.79</v>
          </cell>
        </row>
        <row r="102">
          <cell r="A102" t="str">
            <v>04.962.01</v>
          </cell>
          <cell r="B102" t="str">
            <v>Caixa de ligação e passagem- CLP 01</v>
          </cell>
          <cell r="C102" t="str">
            <v>DNER-ES287/97</v>
          </cell>
          <cell r="D102" t="str">
            <v xml:space="preserve"> </v>
          </cell>
          <cell r="E102" t="str">
            <v>un</v>
          </cell>
          <cell r="F102">
            <v>5</v>
          </cell>
          <cell r="G102">
            <v>371.03</v>
          </cell>
        </row>
        <row r="103">
          <cell r="A103" t="str">
            <v>04.962.02</v>
          </cell>
          <cell r="B103" t="str">
            <v>Caixa de ligação e passagem- CLP 02</v>
          </cell>
          <cell r="C103" t="str">
            <v>DNER-ES287/97</v>
          </cell>
          <cell r="D103" t="str">
            <v xml:space="preserve"> </v>
          </cell>
          <cell r="E103" t="str">
            <v>un</v>
          </cell>
          <cell r="F103">
            <v>3</v>
          </cell>
          <cell r="G103">
            <v>359.92</v>
          </cell>
        </row>
        <row r="104">
          <cell r="A104" t="str">
            <v>04.962.07</v>
          </cell>
          <cell r="B104" t="str">
            <v>Caixa de ligação e passagem- CLP 07</v>
          </cell>
          <cell r="C104" t="str">
            <v>DNER-ES287/97</v>
          </cell>
          <cell r="D104" t="str">
            <v xml:space="preserve"> </v>
          </cell>
          <cell r="E104" t="str">
            <v>un</v>
          </cell>
          <cell r="F104">
            <v>1</v>
          </cell>
          <cell r="G104">
            <v>443.2</v>
          </cell>
        </row>
        <row r="105">
          <cell r="A105" t="str">
            <v>04.962.08</v>
          </cell>
          <cell r="B105" t="str">
            <v>Caixa de ligação e passagem- CLP 08</v>
          </cell>
          <cell r="C105" t="str">
            <v>DNER-ES287/97</v>
          </cell>
          <cell r="D105" t="str">
            <v xml:space="preserve"> </v>
          </cell>
          <cell r="E105" t="str">
            <v>un</v>
          </cell>
          <cell r="F105">
            <v>1</v>
          </cell>
          <cell r="G105">
            <v>431.6</v>
          </cell>
        </row>
        <row r="106">
          <cell r="A106" t="str">
            <v>04.963.01</v>
          </cell>
          <cell r="B106" t="str">
            <v>Poço de visita- PVI 01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1</v>
          </cell>
          <cell r="G106">
            <v>493.1</v>
          </cell>
        </row>
        <row r="107">
          <cell r="A107" t="str">
            <v>04.963.02</v>
          </cell>
          <cell r="B107" t="str">
            <v>Poço de visita- PVI 02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1</v>
          </cell>
          <cell r="G107">
            <v>481.49</v>
          </cell>
        </row>
        <row r="108">
          <cell r="A108" t="str">
            <v>04.963.31</v>
          </cell>
          <cell r="B108" t="str">
            <v>Chaminé dos poços de visita- CPV 01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</v>
          </cell>
          <cell r="G108">
            <v>368.29</v>
          </cell>
        </row>
        <row r="109">
          <cell r="F109" t="str">
            <v>SUB-TOTAL</v>
          </cell>
        </row>
        <row r="111">
          <cell r="B111" t="str">
            <v>OBRAS DE ARTE CORRENTES</v>
          </cell>
        </row>
        <row r="112">
          <cell r="A112" t="str">
            <v>04.001.01</v>
          </cell>
          <cell r="B112" t="str">
            <v>Escavação mecânica,reaterro e compactação (material de 1a categoria)</v>
          </cell>
          <cell r="C112" t="str">
            <v xml:space="preserve"> </v>
          </cell>
          <cell r="D112" t="str">
            <v xml:space="preserve"> </v>
          </cell>
          <cell r="E112" t="str">
            <v>m3</v>
          </cell>
          <cell r="F112">
            <v>3714</v>
          </cell>
          <cell r="G112">
            <v>3.03</v>
          </cell>
        </row>
        <row r="113">
          <cell r="A113" t="str">
            <v>DER66050</v>
          </cell>
          <cell r="B113" t="str">
            <v>Corpo de BSTC D=50cm c/ lastro de brita</v>
          </cell>
          <cell r="C113" t="str">
            <v xml:space="preserve"> </v>
          </cell>
          <cell r="D113" t="str">
            <v xml:space="preserve"> </v>
          </cell>
          <cell r="E113" t="str">
            <v>m</v>
          </cell>
          <cell r="F113">
            <v>18</v>
          </cell>
          <cell r="G113">
            <v>54.42</v>
          </cell>
        </row>
        <row r="114">
          <cell r="A114" t="str">
            <v>DER72350a</v>
          </cell>
          <cell r="B114" t="str">
            <v>Boca para BSTC D=50cm - Normal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1</v>
          </cell>
          <cell r="G114">
            <v>157.56</v>
          </cell>
        </row>
        <row r="115">
          <cell r="A115" t="str">
            <v>04.100.02</v>
          </cell>
          <cell r="B115" t="str">
            <v>Corpo de BSTC D=0.80m</v>
          </cell>
          <cell r="C115" t="str">
            <v>DNER-ES284/97</v>
          </cell>
          <cell r="D115" t="str">
            <v xml:space="preserve"> </v>
          </cell>
          <cell r="E115" t="str">
            <v xml:space="preserve">m </v>
          </cell>
          <cell r="F115">
            <v>99</v>
          </cell>
          <cell r="G115">
            <v>201.98</v>
          </cell>
        </row>
        <row r="116">
          <cell r="A116" t="str">
            <v>04.100.03</v>
          </cell>
          <cell r="B116" t="str">
            <v>Corpo de BSTC D=1.00m</v>
          </cell>
          <cell r="C116" t="str">
            <v>DNER-ES284/97</v>
          </cell>
          <cell r="D116" t="str">
            <v xml:space="preserve"> </v>
          </cell>
          <cell r="E116" t="str">
            <v xml:space="preserve">m </v>
          </cell>
          <cell r="F116">
            <v>200</v>
          </cell>
          <cell r="G116">
            <v>280.33</v>
          </cell>
        </row>
        <row r="117">
          <cell r="A117" t="str">
            <v>04.101.02</v>
          </cell>
          <cell r="B117" t="str">
            <v>Boca de BSTC D=0.80m-normal</v>
          </cell>
          <cell r="C117" t="str">
            <v>DNER-ES284/97</v>
          </cell>
          <cell r="D117" t="str">
            <v xml:space="preserve"> </v>
          </cell>
          <cell r="E117" t="str">
            <v>un</v>
          </cell>
          <cell r="F117">
            <v>4</v>
          </cell>
          <cell r="G117">
            <v>494.05</v>
          </cell>
        </row>
        <row r="118">
          <cell r="A118" t="str">
            <v>04.101.03</v>
          </cell>
          <cell r="B118" t="str">
            <v>Boca de BSTC D=1.00m-normal</v>
          </cell>
          <cell r="C118" t="str">
            <v>DNER-ES284/97</v>
          </cell>
          <cell r="D118" t="str">
            <v xml:space="preserve"> </v>
          </cell>
          <cell r="E118" t="str">
            <v>un</v>
          </cell>
          <cell r="F118">
            <v>3</v>
          </cell>
          <cell r="G118">
            <v>757.56</v>
          </cell>
        </row>
        <row r="119">
          <cell r="A119" t="str">
            <v>04.101.05</v>
          </cell>
          <cell r="B119" t="str">
            <v>Boca de BSTC D=1.50m-normal</v>
          </cell>
          <cell r="C119" t="str">
            <v>DNER-ES284/97</v>
          </cell>
          <cell r="D119" t="str">
            <v xml:space="preserve"> </v>
          </cell>
          <cell r="E119" t="str">
            <v>un</v>
          </cell>
          <cell r="F119">
            <v>3</v>
          </cell>
          <cell r="G119">
            <v>1942.12</v>
          </cell>
        </row>
        <row r="120">
          <cell r="A120" t="str">
            <v>04.110.01</v>
          </cell>
          <cell r="B120" t="str">
            <v>Corpo de BDTC D=1.00m</v>
          </cell>
          <cell r="C120" t="str">
            <v>DNER-ES284/97</v>
          </cell>
          <cell r="D120" t="str">
            <v xml:space="preserve"> </v>
          </cell>
          <cell r="E120" t="str">
            <v>m</v>
          </cell>
          <cell r="F120">
            <v>142</v>
          </cell>
          <cell r="G120">
            <v>572.14</v>
          </cell>
        </row>
        <row r="121">
          <cell r="A121" t="str">
            <v>04.110.02</v>
          </cell>
          <cell r="B121" t="str">
            <v>Corpo de BDTC D=1.20m</v>
          </cell>
          <cell r="C121" t="str">
            <v>DNER-ES284/97</v>
          </cell>
          <cell r="D121" t="str">
            <v xml:space="preserve"> </v>
          </cell>
          <cell r="E121" t="str">
            <v>m</v>
          </cell>
          <cell r="F121">
            <v>78</v>
          </cell>
          <cell r="G121">
            <v>745.38</v>
          </cell>
        </row>
        <row r="122">
          <cell r="A122" t="str">
            <v>04.111.01</v>
          </cell>
          <cell r="B122" t="str">
            <v>Boca de BDTC D=1.00m-normal</v>
          </cell>
          <cell r="C122" t="str">
            <v>DNER-ES284/97</v>
          </cell>
          <cell r="D122" t="str">
            <v xml:space="preserve"> </v>
          </cell>
          <cell r="E122" t="str">
            <v>un</v>
          </cell>
          <cell r="F122">
            <v>5</v>
          </cell>
          <cell r="G122">
            <v>1056.6199999999999</v>
          </cell>
        </row>
        <row r="123">
          <cell r="A123" t="str">
            <v>04.111.02</v>
          </cell>
          <cell r="B123" t="str">
            <v>Boca de BDTC D=1.20m-normal</v>
          </cell>
          <cell r="C123" t="str">
            <v>DNER-ES284/97</v>
          </cell>
          <cell r="D123" t="str">
            <v xml:space="preserve"> </v>
          </cell>
          <cell r="E123" t="str">
            <v>un</v>
          </cell>
          <cell r="F123">
            <v>2</v>
          </cell>
          <cell r="G123">
            <v>1521.54</v>
          </cell>
        </row>
        <row r="124">
          <cell r="A124" t="str">
            <v>DER67700</v>
          </cell>
          <cell r="B124" t="str">
            <v>Corpo de BTTC D=0.80m c/enrocamento e laje</v>
          </cell>
          <cell r="C124" t="str">
            <v xml:space="preserve"> </v>
          </cell>
          <cell r="D124" t="str">
            <v xml:space="preserve"> </v>
          </cell>
          <cell r="E124" t="str">
            <v>m</v>
          </cell>
          <cell r="F124">
            <v>31</v>
          </cell>
          <cell r="G124">
            <v>599.96</v>
          </cell>
        </row>
        <row r="125">
          <cell r="A125" t="str">
            <v>DER73550</v>
          </cell>
          <cell r="B125" t="str">
            <v>Boca de BTTC D=0,80m-normal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2</v>
          </cell>
          <cell r="G125">
            <v>685.42</v>
          </cell>
        </row>
        <row r="126">
          <cell r="A126" t="str">
            <v>P 04.100.23</v>
          </cell>
          <cell r="B126" t="str">
            <v>Bueiro Met.Corrug.circular, T.Armco,  c/Epoxy-bonded, MP-100, D=1,50 m, E=2,0mm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54</v>
          </cell>
          <cell r="G126">
            <v>510.8</v>
          </cell>
        </row>
        <row r="127">
          <cell r="F127" t="str">
            <v>SUB-TOTAL</v>
          </cell>
        </row>
        <row r="128">
          <cell r="B128" t="str">
            <v>OBRAS COMPLEMENTARES</v>
          </cell>
        </row>
        <row r="129">
          <cell r="A129" t="str">
            <v>05.100.00</v>
          </cell>
          <cell r="B129" t="str">
            <v>Enleivamento</v>
          </cell>
          <cell r="C129" t="str">
            <v>DNER-ES341/97</v>
          </cell>
          <cell r="D129" t="str">
            <v xml:space="preserve"> </v>
          </cell>
          <cell r="E129" t="str">
            <v>m2</v>
          </cell>
          <cell r="F129">
            <v>77733</v>
          </cell>
          <cell r="G129">
            <v>2.06</v>
          </cell>
        </row>
        <row r="130">
          <cell r="A130" t="str">
            <v>P 05.100.02</v>
          </cell>
          <cell r="B130" t="str">
            <v>Fornecimento e plantio de árvore selecionada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251</v>
          </cell>
          <cell r="G130">
            <v>6.02</v>
          </cell>
        </row>
        <row r="131">
          <cell r="A131" t="str">
            <v>05.102.00</v>
          </cell>
          <cell r="B131" t="str">
            <v>Hidrossemeadura</v>
          </cell>
          <cell r="C131" t="str">
            <v>DNER-ES341/97</v>
          </cell>
          <cell r="D131" t="str">
            <v xml:space="preserve"> </v>
          </cell>
          <cell r="E131" t="str">
            <v>m2</v>
          </cell>
          <cell r="F131">
            <v>241</v>
          </cell>
          <cell r="G131">
            <v>0.49</v>
          </cell>
        </row>
        <row r="132">
          <cell r="A132" t="str">
            <v>DER81950</v>
          </cell>
          <cell r="B132" t="str">
            <v>Calçada em lastro de brita c/revestimento em concreto</v>
          </cell>
          <cell r="C132" t="str">
            <v xml:space="preserve"> </v>
          </cell>
          <cell r="D132" t="str">
            <v xml:space="preserve"> </v>
          </cell>
          <cell r="E132" t="str">
            <v>m2</v>
          </cell>
          <cell r="F132">
            <v>13620</v>
          </cell>
          <cell r="G132">
            <v>8.94</v>
          </cell>
        </row>
        <row r="133">
          <cell r="A133" t="str">
            <v>05.301.01</v>
          </cell>
          <cell r="B133" t="str">
            <v>Alvenaria tijolos</v>
          </cell>
          <cell r="C133" t="str">
            <v xml:space="preserve"> </v>
          </cell>
          <cell r="D133" t="str">
            <v xml:space="preserve"> </v>
          </cell>
          <cell r="E133" t="str">
            <v>m2</v>
          </cell>
          <cell r="F133">
            <v>200</v>
          </cell>
          <cell r="G133">
            <v>24.32</v>
          </cell>
        </row>
        <row r="134">
          <cell r="A134" t="str">
            <v>P 05.300.00</v>
          </cell>
          <cell r="B134" t="str">
            <v>Abrigos para passageiros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8</v>
          </cell>
          <cell r="G134">
            <v>832.7</v>
          </cell>
        </row>
      </sheetData>
      <sheetData sheetId="10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50000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200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100</v>
          </cell>
          <cell r="G16">
            <v>26.75</v>
          </cell>
        </row>
        <row r="17">
          <cell r="A17" t="str">
            <v>01.100.12</v>
          </cell>
          <cell r="B17" t="str">
            <v>Escavação,carga e transportes de material de 1a categoria DMT= 600 a 800m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113272</v>
          </cell>
          <cell r="G17">
            <v>2.19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14085</v>
          </cell>
          <cell r="G18">
            <v>3.26</v>
          </cell>
        </row>
        <row r="19">
          <cell r="A19" t="str">
            <v>DER50385</v>
          </cell>
          <cell r="B19" t="str">
            <v>Esc.  Carga e Transp. de mat. 1a cat. c/ CB 26000&lt;DMT&lt;28000m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17676</v>
          </cell>
          <cell r="G19">
            <v>15.02</v>
          </cell>
        </row>
        <row r="20">
          <cell r="A20" t="str">
            <v>01.101.12</v>
          </cell>
          <cell r="B20" t="str">
            <v>Escavação,carga e transportes de material de 2a categoria,c/CB,  DMT 600 a 800m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75515</v>
          </cell>
          <cell r="G20">
            <v>3.23</v>
          </cell>
        </row>
        <row r="21">
          <cell r="A21" t="str">
            <v>01.101.19</v>
          </cell>
          <cell r="B21" t="str">
            <v>Escavação,carga e transportes de material de 2a categoria,c/CB,  DMT 2000 a 3000m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12149</v>
          </cell>
          <cell r="G21">
            <v>4.51</v>
          </cell>
        </row>
        <row r="22">
          <cell r="A22" t="str">
            <v>DER52101</v>
          </cell>
          <cell r="B22" t="str">
            <v>Esc. Carga e Transp. de solos moles 1200&lt;DMT&lt;=1400m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13597</v>
          </cell>
          <cell r="G22">
            <v>4.74</v>
          </cell>
        </row>
        <row r="23">
          <cell r="A23" t="str">
            <v>01.510.00</v>
          </cell>
          <cell r="B23" t="str">
            <v>Compactação de aterros a 95%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168653</v>
          </cell>
          <cell r="G23">
            <v>0.79</v>
          </cell>
        </row>
        <row r="24">
          <cell r="A24" t="str">
            <v>01.511.00</v>
          </cell>
          <cell r="B24" t="str">
            <v>Compactação de aterros a 100%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21862</v>
          </cell>
          <cell r="G24">
            <v>1.36</v>
          </cell>
        </row>
        <row r="25">
          <cell r="F25" t="str">
            <v>SUB-TOTAL</v>
          </cell>
        </row>
        <row r="27">
          <cell r="B27" t="str">
            <v>PAVIMENTAÇÃO</v>
          </cell>
        </row>
        <row r="28">
          <cell r="A28" t="str">
            <v>02.000.00</v>
          </cell>
          <cell r="B28" t="str">
            <v>Regularização do subleito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54585</v>
          </cell>
          <cell r="G28">
            <v>0.3</v>
          </cell>
        </row>
        <row r="29">
          <cell r="A29" t="str">
            <v>DER53130</v>
          </cell>
          <cell r="B29" t="str">
            <v>Camada de macadame seco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9402</v>
          </cell>
          <cell r="G29">
            <v>21.86</v>
          </cell>
        </row>
        <row r="30">
          <cell r="A30" t="str">
            <v>02.230.00</v>
          </cell>
          <cell r="B30" t="str">
            <v>Base brita graduada</v>
          </cell>
          <cell r="C30" t="str">
            <v>DNER-ES303/97</v>
          </cell>
          <cell r="D30" t="str">
            <v xml:space="preserve"> </v>
          </cell>
          <cell r="E30" t="str">
            <v>m3</v>
          </cell>
          <cell r="F30">
            <v>7485</v>
          </cell>
          <cell r="G30">
            <v>28.06</v>
          </cell>
        </row>
        <row r="31">
          <cell r="A31" t="str">
            <v>02.300.00</v>
          </cell>
          <cell r="B31" t="str">
            <v>Imprimação - Fornecimento, transporte e execução</v>
          </cell>
          <cell r="C31" t="str">
            <v>DNER-ES306/97</v>
          </cell>
          <cell r="D31" t="str">
            <v xml:space="preserve"> </v>
          </cell>
          <cell r="E31" t="str">
            <v>m2</v>
          </cell>
          <cell r="F31">
            <v>49751</v>
          </cell>
          <cell r="G31">
            <v>1.1100000000000001</v>
          </cell>
        </row>
        <row r="32">
          <cell r="A32" t="str">
            <v>02.400.00</v>
          </cell>
          <cell r="B32" t="str">
            <v>Pintura de ligação - Fornec., transporte e execução</v>
          </cell>
          <cell r="C32" t="str">
            <v>DNER-ES307/97</v>
          </cell>
          <cell r="D32" t="str">
            <v xml:space="preserve"> </v>
          </cell>
          <cell r="E32" t="str">
            <v>m2</v>
          </cell>
          <cell r="F32">
            <v>113720</v>
          </cell>
          <cell r="G32">
            <v>0.41</v>
          </cell>
        </row>
        <row r="33">
          <cell r="A33" t="str">
            <v>02.540.01</v>
          </cell>
          <cell r="B33" t="str">
            <v>Concreto betuminoso usinado a quente - usina 100/140 t/h</v>
          </cell>
          <cell r="C33" t="str">
            <v>DNER-ES313/97</v>
          </cell>
          <cell r="D33" t="str">
            <v xml:space="preserve"> </v>
          </cell>
          <cell r="E33" t="str">
            <v>t</v>
          </cell>
          <cell r="F33">
            <v>13239</v>
          </cell>
          <cell r="G33">
            <v>67.64</v>
          </cell>
        </row>
        <row r="34">
          <cell r="A34" t="str">
            <v>DER82200a</v>
          </cell>
          <cell r="B34" t="str">
            <v>Remoção de camada granular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1626</v>
          </cell>
          <cell r="G34">
            <v>4.67</v>
          </cell>
        </row>
        <row r="35">
          <cell r="A35" t="str">
            <v>DER82200</v>
          </cell>
          <cell r="B35" t="str">
            <v>Remoção de revestimento de CBUQ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1626</v>
          </cell>
          <cell r="G35">
            <v>5.73</v>
          </cell>
        </row>
        <row r="36">
          <cell r="F36" t="str">
            <v>SUB-TOTAL</v>
          </cell>
        </row>
        <row r="38">
          <cell r="B38" t="str">
            <v>DRENAGEM</v>
          </cell>
        </row>
        <row r="39">
          <cell r="A39" t="str">
            <v>04.000.00</v>
          </cell>
          <cell r="B39" t="str">
            <v>Escavação manual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157</v>
          </cell>
          <cell r="G39">
            <v>17.57</v>
          </cell>
        </row>
        <row r="40">
          <cell r="A40" t="str">
            <v>04.001.00</v>
          </cell>
          <cell r="B40" t="str">
            <v>Escavação mecânica em material de 1a categoria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1085</v>
          </cell>
          <cell r="G40">
            <v>2.09</v>
          </cell>
        </row>
        <row r="41">
          <cell r="A41" t="str">
            <v>04.001.01</v>
          </cell>
          <cell r="B41" t="str">
            <v>Escavação mecânica,reaterro e compactação (material de 1a categoria)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1888</v>
          </cell>
          <cell r="G41">
            <v>3.03</v>
          </cell>
        </row>
        <row r="42">
          <cell r="A42" t="str">
            <v>04.401.02</v>
          </cell>
          <cell r="B42" t="str">
            <v>Valeta de prot. de aterro c/ revest. vegetal VPA 02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805</v>
          </cell>
          <cell r="G42">
            <v>24.32</v>
          </cell>
        </row>
        <row r="43">
          <cell r="A43" t="str">
            <v>04.500.06</v>
          </cell>
          <cell r="B43" t="str">
            <v>Dreno longit. profundo p/cortes em solo- DPS 06</v>
          </cell>
          <cell r="C43" t="str">
            <v>DNER-ES292/97</v>
          </cell>
          <cell r="D43" t="str">
            <v xml:space="preserve"> </v>
          </cell>
          <cell r="E43" t="str">
            <v>m</v>
          </cell>
          <cell r="F43">
            <v>1023</v>
          </cell>
          <cell r="G43">
            <v>34.94</v>
          </cell>
        </row>
        <row r="44">
          <cell r="A44" t="str">
            <v>04.502.02</v>
          </cell>
          <cell r="B44" t="str">
            <v>Boca de saída p/ dreno longit. profundo- BSD 02</v>
          </cell>
          <cell r="C44" t="str">
            <v xml:space="preserve"> </v>
          </cell>
          <cell r="D44" t="str">
            <v xml:space="preserve"> </v>
          </cell>
          <cell r="E44" t="str">
            <v>un</v>
          </cell>
          <cell r="F44">
            <v>4</v>
          </cell>
          <cell r="G44">
            <v>49.08</v>
          </cell>
        </row>
        <row r="45">
          <cell r="A45" t="str">
            <v>04.510.03</v>
          </cell>
          <cell r="B45" t="str">
            <v>Dreno sub- superficial- DSS 03</v>
          </cell>
          <cell r="C45" t="str">
            <v>DNER-ES294/97</v>
          </cell>
          <cell r="D45" t="str">
            <v xml:space="preserve"> </v>
          </cell>
          <cell r="E45" t="str">
            <v>m</v>
          </cell>
          <cell r="F45">
            <v>1095</v>
          </cell>
          <cell r="G45">
            <v>3.71</v>
          </cell>
        </row>
        <row r="46">
          <cell r="A46" t="str">
            <v>04.511.01</v>
          </cell>
          <cell r="B46" t="str">
            <v>Boca de saída p/ dreno sub-superficial-BSD 03</v>
          </cell>
          <cell r="C46" t="str">
            <v xml:space="preserve"> </v>
          </cell>
          <cell r="D46" t="str">
            <v xml:space="preserve"> </v>
          </cell>
          <cell r="E46" t="str">
            <v>un</v>
          </cell>
          <cell r="F46">
            <v>6</v>
          </cell>
          <cell r="G46">
            <v>20.86</v>
          </cell>
        </row>
        <row r="47">
          <cell r="A47" t="str">
            <v>04.900.04</v>
          </cell>
          <cell r="B47" t="str">
            <v>Sarjeta triangular de concreto-STC 04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264</v>
          </cell>
          <cell r="G47">
            <v>12.93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678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572</v>
          </cell>
          <cell r="G49">
            <v>19.170000000000002</v>
          </cell>
        </row>
        <row r="50">
          <cell r="A50" t="str">
            <v>04.910.05</v>
          </cell>
          <cell r="B50" t="str">
            <v>Meio-fio de concreto-MFC 05</v>
          </cell>
          <cell r="C50" t="str">
            <v>DNER-ES290/97</v>
          </cell>
          <cell r="D50" t="str">
            <v xml:space="preserve"> </v>
          </cell>
          <cell r="E50" t="str">
            <v>m</v>
          </cell>
          <cell r="F50">
            <v>2286</v>
          </cell>
          <cell r="G50">
            <v>10.54</v>
          </cell>
        </row>
        <row r="51">
          <cell r="A51" t="str">
            <v>DER78150a</v>
          </cell>
          <cell r="B51" t="str">
            <v>Caixa coletora de sarjeta - CCS, D=60cm E H=1,5m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2</v>
          </cell>
          <cell r="G51">
            <v>500.45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2</v>
          </cell>
          <cell r="G52">
            <v>568.85</v>
          </cell>
        </row>
        <row r="53">
          <cell r="A53" t="str">
            <v>04.941.03</v>
          </cell>
          <cell r="B53" t="str">
            <v>Descida d'água de aterros em degraus-DAD 03</v>
          </cell>
          <cell r="C53" t="str">
            <v>DNER-ES291/97</v>
          </cell>
          <cell r="D53" t="str">
            <v xml:space="preserve"> </v>
          </cell>
          <cell r="E53" t="str">
            <v>m</v>
          </cell>
          <cell r="F53">
            <v>3</v>
          </cell>
          <cell r="G53">
            <v>79.97</v>
          </cell>
        </row>
        <row r="54">
          <cell r="A54" t="str">
            <v>04.950.01</v>
          </cell>
          <cell r="B54" t="str">
            <v>Dissipador de energia- DES 01</v>
          </cell>
          <cell r="C54" t="str">
            <v>DNER-ES283/97</v>
          </cell>
          <cell r="D54" t="str">
            <v xml:space="preserve"> </v>
          </cell>
          <cell r="E54" t="str">
            <v>un</v>
          </cell>
          <cell r="F54">
            <v>3</v>
          </cell>
          <cell r="G54">
            <v>93</v>
          </cell>
        </row>
        <row r="55">
          <cell r="A55" t="str">
            <v>04.960.01</v>
          </cell>
          <cell r="B55" t="str">
            <v>Boca de lobo simples c/ grelha de concreto-BLS 01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4</v>
          </cell>
          <cell r="G55">
            <v>203.51</v>
          </cell>
        </row>
        <row r="56">
          <cell r="A56" t="str">
            <v>04.960.02</v>
          </cell>
          <cell r="B56" t="str">
            <v>Boca de lobo simples c/ grelha de concreto-BLS 02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4</v>
          </cell>
          <cell r="G56">
            <v>257.83999999999997</v>
          </cell>
        </row>
        <row r="57">
          <cell r="A57" t="str">
            <v>04.962.01</v>
          </cell>
          <cell r="B57" t="str">
            <v>Caixa de ligação e passagem- CLP 01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1</v>
          </cell>
          <cell r="G57">
            <v>371.03</v>
          </cell>
        </row>
        <row r="58">
          <cell r="A58" t="str">
            <v>04.962.15</v>
          </cell>
          <cell r="B58" t="str">
            <v>Caixa de ligação e passagem- CLP 15</v>
          </cell>
          <cell r="C58" t="str">
            <v>DNER-ES287/97</v>
          </cell>
          <cell r="D58" t="str">
            <v xml:space="preserve"> </v>
          </cell>
          <cell r="E58" t="str">
            <v>un</v>
          </cell>
          <cell r="F58">
            <v>1</v>
          </cell>
          <cell r="G58">
            <v>683.07</v>
          </cell>
        </row>
        <row r="59">
          <cell r="A59" t="str">
            <v>P 04.100.07</v>
          </cell>
          <cell r="B59" t="str">
            <v>Execução de galerias D=0,40 c/ lastro de brita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317</v>
          </cell>
          <cell r="G59">
            <v>41.68</v>
          </cell>
        </row>
        <row r="60">
          <cell r="A60" t="str">
            <v>P 04.100.09</v>
          </cell>
          <cell r="B60" t="str">
            <v>Execução de galerias D=0,60 c/ lastro de brita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40</v>
          </cell>
          <cell r="G60">
            <v>100.67</v>
          </cell>
        </row>
        <row r="61">
          <cell r="A61" t="str">
            <v>P 04.100.08</v>
          </cell>
          <cell r="B61" t="str">
            <v>Execução de galerias D=0,40 c/ lastro de concreto</v>
          </cell>
          <cell r="C61" t="str">
            <v xml:space="preserve"> </v>
          </cell>
          <cell r="D61" t="str">
            <v xml:space="preserve"> </v>
          </cell>
          <cell r="E61" t="str">
            <v>m</v>
          </cell>
          <cell r="F61">
            <v>86</v>
          </cell>
          <cell r="G61">
            <v>58.65</v>
          </cell>
        </row>
        <row r="62">
          <cell r="A62" t="str">
            <v>P 04.100.10</v>
          </cell>
          <cell r="B62" t="str">
            <v>Execução de galerias D=0,60 c/ lastro de concreto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198</v>
          </cell>
          <cell r="G62">
            <v>131.66</v>
          </cell>
        </row>
        <row r="63">
          <cell r="A63" t="str">
            <v>DER72350b</v>
          </cell>
          <cell r="B63" t="str">
            <v>Boca para BSTC D=40cm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4</v>
          </cell>
          <cell r="G63">
            <v>147.57</v>
          </cell>
        </row>
        <row r="64">
          <cell r="A64" t="str">
            <v>04.101.01</v>
          </cell>
          <cell r="B64" t="str">
            <v>Boca de BSTC D=0.60m-normal</v>
          </cell>
          <cell r="C64" t="str">
            <v>DNER-ES284/97</v>
          </cell>
          <cell r="D64" t="str">
            <v xml:space="preserve"> </v>
          </cell>
          <cell r="E64" t="str">
            <v>un</v>
          </cell>
          <cell r="F64">
            <v>5</v>
          </cell>
          <cell r="G64">
            <v>299.62</v>
          </cell>
        </row>
        <row r="65">
          <cell r="A65" t="str">
            <v>04.963.03</v>
          </cell>
          <cell r="B65" t="str">
            <v>Poço de visita- PVI 03</v>
          </cell>
          <cell r="C65" t="str">
            <v xml:space="preserve"> </v>
          </cell>
          <cell r="D65" t="str">
            <v xml:space="preserve"> </v>
          </cell>
          <cell r="E65" t="str">
            <v>un</v>
          </cell>
          <cell r="F65">
            <v>1</v>
          </cell>
          <cell r="G65">
            <v>569.29</v>
          </cell>
        </row>
        <row r="66">
          <cell r="A66" t="str">
            <v>04.991.01</v>
          </cell>
          <cell r="B66" t="str">
            <v>Tampa de concreto p/ caixa coletora(4 nervuras)-TCC 01</v>
          </cell>
          <cell r="C66" t="str">
            <v xml:space="preserve"> </v>
          </cell>
          <cell r="D66" t="str">
            <v xml:space="preserve"> </v>
          </cell>
          <cell r="E66" t="str">
            <v>un</v>
          </cell>
          <cell r="F66">
            <v>1</v>
          </cell>
          <cell r="G66">
            <v>48.34</v>
          </cell>
        </row>
        <row r="67">
          <cell r="F67" t="str">
            <v>SUB-TOTAL</v>
          </cell>
        </row>
        <row r="69">
          <cell r="B69" t="str">
            <v>OBRAS DE ARTE ESPECIAIS</v>
          </cell>
        </row>
        <row r="70">
          <cell r="B70" t="str">
            <v>Infra e Mesoestrutura</v>
          </cell>
        </row>
        <row r="71">
          <cell r="A71" t="str">
            <v>DER90150</v>
          </cell>
          <cell r="B71" t="str">
            <v>Escavação em tubulão a céu aberto em material de 1ªcateg.</v>
          </cell>
          <cell r="C71" t="str">
            <v xml:space="preserve"> </v>
          </cell>
          <cell r="D71" t="str">
            <v xml:space="preserve"> </v>
          </cell>
          <cell r="E71" t="str">
            <v>m3</v>
          </cell>
          <cell r="F71">
            <v>90</v>
          </cell>
          <cell r="G71">
            <v>184.89</v>
          </cell>
        </row>
        <row r="72">
          <cell r="A72" t="str">
            <v>DER90160</v>
          </cell>
          <cell r="B72" t="str">
            <v>Escavação em tubulão a céu aberto em material de 3ªcateg.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</v>
          </cell>
          <cell r="G72">
            <v>640.85</v>
          </cell>
        </row>
        <row r="73">
          <cell r="A73" t="str">
            <v>DER90170</v>
          </cell>
          <cell r="B73" t="str">
            <v>Escavação em tubulão sob ar comprimido em material de 1ªcateg.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1</v>
          </cell>
          <cell r="G73">
            <v>742.04</v>
          </cell>
        </row>
        <row r="74">
          <cell r="A74" t="str">
            <v>DER90180</v>
          </cell>
          <cell r="B74" t="str">
            <v>Escavação em tubulão sob ar comprimido em material de 3ªcateg.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110</v>
          </cell>
          <cell r="G74">
            <v>1154.25</v>
          </cell>
        </row>
        <row r="75">
          <cell r="A75" t="str">
            <v>03.371.00</v>
          </cell>
          <cell r="B75" t="str">
            <v>Formas de madeira compensada</v>
          </cell>
          <cell r="C75" t="str">
            <v xml:space="preserve"> </v>
          </cell>
          <cell r="D75" t="str">
            <v xml:space="preserve"> </v>
          </cell>
          <cell r="E75" t="str">
            <v>m2</v>
          </cell>
          <cell r="F75">
            <v>331</v>
          </cell>
          <cell r="G75">
            <v>21.86</v>
          </cell>
        </row>
        <row r="76">
          <cell r="A76" t="str">
            <v>03.371.02</v>
          </cell>
          <cell r="B76" t="str">
            <v>Formas de placa compensada plastificada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210</v>
          </cell>
          <cell r="G76">
            <v>30.76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11325</v>
          </cell>
          <cell r="G77">
            <v>2.59</v>
          </cell>
        </row>
        <row r="78">
          <cell r="A78" t="str">
            <v>P 03.327.01</v>
          </cell>
          <cell r="B78" t="str">
            <v xml:space="preserve">Concreto fck= 25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252</v>
          </cell>
          <cell r="G78">
            <v>163.22</v>
          </cell>
        </row>
        <row r="79">
          <cell r="B79" t="str">
            <v>Superestrutura</v>
          </cell>
        </row>
        <row r="80">
          <cell r="A80" t="str">
            <v>OAE6</v>
          </cell>
          <cell r="B80" t="str">
            <v>Escoramento metálico comum (cimbramento)</v>
          </cell>
          <cell r="C80" t="str">
            <v xml:space="preserve"> </v>
          </cell>
          <cell r="D80" t="str">
            <v xml:space="preserve"> </v>
          </cell>
          <cell r="E80" t="str">
            <v>m3</v>
          </cell>
          <cell r="F80">
            <v>9500</v>
          </cell>
          <cell r="G80">
            <v>27.58</v>
          </cell>
        </row>
        <row r="81">
          <cell r="A81" t="str">
            <v>03.371.02</v>
          </cell>
          <cell r="B81" t="str">
            <v>Formas de placa compensada plastificada</v>
          </cell>
          <cell r="C81" t="str">
            <v xml:space="preserve"> </v>
          </cell>
          <cell r="D81" t="str">
            <v xml:space="preserve"> </v>
          </cell>
          <cell r="E81" t="str">
            <v>m2</v>
          </cell>
          <cell r="F81">
            <v>2606</v>
          </cell>
          <cell r="G81">
            <v>30.76</v>
          </cell>
        </row>
        <row r="82">
          <cell r="A82" t="str">
            <v>03.371.00</v>
          </cell>
          <cell r="B82" t="str">
            <v>Formas de madeira compensada</v>
          </cell>
          <cell r="C82" t="str">
            <v xml:space="preserve"> </v>
          </cell>
          <cell r="D82" t="str">
            <v xml:space="preserve"> </v>
          </cell>
          <cell r="E82" t="str">
            <v>m2</v>
          </cell>
          <cell r="F82">
            <v>928</v>
          </cell>
          <cell r="G82">
            <v>21.86</v>
          </cell>
        </row>
        <row r="83">
          <cell r="A83" t="str">
            <v>03.353.00</v>
          </cell>
          <cell r="B83" t="str">
            <v>Forn., preparo e colocação nas formas, de aço CA-50</v>
          </cell>
          <cell r="C83" t="str">
            <v xml:space="preserve"> </v>
          </cell>
          <cell r="D83" t="str">
            <v xml:space="preserve"> </v>
          </cell>
          <cell r="E83" t="str">
            <v>kg</v>
          </cell>
          <cell r="F83">
            <v>119265</v>
          </cell>
          <cell r="G83">
            <v>2.59</v>
          </cell>
        </row>
        <row r="84">
          <cell r="A84" t="str">
            <v>OAE4</v>
          </cell>
          <cell r="B84" t="str">
            <v>Armadura de protensão, fornecimento, bainhas, ancoragens, operações de protensão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45662</v>
          </cell>
          <cell r="G84">
            <v>19.28</v>
          </cell>
        </row>
        <row r="85">
          <cell r="A85" t="str">
            <v>OAE19</v>
          </cell>
          <cell r="B85" t="str">
            <v>Injeção de nata (cabos 12 varas 1/2")</v>
          </cell>
          <cell r="C85" t="str">
            <v xml:space="preserve"> </v>
          </cell>
          <cell r="D85" t="str">
            <v xml:space="preserve"> </v>
          </cell>
          <cell r="E85" t="str">
            <v>m</v>
          </cell>
          <cell r="F85">
            <v>1841.2</v>
          </cell>
          <cell r="G85">
            <v>3.65</v>
          </cell>
        </row>
        <row r="86">
          <cell r="A86" t="str">
            <v>OAE1</v>
          </cell>
          <cell r="B86" t="str">
            <v>Ancoragem ativa - Fornecimento, instalação e protensão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48</v>
          </cell>
          <cell r="G86">
            <v>682.29</v>
          </cell>
        </row>
        <row r="87">
          <cell r="A87" t="str">
            <v>03.330.00</v>
          </cell>
          <cell r="B87" t="str">
            <v>Concreto fck= 35 MPa-contr. raz. uso ger.</v>
          </cell>
          <cell r="C87" t="str">
            <v xml:space="preserve"> </v>
          </cell>
          <cell r="D87" t="str">
            <v xml:space="preserve"> </v>
          </cell>
          <cell r="E87" t="str">
            <v>m3</v>
          </cell>
          <cell r="F87">
            <v>1403</v>
          </cell>
          <cell r="G87">
            <v>166.78</v>
          </cell>
        </row>
        <row r="88">
          <cell r="B88" t="str">
            <v>Diversos</v>
          </cell>
        </row>
        <row r="89">
          <cell r="A89" t="str">
            <v>03.510.00</v>
          </cell>
          <cell r="B89" t="str">
            <v>Aparelho de apoio em neoprene</v>
          </cell>
          <cell r="C89" t="str">
            <v xml:space="preserve"> </v>
          </cell>
          <cell r="D89" t="str">
            <v xml:space="preserve"> </v>
          </cell>
          <cell r="E89" t="str">
            <v>kg</v>
          </cell>
          <cell r="F89">
            <v>665</v>
          </cell>
          <cell r="G89">
            <v>86.94</v>
          </cell>
        </row>
        <row r="90">
          <cell r="A90" t="str">
            <v>03.700.01</v>
          </cell>
          <cell r="B90" t="str">
            <v>Guarda corpo em concreto Fck = 18 MPa</v>
          </cell>
          <cell r="C90" t="str">
            <v xml:space="preserve"> </v>
          </cell>
          <cell r="D90" t="str">
            <v xml:space="preserve"> </v>
          </cell>
          <cell r="E90" t="str">
            <v>m</v>
          </cell>
          <cell r="F90">
            <v>148</v>
          </cell>
          <cell r="G90">
            <v>80.150000000000006</v>
          </cell>
        </row>
        <row r="91">
          <cell r="B91" t="str">
            <v>Barreiras de segurança (C.A.) Tipo New Jersey (312 m)</v>
          </cell>
        </row>
        <row r="92">
          <cell r="A92" t="str">
            <v>03.371.01</v>
          </cell>
          <cell r="B92" t="str">
            <v>Formas de placa compensada resinada</v>
          </cell>
          <cell r="C92" t="str">
            <v xml:space="preserve"> </v>
          </cell>
          <cell r="D92" t="str">
            <v xml:space="preserve"> </v>
          </cell>
          <cell r="E92" t="str">
            <v>m2</v>
          </cell>
          <cell r="F92">
            <v>561.6</v>
          </cell>
          <cell r="G92">
            <v>21.86</v>
          </cell>
        </row>
        <row r="93">
          <cell r="A93" t="str">
            <v>03.353.00</v>
          </cell>
          <cell r="B93" t="str">
            <v>Forn., preparo e colocação nas formas, de aço CA-50</v>
          </cell>
          <cell r="C93" t="str">
            <v xml:space="preserve"> </v>
          </cell>
          <cell r="D93" t="str">
            <v xml:space="preserve"> </v>
          </cell>
          <cell r="E93" t="str">
            <v>kg</v>
          </cell>
          <cell r="F93">
            <v>4368</v>
          </cell>
          <cell r="G93">
            <v>2.59</v>
          </cell>
        </row>
        <row r="94">
          <cell r="A94" t="str">
            <v>03.326.00</v>
          </cell>
          <cell r="B94" t="str">
            <v xml:space="preserve">Concreto fck= 20 MPa-contr. raz. uso ger. </v>
          </cell>
          <cell r="C94" t="str">
            <v xml:space="preserve"> </v>
          </cell>
          <cell r="D94" t="str">
            <v xml:space="preserve"> </v>
          </cell>
          <cell r="E94" t="str">
            <v>m3</v>
          </cell>
          <cell r="F94">
            <v>73</v>
          </cell>
          <cell r="G94">
            <v>149.19999999999999</v>
          </cell>
        </row>
        <row r="95">
          <cell r="B95" t="str">
            <v>Placas de aproximação( 04 unidades)</v>
          </cell>
        </row>
        <row r="96">
          <cell r="A96" t="str">
            <v>03.371.00</v>
          </cell>
          <cell r="B96" t="str">
            <v>Formas de madeira compensada</v>
          </cell>
          <cell r="C96" t="str">
            <v xml:space="preserve"> </v>
          </cell>
          <cell r="D96" t="str">
            <v xml:space="preserve"> </v>
          </cell>
          <cell r="E96" t="str">
            <v>m2</v>
          </cell>
          <cell r="F96">
            <v>32</v>
          </cell>
          <cell r="G96">
            <v>21.86</v>
          </cell>
        </row>
        <row r="97">
          <cell r="A97" t="str">
            <v>03.353.00</v>
          </cell>
          <cell r="B97" t="str">
            <v>Forn., preparo e colocação nas formas, de aço CA-50</v>
          </cell>
          <cell r="C97" t="str">
            <v xml:space="preserve"> </v>
          </cell>
          <cell r="D97" t="str">
            <v xml:space="preserve"> </v>
          </cell>
          <cell r="E97" t="str">
            <v>kg</v>
          </cell>
          <cell r="F97">
            <v>3968</v>
          </cell>
          <cell r="G97">
            <v>2.59</v>
          </cell>
        </row>
        <row r="98">
          <cell r="A98" t="str">
            <v>03.326.00</v>
          </cell>
          <cell r="B98" t="str">
            <v xml:space="preserve">Concreto fck= 20 MPa-contr. raz. uso ger. </v>
          </cell>
          <cell r="C98" t="str">
            <v xml:space="preserve"> </v>
          </cell>
          <cell r="D98" t="str">
            <v xml:space="preserve"> </v>
          </cell>
          <cell r="E98" t="str">
            <v>m3</v>
          </cell>
          <cell r="F98">
            <v>38</v>
          </cell>
          <cell r="G98">
            <v>149.19999999999999</v>
          </cell>
        </row>
        <row r="99">
          <cell r="B99" t="str">
            <v>Drenos</v>
          </cell>
        </row>
        <row r="100">
          <cell r="A100" t="str">
            <v>P 03.991.01c</v>
          </cell>
          <cell r="B100" t="str">
            <v>Dreno de FF D= 100 mm x 500mm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40</v>
          </cell>
          <cell r="G100">
            <v>15.64</v>
          </cell>
        </row>
        <row r="101">
          <cell r="A101" t="str">
            <v>P 03.991.01b</v>
          </cell>
          <cell r="B101" t="str">
            <v>Dreno de FF D= 50 mm x 500mm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30</v>
          </cell>
          <cell r="G101">
            <v>6.63</v>
          </cell>
        </row>
        <row r="102">
          <cell r="A102" t="str">
            <v>P 03.991.01a</v>
          </cell>
          <cell r="B102" t="str">
            <v>Dreno de FF D= 30 mm x 750mm</v>
          </cell>
          <cell r="C102" t="str">
            <v xml:space="preserve"> </v>
          </cell>
          <cell r="D102" t="str">
            <v xml:space="preserve"> </v>
          </cell>
          <cell r="E102" t="str">
            <v>un</v>
          </cell>
          <cell r="F102">
            <v>40</v>
          </cell>
          <cell r="G102">
            <v>6.25</v>
          </cell>
        </row>
        <row r="103">
          <cell r="F103" t="str">
            <v>SUB-TOTAL</v>
          </cell>
        </row>
        <row r="105">
          <cell r="B105" t="str">
            <v>OBRAS COMPLEMENTARES</v>
          </cell>
        </row>
        <row r="106">
          <cell r="A106" t="str">
            <v>05.100.00</v>
          </cell>
          <cell r="B106" t="str">
            <v>Enleivamento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6227</v>
          </cell>
          <cell r="G106">
            <v>2.06</v>
          </cell>
        </row>
        <row r="107">
          <cell r="A107" t="str">
            <v>DER53460a</v>
          </cell>
          <cell r="B107" t="str">
            <v>Calçamento com briquetes de 6 cm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700</v>
          </cell>
          <cell r="G107">
            <v>20.48</v>
          </cell>
        </row>
        <row r="108">
          <cell r="A108" t="str">
            <v>P 05.100.01</v>
          </cell>
          <cell r="B108" t="str">
            <v>Fornecimento e plantio de lírio amarelo</v>
          </cell>
          <cell r="C108" t="str">
            <v xml:space="preserve"> </v>
          </cell>
          <cell r="D108" t="str">
            <v xml:space="preserve"> </v>
          </cell>
          <cell r="E108" t="str">
            <v>m2</v>
          </cell>
          <cell r="F108">
            <v>2241</v>
          </cell>
          <cell r="G108">
            <v>14.14</v>
          </cell>
        </row>
        <row r="109">
          <cell r="A109" t="str">
            <v>P 05.100.02</v>
          </cell>
          <cell r="B109" t="str">
            <v>Fornecimento e plantio de árvore selecionada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246</v>
          </cell>
          <cell r="G109">
            <v>6.02</v>
          </cell>
        </row>
        <row r="110">
          <cell r="A110" t="str">
            <v>DER81950</v>
          </cell>
          <cell r="B110" t="str">
            <v>Calçada em lastro de brita c/revestimento em concreto</v>
          </cell>
          <cell r="C110" t="str">
            <v xml:space="preserve"> </v>
          </cell>
          <cell r="D110" t="str">
            <v xml:space="preserve"> </v>
          </cell>
          <cell r="E110" t="str">
            <v>m2</v>
          </cell>
          <cell r="F110">
            <v>1000</v>
          </cell>
          <cell r="G110">
            <v>8.94</v>
          </cell>
        </row>
        <row r="111">
          <cell r="A111" t="str">
            <v>05.301.00</v>
          </cell>
          <cell r="B111" t="str">
            <v>Alvenaria de pedra argamassada</v>
          </cell>
          <cell r="C111" t="str">
            <v xml:space="preserve"> </v>
          </cell>
          <cell r="D111" t="str">
            <v xml:space="preserve"> </v>
          </cell>
          <cell r="E111" t="str">
            <v>m3</v>
          </cell>
          <cell r="F111">
            <v>60</v>
          </cell>
          <cell r="G111">
            <v>101.58</v>
          </cell>
        </row>
        <row r="112">
          <cell r="A112" t="str">
            <v>PI 01</v>
          </cell>
          <cell r="B112" t="str">
            <v>Poste de aço galv. a fogo, c/ 20,0m de alt. p/ instal. tipo engastado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7</v>
          </cell>
          <cell r="G112">
            <v>2662.25</v>
          </cell>
        </row>
        <row r="113">
          <cell r="A113" t="str">
            <v>PI 02</v>
          </cell>
          <cell r="B113" t="str">
            <v>Poste de aço galvanizado a fogo, c/ 10,0m de alt. p/instal.na lat. dos viadutos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</v>
          </cell>
          <cell r="G113">
            <v>500</v>
          </cell>
        </row>
        <row r="114">
          <cell r="A114" t="str">
            <v>PI 03</v>
          </cell>
          <cell r="B114" t="str">
            <v xml:space="preserve">Luminária p/ iluminação pública ref.HRC-612 da Philips ou similar 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12</v>
          </cell>
          <cell r="G114">
            <v>400</v>
          </cell>
        </row>
        <row r="115">
          <cell r="A115" t="str">
            <v>PI 04</v>
          </cell>
          <cell r="B115" t="str">
            <v xml:space="preserve">Luminária p/ iluminação pública ref.SRC-612 da Philips ou similar 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22</v>
          </cell>
          <cell r="G115">
            <v>425.5</v>
          </cell>
        </row>
        <row r="116">
          <cell r="A116" t="str">
            <v>PI 07</v>
          </cell>
          <cell r="B116" t="str">
            <v>Suporte p/ luminária tipo ZGP402 da Philips ou similar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7</v>
          </cell>
          <cell r="G116">
            <v>100</v>
          </cell>
        </row>
        <row r="117">
          <cell r="A117" t="str">
            <v>PI 08</v>
          </cell>
          <cell r="B117" t="str">
            <v>Suporte p/ luminária tipo ZGP401 da Philips ou similar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20</v>
          </cell>
          <cell r="G117">
            <v>81.650000000000006</v>
          </cell>
        </row>
        <row r="118">
          <cell r="A118" t="str">
            <v>PI 09</v>
          </cell>
          <cell r="B118" t="str">
            <v>Lâmpada a vapor de sódio 400W, alta pressão, base E40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22</v>
          </cell>
          <cell r="G118">
            <v>33.35</v>
          </cell>
        </row>
        <row r="119">
          <cell r="A119" t="str">
            <v>PI 10</v>
          </cell>
          <cell r="B119" t="str">
            <v>Lâmpada a vapor de mercúrio 250W, alta pressão, base E40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12</v>
          </cell>
          <cell r="G119">
            <v>28.75</v>
          </cell>
        </row>
        <row r="120">
          <cell r="A120" t="str">
            <v>PI 14</v>
          </cell>
          <cell r="B120" t="str">
            <v>Caixa de passagem para instalação aparente D=50mm, tipo T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120</v>
          </cell>
          <cell r="G120">
            <v>4.08</v>
          </cell>
        </row>
        <row r="121">
          <cell r="A121" t="str">
            <v>PI 22</v>
          </cell>
          <cell r="B121" t="str">
            <v>Base completa com fusível Diazed, 6A, retardado, incluíndo tampa, anel de proteção e ajuste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34</v>
          </cell>
          <cell r="G121">
            <v>8.6300000000000008</v>
          </cell>
        </row>
        <row r="122">
          <cell r="A122" t="str">
            <v>PI 23</v>
          </cell>
          <cell r="B122" t="str">
            <v>Contator tripolar a seco, p/ corrente alternada - 55 A, para uso em rede 380/220V - 60Hz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5</v>
          </cell>
          <cell r="G122">
            <v>234.6</v>
          </cell>
        </row>
        <row r="123">
          <cell r="A123" t="str">
            <v>PI 24</v>
          </cell>
          <cell r="B123" t="str">
            <v>Fita elétrica auto fusão a base de borracha EPR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5</v>
          </cell>
          <cell r="G123">
            <v>6.39</v>
          </cell>
        </row>
        <row r="124">
          <cell r="A124" t="str">
            <v>PI 25</v>
          </cell>
          <cell r="B124" t="str">
            <v>Fita adesiva plástica isolante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8</v>
          </cell>
          <cell r="G124">
            <v>3.84</v>
          </cell>
        </row>
        <row r="125">
          <cell r="A125" t="str">
            <v>PI 26</v>
          </cell>
          <cell r="B125" t="str">
            <v>Relé fotoelétrico c/ suporte para fixação galv. com furo 18mm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5</v>
          </cell>
          <cell r="G125">
            <v>11.5</v>
          </cell>
        </row>
        <row r="126">
          <cell r="A126" t="str">
            <v>PI 27</v>
          </cell>
          <cell r="B126" t="str">
            <v>Cabo isolado p/ 1000V, bitola 35mm²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3600</v>
          </cell>
          <cell r="G126">
            <v>1.55</v>
          </cell>
        </row>
        <row r="127">
          <cell r="A127" t="str">
            <v>PI 28</v>
          </cell>
          <cell r="B127" t="str">
            <v>Eletroduto de aço tipo pesado 100mm</v>
          </cell>
          <cell r="C127" t="str">
            <v xml:space="preserve"> </v>
          </cell>
          <cell r="D127" t="str">
            <v xml:space="preserve"> </v>
          </cell>
          <cell r="E127" t="str">
            <v>m</v>
          </cell>
          <cell r="F127">
            <v>120</v>
          </cell>
          <cell r="G127">
            <v>28.55</v>
          </cell>
        </row>
        <row r="128">
          <cell r="A128" t="str">
            <v>PI 29</v>
          </cell>
          <cell r="B128" t="str">
            <v>Curva em alumínio fundido de alta resistência, fixação por encaixe,50mm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2</v>
          </cell>
          <cell r="G128">
            <v>18.75</v>
          </cell>
        </row>
        <row r="129">
          <cell r="A129" t="str">
            <v>PI 30</v>
          </cell>
          <cell r="B129" t="str">
            <v>Haste para aterramento aço-cobre D 13x2400mm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15</v>
          </cell>
          <cell r="G129">
            <v>6.04</v>
          </cell>
        </row>
        <row r="130">
          <cell r="A130" t="str">
            <v>PI 31</v>
          </cell>
          <cell r="B130" t="str">
            <v>Cabo de cobre nú meio duro, 7 fios 2AWG</v>
          </cell>
          <cell r="C130" t="str">
            <v xml:space="preserve"> </v>
          </cell>
          <cell r="D130" t="str">
            <v xml:space="preserve"> </v>
          </cell>
          <cell r="E130" t="str">
            <v>kg</v>
          </cell>
          <cell r="F130">
            <v>10</v>
          </cell>
          <cell r="G130">
            <v>7.02</v>
          </cell>
        </row>
        <row r="131">
          <cell r="A131" t="str">
            <v>PI 32</v>
          </cell>
          <cell r="B131" t="str">
            <v>Conetor paralelo, liga alumínio tronco 1/0-4 AWG e derivação 2-4AWG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10</v>
          </cell>
          <cell r="G131">
            <v>1.04</v>
          </cell>
        </row>
        <row r="132">
          <cell r="A132" t="str">
            <v>PI 33</v>
          </cell>
          <cell r="B132" t="str">
            <v>Tubo de aço galvanizado, vara de 6m e 50mm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2</v>
          </cell>
          <cell r="G132">
            <v>74.06</v>
          </cell>
        </row>
        <row r="133">
          <cell r="A133" t="str">
            <v>PI 34</v>
          </cell>
          <cell r="B133" t="str">
            <v>Construção de caixa tipo SP, ou pré-instalada com as mesmas características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19</v>
          </cell>
          <cell r="G133">
            <v>180</v>
          </cell>
        </row>
        <row r="134">
          <cell r="A134" t="str">
            <v>PI 35</v>
          </cell>
          <cell r="B134" t="str">
            <v>Construção de embasamento p/ poste tipo engastado, 20m de altura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7</v>
          </cell>
          <cell r="G134">
            <v>494</v>
          </cell>
        </row>
        <row r="135">
          <cell r="A135" t="str">
            <v>PI 36</v>
          </cell>
          <cell r="B135" t="str">
            <v>Construção de embasamento p/ poste tipo engastado, concreto duplo T, 10m de altura</v>
          </cell>
          <cell r="C135" t="str">
            <v xml:space="preserve"> </v>
          </cell>
          <cell r="D135" t="str">
            <v xml:space="preserve"> </v>
          </cell>
          <cell r="E135" t="str">
            <v>un</v>
          </cell>
          <cell r="F135">
            <v>12</v>
          </cell>
          <cell r="G135">
            <v>285</v>
          </cell>
        </row>
        <row r="136">
          <cell r="A136" t="str">
            <v>PI 38</v>
          </cell>
          <cell r="B136" t="str">
            <v>Confecção de emendas retas ou derivação em cabos classe 1000V, c/ conector à compressão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20</v>
          </cell>
          <cell r="G136">
            <v>4.5</v>
          </cell>
        </row>
        <row r="137">
          <cell r="A137" t="str">
            <v>PI 39</v>
          </cell>
          <cell r="B137" t="str">
            <v>Fixação de haste de terra e conexão ao neutro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15</v>
          </cell>
          <cell r="G137">
            <v>35</v>
          </cell>
        </row>
        <row r="138">
          <cell r="A138" t="str">
            <v>PI 40</v>
          </cell>
          <cell r="B138" t="str">
            <v>Montagem eletromecân.de iluminação a 17,5m de alt., formada p/2 pétalas, c/ fixação dos equip.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7</v>
          </cell>
          <cell r="G138">
            <v>550</v>
          </cell>
        </row>
        <row r="139">
          <cell r="A139" t="str">
            <v>PI 41</v>
          </cell>
          <cell r="B139" t="str">
            <v>Instalação de tubo de aço vara de 6m e curva de entrada de cabos na lateral do poste c/ fix. dutos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2</v>
          </cell>
          <cell r="G139">
            <v>200</v>
          </cell>
        </row>
        <row r="140">
          <cell r="A140" t="str">
            <v>PI 42</v>
          </cell>
          <cell r="B140" t="str">
            <v>Instalação de poste de aço de 20m de altura engastado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7</v>
          </cell>
          <cell r="G140">
            <v>250</v>
          </cell>
        </row>
        <row r="141">
          <cell r="A141" t="str">
            <v>PI 43</v>
          </cell>
          <cell r="B141" t="str">
            <v>Travessia de pista asfáltica p/ lançamento dutos aço tipo pesado 100mm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60</v>
          </cell>
          <cell r="G141">
            <v>70</v>
          </cell>
        </row>
        <row r="142">
          <cell r="A142" t="str">
            <v>PI 44</v>
          </cell>
          <cell r="B142" t="str">
            <v>Montagem eletromecânica de luminária 10,0m de altura, c/ fixação dos equip.e conexões elétricos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20</v>
          </cell>
          <cell r="G142">
            <v>60</v>
          </cell>
        </row>
        <row r="143">
          <cell r="A143" t="str">
            <v>PI 46</v>
          </cell>
          <cell r="B143" t="str">
            <v>Fixação de eletroduto de aço vara 3m ao longo das passarelas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120</v>
          </cell>
          <cell r="G143">
            <v>30</v>
          </cell>
        </row>
        <row r="144">
          <cell r="A144" t="str">
            <v>PI 51</v>
          </cell>
          <cell r="B144" t="str">
            <v>Eletoduto de PVC corrugado tipo Kanalex ou similar, 50 mm</v>
          </cell>
          <cell r="C144" t="str">
            <v xml:space="preserve"> </v>
          </cell>
          <cell r="D144" t="str">
            <v xml:space="preserve"> </v>
          </cell>
          <cell r="E144" t="str">
            <v>m</v>
          </cell>
          <cell r="F144">
            <v>415</v>
          </cell>
          <cell r="G144">
            <v>3.02</v>
          </cell>
        </row>
        <row r="145">
          <cell r="A145" t="str">
            <v>PI 56</v>
          </cell>
          <cell r="B145" t="str">
            <v>Cabo isolado p/ 1000V, 4 mm² de alumínio</v>
          </cell>
          <cell r="C145" t="str">
            <v xml:space="preserve"> </v>
          </cell>
          <cell r="D145" t="str">
            <v xml:space="preserve"> </v>
          </cell>
          <cell r="E145" t="str">
            <v>m</v>
          </cell>
          <cell r="F145">
            <v>440</v>
          </cell>
          <cell r="G145">
            <v>0.37</v>
          </cell>
        </row>
        <row r="146">
          <cell r="A146" t="str">
            <v>PI 63</v>
          </cell>
          <cell r="B146" t="str">
            <v>Eletroduto de aço galvanizado, d=50mm, vara de 3m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120</v>
          </cell>
          <cell r="G146">
            <v>40</v>
          </cell>
        </row>
        <row r="147">
          <cell r="A147" t="str">
            <v>PI 64</v>
          </cell>
          <cell r="B147" t="str">
            <v>Caixa de passagem p/ instalação aparente, D=50mm, tipo E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10</v>
          </cell>
          <cell r="G147">
            <v>20</v>
          </cell>
        </row>
        <row r="148">
          <cell r="A148" t="str">
            <v>PI 65</v>
          </cell>
          <cell r="B148" t="str">
            <v>Cabo de alumínio 1/0</v>
          </cell>
          <cell r="C148" t="str">
            <v xml:space="preserve"> </v>
          </cell>
          <cell r="D148" t="str">
            <v xml:space="preserve"> </v>
          </cell>
          <cell r="E148" t="str">
            <v>m</v>
          </cell>
          <cell r="F148">
            <v>450</v>
          </cell>
          <cell r="G148">
            <v>1.7</v>
          </cell>
        </row>
        <row r="149">
          <cell r="A149" t="str">
            <v>PI 66</v>
          </cell>
          <cell r="B149" t="str">
            <v>Cabo isolado p/ 1000 V, 6 mm2 de alumínio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140</v>
          </cell>
          <cell r="G149">
            <v>1</v>
          </cell>
        </row>
        <row r="150">
          <cell r="A150" t="str">
            <v>PI 68</v>
          </cell>
          <cell r="B150" t="str">
            <v>Instalação poste metálico c/ base, 10m de altura na lateral do viaduto</v>
          </cell>
          <cell r="C150" t="str">
            <v xml:space="preserve"> </v>
          </cell>
          <cell r="D150" t="str">
            <v xml:space="preserve"> </v>
          </cell>
          <cell r="E150" t="str">
            <v>un</v>
          </cell>
          <cell r="F150">
            <v>8</v>
          </cell>
          <cell r="G150">
            <v>100</v>
          </cell>
        </row>
        <row r="151">
          <cell r="A151" t="str">
            <v>PI 57</v>
          </cell>
          <cell r="B151" t="str">
            <v>Lançamento de cabos em eletroduto de PVC corrugado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415</v>
          </cell>
          <cell r="G151">
            <v>3</v>
          </cell>
        </row>
        <row r="152">
          <cell r="A152" t="str">
            <v>PI 37</v>
          </cell>
          <cell r="B152" t="str">
            <v>Lançamento de cabos em dutos de aço, classe 1000V, circuito trifásico mais neutro, e monofásico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60</v>
          </cell>
          <cell r="G152">
            <v>4</v>
          </cell>
        </row>
        <row r="153">
          <cell r="A153" t="str">
            <v>PI 69</v>
          </cell>
          <cell r="B153" t="str">
            <v>Instalação de poste concreto duplo T, 10m de altura, engastado</v>
          </cell>
          <cell r="C153" t="str">
            <v xml:space="preserve"> </v>
          </cell>
          <cell r="D153" t="str">
            <v xml:space="preserve"> </v>
          </cell>
          <cell r="E153" t="str">
            <v>un</v>
          </cell>
          <cell r="F153">
            <v>12</v>
          </cell>
          <cell r="G153">
            <v>200</v>
          </cell>
        </row>
        <row r="154">
          <cell r="A154" t="str">
            <v>R1</v>
          </cell>
          <cell r="B154" t="str">
            <v>Remanejamento de Rede de Baixa Tensão (220/380V)</v>
          </cell>
          <cell r="C154" t="str">
            <v xml:space="preserve"> </v>
          </cell>
          <cell r="D154" t="str">
            <v xml:space="preserve"> </v>
          </cell>
          <cell r="E154" t="str">
            <v>m</v>
          </cell>
          <cell r="F154">
            <v>550</v>
          </cell>
          <cell r="G154">
            <v>4.7</v>
          </cell>
        </row>
        <row r="155">
          <cell r="A155" t="str">
            <v>R2</v>
          </cell>
          <cell r="B155" t="str">
            <v>Remanejamento de Rede de Alta Tensão (138kV)</v>
          </cell>
          <cell r="C155" t="str">
            <v xml:space="preserve"> </v>
          </cell>
          <cell r="D155" t="str">
            <v xml:space="preserve"> </v>
          </cell>
          <cell r="E155" t="str">
            <v>m</v>
          </cell>
          <cell r="F155">
            <v>530</v>
          </cell>
          <cell r="G155">
            <v>6.2</v>
          </cell>
        </row>
        <row r="156">
          <cell r="A156" t="str">
            <v>R10</v>
          </cell>
          <cell r="B156" t="str">
            <v>Remanejamento de Poste de Concreto 10/150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14</v>
          </cell>
          <cell r="G156">
            <v>75</v>
          </cell>
        </row>
        <row r="157">
          <cell r="A157" t="str">
            <v>R11</v>
          </cell>
          <cell r="B157" t="str">
            <v>Remanejamento de Poste de Concreto 10/300</v>
          </cell>
          <cell r="C157" t="str">
            <v xml:space="preserve"> </v>
          </cell>
          <cell r="D157" t="str">
            <v xml:space="preserve"> </v>
          </cell>
          <cell r="E157" t="str">
            <v>un</v>
          </cell>
          <cell r="F157">
            <v>1</v>
          </cell>
          <cell r="G157">
            <v>75</v>
          </cell>
        </row>
        <row r="158">
          <cell r="A158" t="str">
            <v>R12</v>
          </cell>
          <cell r="B158" t="str">
            <v>Remanejamento de Poste de Concreto 10/600</v>
          </cell>
          <cell r="C158" t="str">
            <v xml:space="preserve"> </v>
          </cell>
          <cell r="D158" t="str">
            <v xml:space="preserve"> </v>
          </cell>
          <cell r="E158" t="str">
            <v>un</v>
          </cell>
          <cell r="F158">
            <v>1</v>
          </cell>
          <cell r="G158">
            <v>75</v>
          </cell>
        </row>
        <row r="159">
          <cell r="A159" t="str">
            <v>R14</v>
          </cell>
          <cell r="B159" t="str">
            <v>Remanejamento de Poste de Concreto 11/300</v>
          </cell>
          <cell r="C159" t="str">
            <v xml:space="preserve"> </v>
          </cell>
          <cell r="D159" t="str">
            <v xml:space="preserve"> </v>
          </cell>
          <cell r="E159" t="str">
            <v>un</v>
          </cell>
          <cell r="F159">
            <v>6</v>
          </cell>
          <cell r="G159">
            <v>75</v>
          </cell>
        </row>
        <row r="160">
          <cell r="A160" t="str">
            <v>R27</v>
          </cell>
          <cell r="B160" t="str">
            <v>Remanejamento de Poste de Madeira</v>
          </cell>
          <cell r="C160" t="str">
            <v xml:space="preserve"> </v>
          </cell>
          <cell r="D160" t="str">
            <v xml:space="preserve"> </v>
          </cell>
          <cell r="E160" t="str">
            <v>un</v>
          </cell>
          <cell r="F160">
            <v>2</v>
          </cell>
          <cell r="G160">
            <v>70</v>
          </cell>
        </row>
        <row r="161">
          <cell r="A161" t="str">
            <v>R20</v>
          </cell>
          <cell r="B161" t="str">
            <v>Remanejamento de Poste de Concreto 10/300 c/ 3 pétalas (400W) instalado</v>
          </cell>
          <cell r="C161" t="str">
            <v xml:space="preserve"> </v>
          </cell>
          <cell r="D161" t="str">
            <v xml:space="preserve"> </v>
          </cell>
          <cell r="E161" t="str">
            <v>un</v>
          </cell>
          <cell r="F161">
            <v>4</v>
          </cell>
          <cell r="G161">
            <v>250</v>
          </cell>
        </row>
        <row r="162">
          <cell r="A162" t="str">
            <v>R20A</v>
          </cell>
          <cell r="B162" t="str">
            <v>Remanejamento de Poste de Concreto 11/300 c/ 3 pétalas (400W) instalado</v>
          </cell>
          <cell r="C162" t="str">
            <v xml:space="preserve"> </v>
          </cell>
          <cell r="D162" t="str">
            <v xml:space="preserve"> </v>
          </cell>
          <cell r="E162" t="str">
            <v>un</v>
          </cell>
          <cell r="F162">
            <v>4</v>
          </cell>
          <cell r="G162">
            <v>250</v>
          </cell>
        </row>
        <row r="163">
          <cell r="A163" t="str">
            <v>R18</v>
          </cell>
          <cell r="B163" t="str">
            <v>Remanejamento de Poste de Concreto 10/150 c/ 3 pétalas (400W) instalado</v>
          </cell>
          <cell r="C163" t="str">
            <v xml:space="preserve"> </v>
          </cell>
          <cell r="D163" t="str">
            <v xml:space="preserve"> </v>
          </cell>
          <cell r="E163" t="str">
            <v>un</v>
          </cell>
          <cell r="F163">
            <v>2</v>
          </cell>
          <cell r="G163">
            <v>250</v>
          </cell>
        </row>
        <row r="164">
          <cell r="A164" t="str">
            <v>R3</v>
          </cell>
          <cell r="B164" t="str">
            <v>Remanejamento de Rede de Telefonia</v>
          </cell>
          <cell r="C164" t="str">
            <v xml:space="preserve"> </v>
          </cell>
          <cell r="D164" t="str">
            <v xml:space="preserve"> </v>
          </cell>
          <cell r="E164" t="str">
            <v>m</v>
          </cell>
          <cell r="F164">
            <v>300</v>
          </cell>
          <cell r="G164">
            <v>2</v>
          </cell>
        </row>
        <row r="165">
          <cell r="A165" t="str">
            <v>R29</v>
          </cell>
          <cell r="B165" t="str">
            <v>Remanejamento de Canalização de água em PVC, 40mm</v>
          </cell>
          <cell r="C165" t="str">
            <v xml:space="preserve"> </v>
          </cell>
          <cell r="D165" t="str">
            <v xml:space="preserve"> </v>
          </cell>
          <cell r="E165" t="str">
            <v>m</v>
          </cell>
          <cell r="F165">
            <v>440</v>
          </cell>
          <cell r="G165">
            <v>22.79</v>
          </cell>
        </row>
      </sheetData>
      <sheetData sheetId="11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01.100.10</v>
          </cell>
          <cell r="B17" t="str">
            <v>Escavação,carga e transportes de material de 1a categoria DMT= 200 a 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2733</v>
          </cell>
          <cell r="G17">
            <v>1.98</v>
          </cell>
        </row>
        <row r="18">
          <cell r="A18" t="str">
            <v>01.100.14</v>
          </cell>
          <cell r="B18" t="str">
            <v>Escavação,carga e transportes de material de 1a categoria DMT= 1000 a 1200m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1490</v>
          </cell>
          <cell r="G18">
            <v>2.4</v>
          </cell>
        </row>
        <row r="19">
          <cell r="A19" t="str">
            <v>DER50260</v>
          </cell>
          <cell r="B19" t="str">
            <v>Esc.  Carga e Transp. de mat. 1a cat. c/ CB 5000&lt;DMT&lt;6000m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7702</v>
          </cell>
          <cell r="G19">
            <v>4.29</v>
          </cell>
        </row>
        <row r="20">
          <cell r="A20" t="str">
            <v>DER50385</v>
          </cell>
          <cell r="B20" t="str">
            <v>Esc.  Carga e Transp. de mat. 1a cat. c/ CB 26000&lt;DMT&lt;28000m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20309</v>
          </cell>
          <cell r="G20">
            <v>15.02</v>
          </cell>
        </row>
        <row r="21">
          <cell r="A21" t="str">
            <v>01.101.14</v>
          </cell>
          <cell r="B21" t="str">
            <v>Escavação,carga e transportes de material de 2a categoria,c/CB,  DMT 1000 a 1200m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2985</v>
          </cell>
          <cell r="G21">
            <v>3.49</v>
          </cell>
        </row>
        <row r="22">
          <cell r="A22" t="str">
            <v>DER51250</v>
          </cell>
          <cell r="B22" t="str">
            <v>Escavação,carga e transportes de material de 2a categoria DMT 5000 a 6000m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5134</v>
          </cell>
          <cell r="G22">
            <v>5.7</v>
          </cell>
        </row>
        <row r="23">
          <cell r="A23" t="str">
            <v>DER52105</v>
          </cell>
          <cell r="B23" t="str">
            <v>Esc. Carga e Transp. de solos moles 2000&lt;DMT&lt;=3000m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15622</v>
          </cell>
          <cell r="G23">
            <v>5.77</v>
          </cell>
        </row>
        <row r="24">
          <cell r="A24" t="str">
            <v>01.510.00</v>
          </cell>
          <cell r="B24" t="str">
            <v>Compactação de aterros a 95%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25992</v>
          </cell>
          <cell r="G24">
            <v>0.79</v>
          </cell>
        </row>
        <row r="25">
          <cell r="A25" t="str">
            <v>01.511.00</v>
          </cell>
          <cell r="B25" t="str">
            <v>Compactação de aterros a 100%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2444</v>
          </cell>
          <cell r="G25">
            <v>1.36</v>
          </cell>
        </row>
        <row r="26">
          <cell r="A26" t="str">
            <v>P 10.000.06</v>
          </cell>
          <cell r="B26" t="str">
            <v>Aterro reforçado c/ elementos Terramesh (0,50x1,00x4,00m)(malha 8x10) ou similar</v>
          </cell>
          <cell r="C26" t="str">
            <v xml:space="preserve"> </v>
          </cell>
          <cell r="D26" t="str">
            <v xml:space="preserve"> </v>
          </cell>
          <cell r="E26" t="str">
            <v>un</v>
          </cell>
          <cell r="F26">
            <v>1011</v>
          </cell>
          <cell r="G26">
            <v>321.67</v>
          </cell>
        </row>
        <row r="27">
          <cell r="A27" t="str">
            <v>P 10.000.05</v>
          </cell>
          <cell r="B27" t="str">
            <v>Aterro reforçado c/ elementos Terramesh (1,00x1,00x4,00m)(malha 8x10) ou similar</v>
          </cell>
          <cell r="C27" t="str">
            <v xml:space="preserve"> </v>
          </cell>
          <cell r="D27" t="str">
            <v xml:space="preserve"> </v>
          </cell>
          <cell r="E27" t="str">
            <v>un</v>
          </cell>
          <cell r="F27">
            <v>591</v>
          </cell>
          <cell r="G27">
            <v>414.83</v>
          </cell>
        </row>
        <row r="28">
          <cell r="A28" t="str">
            <v>DER82660</v>
          </cell>
          <cell r="B28" t="str">
            <v>Gabião caixa em PVC c/ h=100cm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195</v>
          </cell>
          <cell r="G28">
            <v>122.97</v>
          </cell>
        </row>
        <row r="29">
          <cell r="A29" t="str">
            <v>09.517.04</v>
          </cell>
          <cell r="B29" t="str">
            <v>Pedra de mão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2746</v>
          </cell>
          <cell r="G29">
            <v>11.92</v>
          </cell>
        </row>
        <row r="30">
          <cell r="A30">
            <v>9000032</v>
          </cell>
          <cell r="B30" t="str">
            <v>Manta Geotextil 200g/m2</v>
          </cell>
          <cell r="C30">
            <v>0</v>
          </cell>
          <cell r="D30">
            <v>0</v>
          </cell>
          <cell r="E30" t="str">
            <v>m2</v>
          </cell>
          <cell r="F30">
            <v>4730</v>
          </cell>
          <cell r="G30">
            <v>5.83</v>
          </cell>
        </row>
        <row r="31">
          <cell r="F31" t="str">
            <v>SUB-TOTAL</v>
          </cell>
        </row>
        <row r="33">
          <cell r="B33" t="str">
            <v>PAVIMENTAÇÃO</v>
          </cell>
        </row>
        <row r="34">
          <cell r="A34" t="str">
            <v>02.000.00</v>
          </cell>
          <cell r="B34" t="str">
            <v>Regularização do subleito</v>
          </cell>
          <cell r="C34" t="str">
            <v xml:space="preserve"> </v>
          </cell>
          <cell r="D34" t="str">
            <v xml:space="preserve"> </v>
          </cell>
          <cell r="E34" t="str">
            <v>m2</v>
          </cell>
          <cell r="F34">
            <v>51009</v>
          </cell>
          <cell r="G34">
            <v>0.3</v>
          </cell>
        </row>
        <row r="35">
          <cell r="A35" t="str">
            <v>DER53130</v>
          </cell>
          <cell r="B35" t="str">
            <v>Camada de macadame seco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10024</v>
          </cell>
          <cell r="G35">
            <v>21.86</v>
          </cell>
        </row>
        <row r="36">
          <cell r="A36" t="str">
            <v>02.230.00</v>
          </cell>
          <cell r="B36" t="str">
            <v>Base brita graduada</v>
          </cell>
          <cell r="C36" t="str">
            <v>DNER-ES303/97</v>
          </cell>
          <cell r="D36" t="str">
            <v xml:space="preserve"> </v>
          </cell>
          <cell r="E36" t="str">
            <v>m3</v>
          </cell>
          <cell r="F36">
            <v>7284</v>
          </cell>
          <cell r="G36">
            <v>28.06</v>
          </cell>
        </row>
        <row r="37">
          <cell r="A37" t="str">
            <v>02.300.00</v>
          </cell>
          <cell r="B37" t="str">
            <v>Imprimação - Fornecimento, transporte e execução</v>
          </cell>
          <cell r="C37" t="str">
            <v>DNER-ES306/97</v>
          </cell>
          <cell r="D37" t="str">
            <v xml:space="preserve"> </v>
          </cell>
          <cell r="E37" t="str">
            <v>m2</v>
          </cell>
          <cell r="F37">
            <v>47887</v>
          </cell>
          <cell r="G37">
            <v>1.1100000000000001</v>
          </cell>
        </row>
        <row r="38">
          <cell r="A38" t="str">
            <v>02.400.00</v>
          </cell>
          <cell r="B38" t="str">
            <v>Pintura de ligação - Fornec., transporte e execução</v>
          </cell>
          <cell r="C38" t="str">
            <v>DNER-ES307/97</v>
          </cell>
          <cell r="D38" t="str">
            <v xml:space="preserve"> </v>
          </cell>
          <cell r="E38" t="str">
            <v>m2</v>
          </cell>
          <cell r="F38">
            <v>124282</v>
          </cell>
          <cell r="G38">
            <v>0.41</v>
          </cell>
        </row>
        <row r="39">
          <cell r="A39" t="str">
            <v>02.540.01</v>
          </cell>
          <cell r="B39" t="str">
            <v>Concreto betuminoso usinado a quente - usina 100/140 t/h</v>
          </cell>
          <cell r="C39" t="str">
            <v>DNER-ES313/97</v>
          </cell>
          <cell r="D39" t="str">
            <v xml:space="preserve"> </v>
          </cell>
          <cell r="E39" t="str">
            <v>t</v>
          </cell>
          <cell r="F39">
            <v>14670.5</v>
          </cell>
          <cell r="G39">
            <v>67.64</v>
          </cell>
        </row>
        <row r="40">
          <cell r="A40" t="str">
            <v>DER82200a</v>
          </cell>
          <cell r="B40" t="str">
            <v>Remoção de camada granular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546</v>
          </cell>
          <cell r="G40">
            <v>4.67</v>
          </cell>
        </row>
        <row r="41">
          <cell r="A41" t="str">
            <v>DER82200</v>
          </cell>
          <cell r="B41" t="str">
            <v>Remoção de revestimento de CBUQ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545</v>
          </cell>
          <cell r="G41">
            <v>5.73</v>
          </cell>
        </row>
        <row r="42">
          <cell r="F42" t="str">
            <v>SUB-TOTAL</v>
          </cell>
        </row>
        <row r="44">
          <cell r="B44" t="str">
            <v>DRENAGEM</v>
          </cell>
        </row>
        <row r="45">
          <cell r="A45" t="str">
            <v>04.000.00</v>
          </cell>
          <cell r="B45" t="str">
            <v>Escavação manual em material de 1a categoria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48</v>
          </cell>
          <cell r="G45">
            <v>17.57</v>
          </cell>
        </row>
        <row r="46">
          <cell r="A46" t="str">
            <v>04.001.00</v>
          </cell>
          <cell r="B46" t="str">
            <v>Escavação mecânica em material de 1a categoria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1400</v>
          </cell>
          <cell r="G46">
            <v>2.09</v>
          </cell>
        </row>
        <row r="47">
          <cell r="A47" t="str">
            <v>04.001.01</v>
          </cell>
          <cell r="B47" t="str">
            <v>Escavação mecânica,reaterro e compactação (material de 1a categoria)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912</v>
          </cell>
          <cell r="G47">
            <v>3.03</v>
          </cell>
        </row>
        <row r="48">
          <cell r="A48" t="str">
            <v>04.401.02</v>
          </cell>
          <cell r="B48" t="str">
            <v>Valeta de prot. de aterro c/ revest. vegetal VPA 02</v>
          </cell>
          <cell r="C48" t="str">
            <v xml:space="preserve"> </v>
          </cell>
          <cell r="D48" t="str">
            <v xml:space="preserve"> </v>
          </cell>
          <cell r="E48" t="str">
            <v>m</v>
          </cell>
          <cell r="F48">
            <v>1091</v>
          </cell>
          <cell r="G48">
            <v>24.32</v>
          </cell>
        </row>
        <row r="49">
          <cell r="A49" t="str">
            <v>04.500.06</v>
          </cell>
          <cell r="B49" t="str">
            <v>Dreno longit. profundo p/cortes em solo- DPS 06</v>
          </cell>
          <cell r="C49" t="str">
            <v>DNER-ES292/97</v>
          </cell>
          <cell r="D49" t="str">
            <v xml:space="preserve"> </v>
          </cell>
          <cell r="E49" t="str">
            <v>m</v>
          </cell>
          <cell r="F49">
            <v>627</v>
          </cell>
          <cell r="G49">
            <v>34.94</v>
          </cell>
        </row>
        <row r="50">
          <cell r="A50" t="str">
            <v>04.502.02</v>
          </cell>
          <cell r="B50" t="str">
            <v>Boca de saída p/ dreno longit. profundo- BSD 02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6</v>
          </cell>
          <cell r="G50">
            <v>49.08</v>
          </cell>
        </row>
        <row r="51">
          <cell r="A51" t="str">
            <v>04.510.03</v>
          </cell>
          <cell r="B51" t="str">
            <v>Dreno sub- superficial- DSS 03</v>
          </cell>
          <cell r="C51" t="str">
            <v>DNER-ES294/97</v>
          </cell>
          <cell r="D51" t="str">
            <v xml:space="preserve"> </v>
          </cell>
          <cell r="E51" t="str">
            <v>m</v>
          </cell>
          <cell r="F51">
            <v>1662</v>
          </cell>
          <cell r="G51">
            <v>3.71</v>
          </cell>
        </row>
        <row r="52">
          <cell r="A52" t="str">
            <v>04.511.01</v>
          </cell>
          <cell r="B52" t="str">
            <v>Boca de saída p/ dreno sub-superficial-BSD 03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8</v>
          </cell>
          <cell r="G52">
            <v>20.86</v>
          </cell>
        </row>
        <row r="53">
          <cell r="A53" t="str">
            <v>04.900.21</v>
          </cell>
          <cell r="B53" t="str">
            <v>Sarjeta de cant. central de concreto-SCC 01</v>
          </cell>
          <cell r="C53" t="str">
            <v>DNER-ES288/97</v>
          </cell>
          <cell r="D53" t="str">
            <v xml:space="preserve"> </v>
          </cell>
          <cell r="E53" t="str">
            <v>m</v>
          </cell>
          <cell r="F53">
            <v>822</v>
          </cell>
          <cell r="G53">
            <v>13.85</v>
          </cell>
        </row>
        <row r="54">
          <cell r="A54" t="str">
            <v>04.910.05</v>
          </cell>
          <cell r="B54" t="str">
            <v>Meio-fio de concreto-MFC 05</v>
          </cell>
          <cell r="C54" t="str">
            <v>DNER-ES290/97</v>
          </cell>
          <cell r="D54" t="str">
            <v xml:space="preserve"> </v>
          </cell>
          <cell r="E54" t="str">
            <v>m</v>
          </cell>
          <cell r="F54">
            <v>1758</v>
          </cell>
          <cell r="G54">
            <v>10.54</v>
          </cell>
        </row>
        <row r="55">
          <cell r="A55" t="str">
            <v>DER78150a</v>
          </cell>
          <cell r="B55" t="str">
            <v>Caixa coletora de sarjeta - CCS, D=60cm E H=1,5m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1</v>
          </cell>
          <cell r="G55">
            <v>500.45</v>
          </cell>
        </row>
        <row r="56">
          <cell r="A56" t="str">
            <v>04.930.01</v>
          </cell>
          <cell r="B56" t="str">
            <v>Caixa coletora de sarjeta-CCS 01</v>
          </cell>
          <cell r="C56" t="str">
            <v>DNER-ES287/97</v>
          </cell>
          <cell r="D56" t="str">
            <v xml:space="preserve"> </v>
          </cell>
          <cell r="E56" t="str">
            <v>un</v>
          </cell>
          <cell r="F56">
            <v>3</v>
          </cell>
          <cell r="G56">
            <v>568.85</v>
          </cell>
        </row>
        <row r="57">
          <cell r="A57" t="str">
            <v>04.930.05</v>
          </cell>
          <cell r="B57" t="str">
            <v>Caixa coletora de sarjeta-CCS 05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2</v>
          </cell>
          <cell r="G57">
            <v>715.16</v>
          </cell>
        </row>
        <row r="58">
          <cell r="A58" t="str">
            <v>04.930.11</v>
          </cell>
          <cell r="B58" t="str">
            <v>Caixa coletora de sarjeta-CCS 11</v>
          </cell>
          <cell r="C58" t="str">
            <v>DNER-ES287/97</v>
          </cell>
          <cell r="D58" t="str">
            <v xml:space="preserve"> </v>
          </cell>
          <cell r="E58" t="str">
            <v>un</v>
          </cell>
          <cell r="F58">
            <v>2</v>
          </cell>
          <cell r="G58">
            <v>832.67</v>
          </cell>
        </row>
        <row r="59">
          <cell r="A59" t="str">
            <v>04.950.02</v>
          </cell>
          <cell r="B59" t="str">
            <v>Dissipador de energia- DES 02</v>
          </cell>
          <cell r="C59" t="str">
            <v>DNER-ES283/97</v>
          </cell>
          <cell r="D59" t="str">
            <v xml:space="preserve"> </v>
          </cell>
          <cell r="E59" t="str">
            <v>un</v>
          </cell>
          <cell r="F59">
            <v>1</v>
          </cell>
          <cell r="G59">
            <v>110.58</v>
          </cell>
        </row>
        <row r="60">
          <cell r="A60" t="str">
            <v>04.960.01</v>
          </cell>
          <cell r="B60" t="str">
            <v>Boca de lobo simples c/ grelha de concreto-BLS 01</v>
          </cell>
          <cell r="C60" t="str">
            <v xml:space="preserve"> </v>
          </cell>
          <cell r="D60" t="str">
            <v xml:space="preserve"> </v>
          </cell>
          <cell r="E60" t="str">
            <v>un</v>
          </cell>
          <cell r="F60">
            <v>10</v>
          </cell>
          <cell r="G60">
            <v>203.51</v>
          </cell>
        </row>
        <row r="61">
          <cell r="A61" t="str">
            <v>04.960.02</v>
          </cell>
          <cell r="B61" t="str">
            <v>Boca de lobo simples c/ grelha de concreto-BLS 02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4</v>
          </cell>
          <cell r="G61">
            <v>257.83999999999997</v>
          </cell>
        </row>
        <row r="62">
          <cell r="A62" t="str">
            <v>04.960.03</v>
          </cell>
          <cell r="B62" t="str">
            <v>Boca de lobo simples c/ grelha de concreto-BLS 03</v>
          </cell>
          <cell r="C62" t="str">
            <v xml:space="preserve"> </v>
          </cell>
          <cell r="D62" t="str">
            <v xml:space="preserve"> </v>
          </cell>
          <cell r="E62" t="str">
            <v>un</v>
          </cell>
          <cell r="F62">
            <v>2</v>
          </cell>
          <cell r="G62">
            <v>312.23</v>
          </cell>
        </row>
        <row r="63">
          <cell r="A63" t="str">
            <v>04.962.04</v>
          </cell>
          <cell r="B63" t="str">
            <v>Caixa de ligação e passagem- CLP 04</v>
          </cell>
          <cell r="C63" t="str">
            <v>DNER-ES287/97</v>
          </cell>
          <cell r="D63" t="str">
            <v xml:space="preserve"> </v>
          </cell>
          <cell r="E63" t="str">
            <v>un</v>
          </cell>
          <cell r="F63">
            <v>1</v>
          </cell>
          <cell r="G63">
            <v>645.97</v>
          </cell>
        </row>
        <row r="64">
          <cell r="A64" t="str">
            <v>04.963.01</v>
          </cell>
          <cell r="B64" t="str">
            <v>Poço de visita- PVI 01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1</v>
          </cell>
          <cell r="G64">
            <v>493.1</v>
          </cell>
        </row>
        <row r="65">
          <cell r="A65" t="str">
            <v>P 04.100.07</v>
          </cell>
          <cell r="B65" t="str">
            <v>Execução de galerias D=0,40 c/ lastro de brita</v>
          </cell>
          <cell r="C65" t="str">
            <v xml:space="preserve"> </v>
          </cell>
          <cell r="D65" t="str">
            <v xml:space="preserve"> </v>
          </cell>
          <cell r="E65" t="str">
            <v>m</v>
          </cell>
          <cell r="F65">
            <v>102</v>
          </cell>
          <cell r="G65">
            <v>41.68</v>
          </cell>
        </row>
        <row r="66">
          <cell r="A66" t="str">
            <v>P 04.100.09</v>
          </cell>
          <cell r="B66" t="str">
            <v>Execução de galerias D=0,60 c/ lastro de brita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124</v>
          </cell>
          <cell r="G66">
            <v>100.67</v>
          </cell>
        </row>
        <row r="67">
          <cell r="A67" t="str">
            <v>P 04.100.10</v>
          </cell>
          <cell r="B67" t="str">
            <v>Execução de galerias D=0,60 c/ lastro de concreto</v>
          </cell>
          <cell r="C67" t="str">
            <v xml:space="preserve"> </v>
          </cell>
          <cell r="D67" t="str">
            <v xml:space="preserve"> </v>
          </cell>
          <cell r="E67" t="str">
            <v>m</v>
          </cell>
          <cell r="F67">
            <v>37</v>
          </cell>
          <cell r="G67">
            <v>131.66</v>
          </cell>
        </row>
        <row r="68">
          <cell r="A68" t="str">
            <v>04.101.01</v>
          </cell>
          <cell r="B68" t="str">
            <v>Boca de BSTC D=0.60m-normal</v>
          </cell>
          <cell r="C68" t="str">
            <v>DNER-ES284/97</v>
          </cell>
          <cell r="D68" t="str">
            <v xml:space="preserve"> </v>
          </cell>
          <cell r="E68" t="str">
            <v>un</v>
          </cell>
          <cell r="F68">
            <v>2</v>
          </cell>
          <cell r="G68">
            <v>299.62</v>
          </cell>
        </row>
        <row r="69">
          <cell r="A69" t="str">
            <v>P04.901.43</v>
          </cell>
          <cell r="B69" t="str">
            <v>Canaleta c/ grelha de concreto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297</v>
          </cell>
          <cell r="G69">
            <v>77.42</v>
          </cell>
        </row>
        <row r="70">
          <cell r="A70" t="str">
            <v>P.04.100.18</v>
          </cell>
          <cell r="B70" t="str">
            <v>Caixa coletora de canaleta c/ H=2,00m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1</v>
          </cell>
          <cell r="G70">
            <v>676.37</v>
          </cell>
        </row>
        <row r="71">
          <cell r="F71" t="str">
            <v>SUB-TOTAL</v>
          </cell>
        </row>
        <row r="73">
          <cell r="B73" t="str">
            <v>OBRAS DE ARTE ESPECIAIS</v>
          </cell>
        </row>
        <row r="74">
          <cell r="B74" t="str">
            <v>(Quatro tabuleiros)</v>
          </cell>
        </row>
        <row r="75">
          <cell r="B75" t="str">
            <v>Infra e Mesoestrutura</v>
          </cell>
        </row>
        <row r="76">
          <cell r="A76" t="str">
            <v>DER90150</v>
          </cell>
          <cell r="B76" t="str">
            <v>Escavação em tubulão a céu aberto em material de 1ªcateg.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</v>
          </cell>
          <cell r="G76">
            <v>184.89</v>
          </cell>
        </row>
        <row r="77">
          <cell r="A77" t="str">
            <v>DER90160</v>
          </cell>
          <cell r="B77" t="str">
            <v>Escavação em tubulão a céu aberto em material de 3ªcateg.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</v>
          </cell>
          <cell r="G77">
            <v>640.85</v>
          </cell>
        </row>
        <row r="78">
          <cell r="A78" t="str">
            <v>DER90170</v>
          </cell>
          <cell r="B78" t="str">
            <v>Escavação em tubulão sob ar comprimido em material de 1ªcateg.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140</v>
          </cell>
          <cell r="G78">
            <v>742.04</v>
          </cell>
        </row>
        <row r="79">
          <cell r="A79" t="str">
            <v>DER90180</v>
          </cell>
          <cell r="B79" t="str">
            <v>Escavação em tubulão sob ar comprimido em material de 3ªcateg.</v>
          </cell>
          <cell r="C79" t="str">
            <v xml:space="preserve"> </v>
          </cell>
          <cell r="D79" t="str">
            <v xml:space="preserve"> </v>
          </cell>
          <cell r="E79" t="str">
            <v>m3</v>
          </cell>
          <cell r="F79">
            <v>82</v>
          </cell>
          <cell r="G79">
            <v>1154.25</v>
          </cell>
        </row>
        <row r="80">
          <cell r="A80" t="str">
            <v>03.371.01</v>
          </cell>
          <cell r="B80" t="str">
            <v>Formas de placa compensada resinada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879</v>
          </cell>
          <cell r="G80">
            <v>21.86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11438</v>
          </cell>
          <cell r="G81">
            <v>2.59</v>
          </cell>
        </row>
        <row r="82">
          <cell r="A82" t="str">
            <v>P 03.327.01</v>
          </cell>
          <cell r="B82" t="str">
            <v xml:space="preserve">Concreto fck= 25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266</v>
          </cell>
          <cell r="G82">
            <v>163.22</v>
          </cell>
        </row>
        <row r="83">
          <cell r="B83" t="str">
            <v>Superestrutura</v>
          </cell>
        </row>
        <row r="84">
          <cell r="A84" t="str">
            <v>03.371.02</v>
          </cell>
          <cell r="B84" t="str">
            <v>Formas de placa compensada plastificada</v>
          </cell>
          <cell r="C84" t="str">
            <v xml:space="preserve"> </v>
          </cell>
          <cell r="D84" t="str">
            <v xml:space="preserve"> </v>
          </cell>
          <cell r="E84" t="str">
            <v>m2</v>
          </cell>
          <cell r="F84">
            <v>5127</v>
          </cell>
          <cell r="G84">
            <v>30.76</v>
          </cell>
        </row>
        <row r="85">
          <cell r="A85" t="str">
            <v>03.353.00</v>
          </cell>
          <cell r="B85" t="str">
            <v>Forn., preparo e colocação nas formas, de aço CA-50</v>
          </cell>
          <cell r="C85" t="str">
            <v xml:space="preserve"> </v>
          </cell>
          <cell r="D85" t="str">
            <v xml:space="preserve"> </v>
          </cell>
          <cell r="E85" t="str">
            <v>kg</v>
          </cell>
          <cell r="F85">
            <v>143680</v>
          </cell>
          <cell r="G85">
            <v>2.59</v>
          </cell>
        </row>
        <row r="86">
          <cell r="A86" t="str">
            <v>OAE17</v>
          </cell>
          <cell r="B86" t="str">
            <v>Transporte e lançamento de pré-lages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1368</v>
          </cell>
          <cell r="G86">
            <v>23.47</v>
          </cell>
        </row>
        <row r="87">
          <cell r="A87" t="str">
            <v>OAE18</v>
          </cell>
          <cell r="B87" t="str">
            <v>Transporte e lançamento de vigas pré-moldadas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80</v>
          </cell>
          <cell r="G87">
            <v>1281.27</v>
          </cell>
        </row>
        <row r="88">
          <cell r="A88" t="str">
            <v>03.330.00</v>
          </cell>
          <cell r="B88" t="str">
            <v>Concreto fck= 35 MPa-contr. raz. uso ger.</v>
          </cell>
          <cell r="C88" t="str">
            <v xml:space="preserve"> </v>
          </cell>
          <cell r="D88" t="str">
            <v xml:space="preserve"> </v>
          </cell>
          <cell r="E88" t="str">
            <v>m3</v>
          </cell>
          <cell r="F88">
            <v>755</v>
          </cell>
          <cell r="G88">
            <v>166.78</v>
          </cell>
        </row>
        <row r="89">
          <cell r="B89" t="str">
            <v>Diversos</v>
          </cell>
        </row>
        <row r="90">
          <cell r="B90" t="str">
            <v>Barreiras de segurança (C.A.) Tipo New Jersey (312 m)</v>
          </cell>
        </row>
        <row r="91">
          <cell r="A91" t="str">
            <v>03.371.01</v>
          </cell>
          <cell r="B91" t="str">
            <v>Formas de placa compensada resinada</v>
          </cell>
          <cell r="C91" t="str">
            <v xml:space="preserve"> </v>
          </cell>
          <cell r="D91" t="str">
            <v xml:space="preserve"> </v>
          </cell>
          <cell r="E91" t="str">
            <v>m2</v>
          </cell>
          <cell r="F91">
            <v>561</v>
          </cell>
          <cell r="G91">
            <v>21.86</v>
          </cell>
        </row>
        <row r="92">
          <cell r="A92" t="str">
            <v>03.353.00</v>
          </cell>
          <cell r="B92" t="str">
            <v>Forn., preparo e colocação nas formas, de aço CA-50</v>
          </cell>
          <cell r="C92" t="str">
            <v xml:space="preserve"> </v>
          </cell>
          <cell r="D92" t="str">
            <v xml:space="preserve"> </v>
          </cell>
          <cell r="E92" t="str">
            <v>kg</v>
          </cell>
          <cell r="F92">
            <v>4656</v>
          </cell>
          <cell r="G92">
            <v>2.59</v>
          </cell>
        </row>
        <row r="93">
          <cell r="A93" t="str">
            <v>P 03.327.01</v>
          </cell>
          <cell r="B93" t="str">
            <v xml:space="preserve">Concreto fck= 25 MPa-contr. raz. uso ger. </v>
          </cell>
          <cell r="C93" t="str">
            <v xml:space="preserve"> </v>
          </cell>
          <cell r="D93" t="str">
            <v xml:space="preserve"> </v>
          </cell>
          <cell r="E93" t="str">
            <v>m3</v>
          </cell>
          <cell r="F93">
            <v>72</v>
          </cell>
          <cell r="G93">
            <v>163.22</v>
          </cell>
        </row>
        <row r="94">
          <cell r="B94" t="str">
            <v>Placas de aproximação( 08 unidades)</v>
          </cell>
        </row>
        <row r="95">
          <cell r="A95" t="str">
            <v>03.371.00</v>
          </cell>
          <cell r="B95" t="str">
            <v>Formas de madeira compensada</v>
          </cell>
          <cell r="C95" t="str">
            <v xml:space="preserve"> </v>
          </cell>
          <cell r="D95" t="str">
            <v xml:space="preserve"> </v>
          </cell>
          <cell r="E95" t="str">
            <v>m2</v>
          </cell>
          <cell r="F95">
            <v>73</v>
          </cell>
          <cell r="G95">
            <v>21.86</v>
          </cell>
        </row>
        <row r="96">
          <cell r="A96" t="str">
            <v>03.353.00</v>
          </cell>
          <cell r="B96" t="str">
            <v>Forn., preparo e colocação nas formas, de aço CA-50</v>
          </cell>
          <cell r="C96" t="str">
            <v xml:space="preserve"> </v>
          </cell>
          <cell r="D96" t="str">
            <v xml:space="preserve"> </v>
          </cell>
          <cell r="E96" t="str">
            <v>kg</v>
          </cell>
          <cell r="F96">
            <v>7432</v>
          </cell>
          <cell r="G96">
            <v>2.59</v>
          </cell>
        </row>
        <row r="97">
          <cell r="A97" t="str">
            <v>P 03.327.01</v>
          </cell>
          <cell r="B97" t="str">
            <v xml:space="preserve">Concreto fck= 25 MPa-contr. raz. uso ger. </v>
          </cell>
          <cell r="C97" t="str">
            <v xml:space="preserve"> </v>
          </cell>
          <cell r="D97" t="str">
            <v xml:space="preserve"> </v>
          </cell>
          <cell r="E97" t="str">
            <v>m3</v>
          </cell>
          <cell r="F97">
            <v>108</v>
          </cell>
          <cell r="G97">
            <v>163.22</v>
          </cell>
        </row>
        <row r="98">
          <cell r="B98" t="str">
            <v>Drenos</v>
          </cell>
        </row>
        <row r="99">
          <cell r="A99" t="str">
            <v>P 03.991.01f</v>
          </cell>
          <cell r="B99" t="str">
            <v>Dreno de FF D= 150 mm x 400mm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36</v>
          </cell>
          <cell r="G99">
            <v>20.37</v>
          </cell>
        </row>
        <row r="100">
          <cell r="F100" t="str">
            <v>SUB-TOTAL</v>
          </cell>
        </row>
        <row r="101">
          <cell r="B101" t="str">
            <v>OBRAS COMPLEMENTARES</v>
          </cell>
        </row>
        <row r="102">
          <cell r="A102" t="str">
            <v>05.100.00</v>
          </cell>
          <cell r="B102" t="str">
            <v>Enleivamento</v>
          </cell>
          <cell r="C102" t="str">
            <v>DNER-ES341/97</v>
          </cell>
          <cell r="D102" t="str">
            <v xml:space="preserve"> </v>
          </cell>
          <cell r="E102" t="str">
            <v>m2</v>
          </cell>
          <cell r="F102">
            <v>26014</v>
          </cell>
          <cell r="G102">
            <v>2.06</v>
          </cell>
        </row>
        <row r="103">
          <cell r="A103" t="str">
            <v>DER53460a</v>
          </cell>
          <cell r="B103" t="str">
            <v>Calçamento com briquetes de 6 cm</v>
          </cell>
          <cell r="C103" t="str">
            <v xml:space="preserve"> </v>
          </cell>
          <cell r="D103" t="str">
            <v xml:space="preserve"> </v>
          </cell>
          <cell r="E103" t="str">
            <v>m2</v>
          </cell>
          <cell r="F103">
            <v>1100</v>
          </cell>
          <cell r="G103">
            <v>20.48</v>
          </cell>
        </row>
        <row r="104">
          <cell r="A104" t="str">
            <v>P 05.100.01</v>
          </cell>
          <cell r="B104" t="str">
            <v>Fornecimento e plantio de lírio amarelo</v>
          </cell>
          <cell r="C104" t="str">
            <v xml:space="preserve"> </v>
          </cell>
          <cell r="D104" t="str">
            <v xml:space="preserve"> </v>
          </cell>
          <cell r="E104" t="str">
            <v>m2</v>
          </cell>
          <cell r="F104">
            <v>146</v>
          </cell>
          <cell r="G104">
            <v>14.14</v>
          </cell>
        </row>
        <row r="105">
          <cell r="A105" t="str">
            <v>P 05.100.02</v>
          </cell>
          <cell r="B105" t="str">
            <v>Fornecimento e plantio de árvore selecionada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130</v>
          </cell>
          <cell r="G105">
            <v>6.02</v>
          </cell>
        </row>
        <row r="106">
          <cell r="A106" t="str">
            <v>05.102.00</v>
          </cell>
          <cell r="B106" t="str">
            <v>Hidrossemeadura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6318</v>
          </cell>
          <cell r="G106">
            <v>0.49</v>
          </cell>
        </row>
        <row r="107">
          <cell r="A107" t="str">
            <v>DER81950</v>
          </cell>
          <cell r="B107" t="str">
            <v>Calçada em lastro de brita c/revestimento em concreto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1400</v>
          </cell>
          <cell r="G107">
            <v>8.94</v>
          </cell>
        </row>
        <row r="108">
          <cell r="A108" t="str">
            <v>P 06.030.00</v>
          </cell>
          <cell r="B108" t="str">
            <v>Barreira de segurança simples</v>
          </cell>
          <cell r="C108" t="str">
            <v xml:space="preserve"> </v>
          </cell>
          <cell r="D108" t="str">
            <v xml:space="preserve"> </v>
          </cell>
          <cell r="E108" t="str">
            <v>m</v>
          </cell>
          <cell r="F108">
            <v>492</v>
          </cell>
          <cell r="G108">
            <v>52.16</v>
          </cell>
        </row>
        <row r="109">
          <cell r="A109" t="str">
            <v>PI 01</v>
          </cell>
          <cell r="B109" t="str">
            <v>Poste de aço galv. a fogo, c/ 20,0m de alt. p/ instal. tipo engastado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10</v>
          </cell>
          <cell r="G109">
            <v>2662.25</v>
          </cell>
        </row>
        <row r="110">
          <cell r="A110" t="str">
            <v>PI 04</v>
          </cell>
          <cell r="B110" t="str">
            <v xml:space="preserve">Luminária p/ iluminação pública ref.SRC-612 da Philips ou similar 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20</v>
          </cell>
          <cell r="G110">
            <v>425.5</v>
          </cell>
        </row>
        <row r="111">
          <cell r="A111" t="str">
            <v>PI 07</v>
          </cell>
          <cell r="B111" t="str">
            <v>Suporte p/ luminária tipo ZGP402 da Philips ou similar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10</v>
          </cell>
          <cell r="G111">
            <v>100</v>
          </cell>
        </row>
        <row r="112">
          <cell r="A112" t="str">
            <v>PI 09</v>
          </cell>
          <cell r="B112" t="str">
            <v>Lâmpada a vapor de sódio 400W, alta pressão, base E40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20</v>
          </cell>
          <cell r="G112">
            <v>33.35</v>
          </cell>
        </row>
        <row r="113">
          <cell r="A113" t="str">
            <v>PI 10</v>
          </cell>
          <cell r="B113" t="str">
            <v>Lâmpada a vapor de mercúrio 250W, alta pressão, base E40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17</v>
          </cell>
          <cell r="G113">
            <v>28.75</v>
          </cell>
        </row>
        <row r="114">
          <cell r="A114" t="str">
            <v>PI 22</v>
          </cell>
          <cell r="B114" t="str">
            <v>Base completa com fusível Diazed, 6A, retardado, incluíndo tampa, anel de proteção e ajuste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29</v>
          </cell>
          <cell r="G114">
            <v>8.6300000000000008</v>
          </cell>
        </row>
        <row r="115">
          <cell r="A115" t="str">
            <v>PI 23</v>
          </cell>
          <cell r="B115" t="str">
            <v>Contator tripolar a seco, p/ corrente alternada - 55 A, para uso em rede 380/220V - 60Hz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5</v>
          </cell>
          <cell r="G115">
            <v>234.6</v>
          </cell>
        </row>
        <row r="116">
          <cell r="A116" t="str">
            <v>PI 24</v>
          </cell>
          <cell r="B116" t="str">
            <v>Fita elétrica auto fusão a base de borracha EPR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5</v>
          </cell>
          <cell r="G116">
            <v>6.39</v>
          </cell>
        </row>
        <row r="117">
          <cell r="A117" t="str">
            <v>PI 25</v>
          </cell>
          <cell r="B117" t="str">
            <v>Fita adesiva plástica isolante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5</v>
          </cell>
          <cell r="G117">
            <v>3.84</v>
          </cell>
        </row>
        <row r="118">
          <cell r="A118" t="str">
            <v>PI 26</v>
          </cell>
          <cell r="B118" t="str">
            <v>Relé fotoelétrico c/ suporte para fixação galv. com furo 18mm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5</v>
          </cell>
          <cell r="G118">
            <v>11.5</v>
          </cell>
        </row>
        <row r="119">
          <cell r="A119" t="str">
            <v>PI 27</v>
          </cell>
          <cell r="B119" t="str">
            <v>Cabo isolado p/ 1000V, bitola 35mm²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1900</v>
          </cell>
          <cell r="G119">
            <v>1.55</v>
          </cell>
        </row>
        <row r="120">
          <cell r="A120" t="str">
            <v>PI 28</v>
          </cell>
          <cell r="B120" t="str">
            <v>Eletroduto de aço tipo pesado 100mm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230</v>
          </cell>
          <cell r="G120">
            <v>28.55</v>
          </cell>
        </row>
        <row r="121">
          <cell r="A121" t="str">
            <v>PI 54</v>
          </cell>
          <cell r="B121" t="str">
            <v>Eletroduto de PVC corrugado tipo Kanalex ou similar, D=100mm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180</v>
          </cell>
          <cell r="G121">
            <v>4.95</v>
          </cell>
        </row>
        <row r="122">
          <cell r="A122" t="str">
            <v>PI 30</v>
          </cell>
          <cell r="B122" t="str">
            <v>Haste para aterramento aço-cobre D 13x2400mm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20</v>
          </cell>
          <cell r="G122">
            <v>6.04</v>
          </cell>
        </row>
        <row r="123">
          <cell r="A123" t="str">
            <v>PI 31</v>
          </cell>
          <cell r="B123" t="str">
            <v>Cabo de cobre nú meio duro, 7 fios 2AWG</v>
          </cell>
          <cell r="C123" t="str">
            <v xml:space="preserve"> </v>
          </cell>
          <cell r="D123" t="str">
            <v xml:space="preserve"> </v>
          </cell>
          <cell r="E123" t="str">
            <v>kg</v>
          </cell>
          <cell r="F123">
            <v>10</v>
          </cell>
          <cell r="G123">
            <v>7.02</v>
          </cell>
        </row>
        <row r="124">
          <cell r="A124" t="str">
            <v>PI 20</v>
          </cell>
          <cell r="B124" t="str">
            <v>Poste de concreto duplo T 10m, 150 daN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9</v>
          </cell>
          <cell r="G124">
            <v>200</v>
          </cell>
        </row>
        <row r="125">
          <cell r="A125" t="str">
            <v>PI 50</v>
          </cell>
          <cell r="B125" t="str">
            <v>Cabo isolado, de alumínio singelo, bitola 4 mm² - estimada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400</v>
          </cell>
          <cell r="G125">
            <v>0.35</v>
          </cell>
        </row>
        <row r="126">
          <cell r="A126" t="str">
            <v>PI 34</v>
          </cell>
          <cell r="B126" t="str">
            <v>Construção de caixa tipo SP, ou pré-instalada com as mesmas características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17</v>
          </cell>
          <cell r="G126">
            <v>180</v>
          </cell>
        </row>
        <row r="127">
          <cell r="A127" t="str">
            <v>PI 35</v>
          </cell>
          <cell r="B127" t="str">
            <v>Construção de embasamento p/ poste tipo engastado, 20m de altura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10</v>
          </cell>
          <cell r="G127">
            <v>494</v>
          </cell>
        </row>
        <row r="128">
          <cell r="A128" t="str">
            <v>PI 36</v>
          </cell>
          <cell r="B128" t="str">
            <v>Construção de embasamento p/ poste tipo engastado, concreto duplo T, 10m de altura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9</v>
          </cell>
          <cell r="G128">
            <v>285</v>
          </cell>
        </row>
        <row r="129">
          <cell r="A129" t="str">
            <v>PI 37</v>
          </cell>
          <cell r="B129" t="str">
            <v>Lançamento de cabos em dutos de aço, classe 1000V, circuito trifásico mais neutro, e monofásico</v>
          </cell>
          <cell r="C129" t="str">
            <v xml:space="preserve"> </v>
          </cell>
          <cell r="D129" t="str">
            <v xml:space="preserve"> </v>
          </cell>
          <cell r="E129" t="str">
            <v>m</v>
          </cell>
          <cell r="F129">
            <v>115</v>
          </cell>
          <cell r="G129">
            <v>4</v>
          </cell>
        </row>
        <row r="130">
          <cell r="A130" t="str">
            <v>PI 38</v>
          </cell>
          <cell r="B130" t="str">
            <v>Confecção de emendas retas ou derivação em cabos classe 1000V, c/ conector à compressão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20</v>
          </cell>
          <cell r="G130">
            <v>4.5</v>
          </cell>
        </row>
        <row r="131">
          <cell r="A131" t="str">
            <v>PI 39</v>
          </cell>
          <cell r="B131" t="str">
            <v>Fixação de haste de terra e conexão ao neutro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20</v>
          </cell>
          <cell r="G131">
            <v>35</v>
          </cell>
        </row>
        <row r="132">
          <cell r="A132" t="str">
            <v>PI 40</v>
          </cell>
          <cell r="B132" t="str">
            <v>Montagem eletromecân.de iluminação a 17,5m de alt., formada p/2 pétalas, c/ fixação dos equip.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10</v>
          </cell>
          <cell r="G132">
            <v>550</v>
          </cell>
        </row>
        <row r="133">
          <cell r="A133" t="str">
            <v>PI 57</v>
          </cell>
          <cell r="B133" t="str">
            <v>Lançamento de cabos em eletroduto de PVC corrugado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180</v>
          </cell>
          <cell r="G133">
            <v>3</v>
          </cell>
        </row>
        <row r="134">
          <cell r="A134" t="str">
            <v>PI 42</v>
          </cell>
          <cell r="B134" t="str">
            <v>Instalação de poste de aço de 20m de altura engastado</v>
          </cell>
          <cell r="C134" t="str">
            <v xml:space="preserve"> </v>
          </cell>
          <cell r="D134" t="str">
            <v xml:space="preserve"> </v>
          </cell>
          <cell r="E134" t="str">
            <v>un</v>
          </cell>
          <cell r="F134">
            <v>10</v>
          </cell>
          <cell r="G134">
            <v>250</v>
          </cell>
        </row>
        <row r="135">
          <cell r="A135" t="str">
            <v>PI 43</v>
          </cell>
          <cell r="B135" t="str">
            <v>Travessia de pista asfáltica p/ lançamento dutos aço tipo pesado 100mm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115</v>
          </cell>
          <cell r="G135">
            <v>70</v>
          </cell>
        </row>
        <row r="136">
          <cell r="A136" t="str">
            <v>PI 45</v>
          </cell>
          <cell r="B136" t="str">
            <v>Montagem eletromecânica de luminária padrão CELESC em poste de 11m de altura, duplo T,c/ fixação dos equip.e conexões elétricos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19</v>
          </cell>
          <cell r="G136">
            <v>35</v>
          </cell>
        </row>
        <row r="137">
          <cell r="A137" t="str">
            <v>PI 03</v>
          </cell>
          <cell r="B137" t="str">
            <v xml:space="preserve">Luminária p/ iluminação pública ref.HRC-612 da Philips ou similar 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17</v>
          </cell>
          <cell r="G137">
            <v>400</v>
          </cell>
        </row>
        <row r="138">
          <cell r="A138" t="str">
            <v>PI 18</v>
          </cell>
          <cell r="B138" t="str">
            <v>Braço curvo p/ iluminação pública padrão CELESC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17</v>
          </cell>
          <cell r="G138">
            <v>6.33</v>
          </cell>
        </row>
        <row r="139">
          <cell r="A139" t="str">
            <v>PI 65</v>
          </cell>
          <cell r="B139" t="str">
            <v>Cabo de alumínio 1/0</v>
          </cell>
          <cell r="C139" t="str">
            <v xml:space="preserve"> </v>
          </cell>
          <cell r="D139" t="str">
            <v xml:space="preserve"> </v>
          </cell>
          <cell r="E139" t="str">
            <v>m</v>
          </cell>
          <cell r="F139">
            <v>3000</v>
          </cell>
          <cell r="G139">
            <v>1.7</v>
          </cell>
        </row>
        <row r="140">
          <cell r="A140" t="str">
            <v>PI 66</v>
          </cell>
          <cell r="B140" t="str">
            <v>Cabo isolado p/ 1000 V, 6 mm2 de alumínio</v>
          </cell>
          <cell r="C140" t="str">
            <v xml:space="preserve"> </v>
          </cell>
          <cell r="D140" t="str">
            <v xml:space="preserve"> </v>
          </cell>
          <cell r="E140" t="str">
            <v>m</v>
          </cell>
          <cell r="F140">
            <v>200</v>
          </cell>
          <cell r="G140">
            <v>1</v>
          </cell>
        </row>
        <row r="141">
          <cell r="A141" t="str">
            <v>PI 67</v>
          </cell>
          <cell r="B141" t="str">
            <v>Cabo isolado p/ 1000 V, 2,5 mm2 de alumínio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60</v>
          </cell>
          <cell r="G141">
            <v>0.6</v>
          </cell>
        </row>
        <row r="142">
          <cell r="A142" t="str">
            <v>PI 33</v>
          </cell>
          <cell r="B142" t="str">
            <v>Tubo de aço galvanizado, vara de 6m e 50mm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3</v>
          </cell>
          <cell r="G142">
            <v>74.06</v>
          </cell>
        </row>
        <row r="143">
          <cell r="A143" t="str">
            <v>PI 69</v>
          </cell>
          <cell r="B143" t="str">
            <v>Instalação de poste concreto duplo T, 10m de altura, engastado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9</v>
          </cell>
          <cell r="G143">
            <v>200</v>
          </cell>
        </row>
        <row r="144">
          <cell r="A144" t="str">
            <v>PI 41</v>
          </cell>
          <cell r="B144" t="str">
            <v>Instalação de tubo de aço vara de 6m e curva de entrada de cabos na lateral do poste c/ fix. dutos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3</v>
          </cell>
          <cell r="G144">
            <v>200</v>
          </cell>
        </row>
        <row r="145">
          <cell r="A145" t="str">
            <v>R1</v>
          </cell>
          <cell r="B145" t="str">
            <v>Remanejamento de Rede de Baixa Tensão (220/380V)</v>
          </cell>
          <cell r="C145" t="str">
            <v xml:space="preserve"> </v>
          </cell>
          <cell r="D145" t="str">
            <v xml:space="preserve"> </v>
          </cell>
          <cell r="E145" t="str">
            <v>m</v>
          </cell>
          <cell r="F145">
            <v>50</v>
          </cell>
          <cell r="G145">
            <v>4.7</v>
          </cell>
        </row>
        <row r="146">
          <cell r="A146" t="str">
            <v>R2</v>
          </cell>
          <cell r="B146" t="str">
            <v>Remanejamento de Rede de Alta Tensão (138kV)</v>
          </cell>
          <cell r="C146" t="str">
            <v xml:space="preserve"> </v>
          </cell>
          <cell r="D146" t="str">
            <v xml:space="preserve"> </v>
          </cell>
          <cell r="E146" t="str">
            <v>m</v>
          </cell>
          <cell r="F146">
            <v>260</v>
          </cell>
          <cell r="G146">
            <v>6.2</v>
          </cell>
        </row>
        <row r="147">
          <cell r="A147" t="str">
            <v>R10</v>
          </cell>
          <cell r="B147" t="str">
            <v>Remanejamento de Poste de Concreto 10/150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7</v>
          </cell>
          <cell r="G147">
            <v>75</v>
          </cell>
        </row>
        <row r="148">
          <cell r="A148" t="str">
            <v>R11</v>
          </cell>
          <cell r="B148" t="str">
            <v>Remanejamento de Poste de Concreto 10/300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2</v>
          </cell>
          <cell r="G148">
            <v>75</v>
          </cell>
        </row>
        <row r="149">
          <cell r="A149" t="str">
            <v>R3</v>
          </cell>
          <cell r="B149" t="str">
            <v>Remanejamento de Rede de Telefonia</v>
          </cell>
          <cell r="C149" t="str">
            <v xml:space="preserve"> </v>
          </cell>
          <cell r="D149" t="str">
            <v xml:space="preserve"> </v>
          </cell>
          <cell r="E149" t="str">
            <v>m</v>
          </cell>
          <cell r="F149">
            <v>200</v>
          </cell>
          <cell r="G149">
            <v>2</v>
          </cell>
        </row>
      </sheetData>
      <sheetData sheetId="12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01.100.10</v>
          </cell>
          <cell r="B17" t="str">
            <v>Escavação,carga e transportes de material de 1a categoria DMT= 200 a 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3287</v>
          </cell>
          <cell r="G17">
            <v>1.98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8803</v>
          </cell>
          <cell r="G18">
            <v>3.26</v>
          </cell>
        </row>
        <row r="19">
          <cell r="A19" t="str">
            <v>DER50300</v>
          </cell>
          <cell r="B19" t="str">
            <v>Esc.  Carga e Transp. de mat. 1a cat. c/ CB 9000&lt;DMT&lt;10000m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913</v>
          </cell>
          <cell r="G19">
            <v>6.3</v>
          </cell>
        </row>
        <row r="20">
          <cell r="A20" t="str">
            <v>01.101.19</v>
          </cell>
          <cell r="B20" t="str">
            <v>Escavação,carga e transportes de material de 2a categoria,c/CB,  DMT 2000 a 3000m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3716</v>
          </cell>
          <cell r="G20">
            <v>4.51</v>
          </cell>
        </row>
        <row r="21">
          <cell r="A21" t="str">
            <v>DER51340</v>
          </cell>
          <cell r="B21" t="str">
            <v>Escavação,carga e transportes de material de 2a categoria DMT 18000 a 20000m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913</v>
          </cell>
          <cell r="G21">
            <v>13.65</v>
          </cell>
        </row>
        <row r="22">
          <cell r="A22" t="str">
            <v>DER52087</v>
          </cell>
          <cell r="B22" t="str">
            <v>Esc. Carga e Transp. de solos moles 400&lt;DMT&lt;=600m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702</v>
          </cell>
          <cell r="G22">
            <v>4.5999999999999996</v>
          </cell>
        </row>
        <row r="23">
          <cell r="A23" t="str">
            <v>01.510.00</v>
          </cell>
          <cell r="B23" t="str">
            <v>Compactação de aterros a 95%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8376</v>
          </cell>
          <cell r="G23">
            <v>0.79</v>
          </cell>
        </row>
        <row r="24">
          <cell r="A24" t="str">
            <v>01.511.00</v>
          </cell>
          <cell r="B24" t="str">
            <v>Compactação de aterros a 100%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5380</v>
          </cell>
          <cell r="G24">
            <v>1.36</v>
          </cell>
        </row>
        <row r="25">
          <cell r="F25" t="str">
            <v>SUB-TOTAL</v>
          </cell>
        </row>
        <row r="27">
          <cell r="B27" t="str">
            <v>PAVIMENTAÇÃO</v>
          </cell>
        </row>
        <row r="28">
          <cell r="A28" t="str">
            <v>02.000.00</v>
          </cell>
          <cell r="B28" t="str">
            <v>Regularização do subleito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43662</v>
          </cell>
          <cell r="G28">
            <v>0.3</v>
          </cell>
        </row>
        <row r="29">
          <cell r="A29" t="str">
            <v>DER53130</v>
          </cell>
          <cell r="B29" t="str">
            <v>Camada de macadame seco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8333</v>
          </cell>
          <cell r="G29">
            <v>21.86</v>
          </cell>
        </row>
        <row r="30">
          <cell r="A30" t="str">
            <v>02.230.00</v>
          </cell>
          <cell r="B30" t="str">
            <v>Base brita graduada</v>
          </cell>
          <cell r="C30" t="str">
            <v>DNER-ES303/97</v>
          </cell>
          <cell r="D30" t="str">
            <v xml:space="preserve"> </v>
          </cell>
          <cell r="E30" t="str">
            <v>m3</v>
          </cell>
          <cell r="F30">
            <v>6048</v>
          </cell>
          <cell r="G30">
            <v>28.06</v>
          </cell>
        </row>
        <row r="31">
          <cell r="A31" t="str">
            <v>02.300.00</v>
          </cell>
          <cell r="B31" t="str">
            <v>Imprimação - Fornecimento, transporte e execução</v>
          </cell>
          <cell r="C31" t="str">
            <v>DNER-ES306/97</v>
          </cell>
          <cell r="D31" t="str">
            <v xml:space="preserve"> </v>
          </cell>
          <cell r="E31" t="str">
            <v>m2</v>
          </cell>
          <cell r="F31">
            <v>39556</v>
          </cell>
          <cell r="G31">
            <v>1.1100000000000001</v>
          </cell>
        </row>
        <row r="32">
          <cell r="A32" t="str">
            <v>02.400.00</v>
          </cell>
          <cell r="B32" t="str">
            <v>Pintura de ligação - Fornec., transporte e execução</v>
          </cell>
          <cell r="C32" t="str">
            <v>DNER-ES307/97</v>
          </cell>
          <cell r="D32" t="str">
            <v xml:space="preserve"> </v>
          </cell>
          <cell r="E32" t="str">
            <v>m2</v>
          </cell>
          <cell r="F32">
            <v>101693</v>
          </cell>
          <cell r="G32">
            <v>0.41</v>
          </cell>
        </row>
        <row r="33">
          <cell r="A33" t="str">
            <v>02.540.01</v>
          </cell>
          <cell r="B33" t="str">
            <v>Concreto betuminoso usinado a quente - usina 100/140 t/h</v>
          </cell>
          <cell r="C33" t="str">
            <v>DNER-ES313/97</v>
          </cell>
          <cell r="D33" t="str">
            <v xml:space="preserve"> </v>
          </cell>
          <cell r="E33" t="str">
            <v>t</v>
          </cell>
          <cell r="F33">
            <v>10784</v>
          </cell>
          <cell r="G33">
            <v>67.64</v>
          </cell>
        </row>
        <row r="34">
          <cell r="A34" t="str">
            <v>DER82200a</v>
          </cell>
          <cell r="B34" t="str">
            <v>Remoção de camada granular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491</v>
          </cell>
          <cell r="G34">
            <v>4.67</v>
          </cell>
        </row>
        <row r="35">
          <cell r="A35" t="str">
            <v>DER82200</v>
          </cell>
          <cell r="B35" t="str">
            <v>Remoção de revestimento de CBUQ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491</v>
          </cell>
          <cell r="G35">
            <v>5.73</v>
          </cell>
        </row>
        <row r="36">
          <cell r="F36" t="str">
            <v>SUB-TOTAL</v>
          </cell>
        </row>
        <row r="37">
          <cell r="B37" t="str">
            <v>DRENAGEM</v>
          </cell>
        </row>
        <row r="38">
          <cell r="A38" t="str">
            <v>04.000.00</v>
          </cell>
          <cell r="B38" t="str">
            <v>Escavação manual em material de 1a categoria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57</v>
          </cell>
          <cell r="G38">
            <v>17.57</v>
          </cell>
        </row>
        <row r="39">
          <cell r="A39" t="str">
            <v>04.001.00</v>
          </cell>
          <cell r="B39" t="str">
            <v>Escavação mecânica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1358</v>
          </cell>
          <cell r="G39">
            <v>2.09</v>
          </cell>
        </row>
        <row r="40">
          <cell r="A40" t="str">
            <v>04.001.01</v>
          </cell>
          <cell r="B40" t="str">
            <v>Escavação mecânica,reaterro e compactação (material de 1a categoria)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186</v>
          </cell>
          <cell r="G40">
            <v>3.03</v>
          </cell>
        </row>
        <row r="41">
          <cell r="A41" t="str">
            <v>04.401.02</v>
          </cell>
          <cell r="B41" t="str">
            <v>Valeta de prot. de aterro c/ revest. vegetal VPA 02</v>
          </cell>
          <cell r="C41" t="str">
            <v xml:space="preserve"> </v>
          </cell>
          <cell r="D41" t="str">
            <v xml:space="preserve"> </v>
          </cell>
          <cell r="E41" t="str">
            <v>m</v>
          </cell>
          <cell r="F41">
            <v>1161</v>
          </cell>
          <cell r="G41">
            <v>24.32</v>
          </cell>
        </row>
        <row r="42">
          <cell r="A42" t="str">
            <v>04.510.03</v>
          </cell>
          <cell r="B42" t="str">
            <v>Dreno sub- superficial- DSS 03</v>
          </cell>
          <cell r="C42" t="str">
            <v>DNER-ES294/97</v>
          </cell>
          <cell r="D42" t="str">
            <v xml:space="preserve"> </v>
          </cell>
          <cell r="E42" t="str">
            <v>m</v>
          </cell>
          <cell r="F42">
            <v>1032</v>
          </cell>
          <cell r="G42">
            <v>3.71</v>
          </cell>
        </row>
        <row r="43">
          <cell r="A43" t="str">
            <v>04.511.01</v>
          </cell>
          <cell r="B43" t="str">
            <v>Boca de saída p/ dreno sub-superficial-BSD 03</v>
          </cell>
          <cell r="C43" t="str">
            <v xml:space="preserve"> </v>
          </cell>
          <cell r="D43" t="str">
            <v xml:space="preserve"> </v>
          </cell>
          <cell r="E43" t="str">
            <v>un</v>
          </cell>
          <cell r="F43">
            <v>4</v>
          </cell>
          <cell r="G43">
            <v>20.86</v>
          </cell>
        </row>
        <row r="44">
          <cell r="A44" t="str">
            <v>04.900.21</v>
          </cell>
          <cell r="B44" t="str">
            <v>Sarjeta de cant. central de concreto-SCC 01</v>
          </cell>
          <cell r="C44" t="str">
            <v>DNER-ES288/97</v>
          </cell>
          <cell r="D44" t="str">
            <v xml:space="preserve"> </v>
          </cell>
          <cell r="E44" t="str">
            <v>m</v>
          </cell>
          <cell r="F44">
            <v>1850</v>
          </cell>
          <cell r="G44">
            <v>13.85</v>
          </cell>
        </row>
        <row r="45">
          <cell r="A45" t="str">
            <v>04.900.22</v>
          </cell>
          <cell r="B45" t="str">
            <v>Sarjeta de cant. central de concreto-SCC 02</v>
          </cell>
          <cell r="C45" t="str">
            <v>DNER-ES288/97</v>
          </cell>
          <cell r="D45" t="str">
            <v xml:space="preserve"> </v>
          </cell>
          <cell r="E45" t="str">
            <v>m</v>
          </cell>
          <cell r="F45">
            <v>924</v>
          </cell>
          <cell r="G45">
            <v>19.170000000000002</v>
          </cell>
        </row>
        <row r="46">
          <cell r="A46" t="str">
            <v>04.900.04</v>
          </cell>
          <cell r="B46" t="str">
            <v>Sarjeta triangular de concreto-STC 04</v>
          </cell>
          <cell r="C46" t="str">
            <v>DNER-ES288/97</v>
          </cell>
          <cell r="D46" t="str">
            <v xml:space="preserve"> </v>
          </cell>
          <cell r="E46" t="str">
            <v>m</v>
          </cell>
          <cell r="F46">
            <v>94</v>
          </cell>
          <cell r="G46">
            <v>12.93</v>
          </cell>
        </row>
        <row r="47">
          <cell r="A47" t="str">
            <v>04.910.05</v>
          </cell>
          <cell r="B47" t="str">
            <v>Meio-fio de concreto-MFC 05</v>
          </cell>
          <cell r="C47" t="str">
            <v>DNER-ES290/97</v>
          </cell>
          <cell r="D47" t="str">
            <v xml:space="preserve"> </v>
          </cell>
          <cell r="E47" t="str">
            <v>m</v>
          </cell>
          <cell r="F47">
            <v>1664</v>
          </cell>
          <cell r="G47">
            <v>10.54</v>
          </cell>
        </row>
        <row r="48">
          <cell r="A48" t="str">
            <v>DER78150b</v>
          </cell>
          <cell r="B48" t="str">
            <v>Caixa coletora de sarjeta - CCS, D=40cm E H=1,00m</v>
          </cell>
          <cell r="C48" t="str">
            <v xml:space="preserve"> </v>
          </cell>
          <cell r="D48" t="str">
            <v xml:space="preserve"> </v>
          </cell>
          <cell r="E48" t="str">
            <v>un</v>
          </cell>
          <cell r="F48">
            <v>3</v>
          </cell>
          <cell r="G48">
            <v>382.07</v>
          </cell>
        </row>
        <row r="49">
          <cell r="A49" t="str">
            <v>04.930.01</v>
          </cell>
          <cell r="B49" t="str">
            <v>Caixa coletora de sarjeta-CCS 01</v>
          </cell>
          <cell r="C49" t="str">
            <v>DNER-ES287/97</v>
          </cell>
          <cell r="D49" t="str">
            <v xml:space="preserve"> </v>
          </cell>
          <cell r="E49" t="str">
            <v>un</v>
          </cell>
          <cell r="F49">
            <v>2</v>
          </cell>
          <cell r="G49">
            <v>568.85</v>
          </cell>
        </row>
        <row r="50">
          <cell r="A50" t="str">
            <v>04.930.05</v>
          </cell>
          <cell r="B50" t="str">
            <v>Caixa coletora de sarjeta-CCS 05</v>
          </cell>
          <cell r="C50" t="str">
            <v>DNER-ES287/97</v>
          </cell>
          <cell r="D50" t="str">
            <v xml:space="preserve"> </v>
          </cell>
          <cell r="E50" t="str">
            <v>un</v>
          </cell>
          <cell r="F50">
            <v>1</v>
          </cell>
          <cell r="G50">
            <v>715.16</v>
          </cell>
        </row>
        <row r="51">
          <cell r="A51" t="str">
            <v>04.960.02</v>
          </cell>
          <cell r="B51" t="str">
            <v>Boca de lobo simples c/ grelha de concreto-BLS 02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4</v>
          </cell>
          <cell r="G51">
            <v>257.83999999999997</v>
          </cell>
        </row>
        <row r="52">
          <cell r="A52" t="str">
            <v>P.04.100.17</v>
          </cell>
          <cell r="B52" t="str">
            <v>Caixa de ligação e passagem BSTC,  D=40cm, H=1,50m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2</v>
          </cell>
          <cell r="G52">
            <v>491.32</v>
          </cell>
        </row>
        <row r="53">
          <cell r="A53" t="str">
            <v>P 04.100.07</v>
          </cell>
          <cell r="B53" t="str">
            <v>Execução de galerias D=0,40 c/ lastro de brita</v>
          </cell>
          <cell r="C53" t="str">
            <v xml:space="preserve"> </v>
          </cell>
          <cell r="D53" t="str">
            <v xml:space="preserve"> </v>
          </cell>
          <cell r="E53" t="str">
            <v>m</v>
          </cell>
          <cell r="F53">
            <v>82</v>
          </cell>
          <cell r="G53">
            <v>41.68</v>
          </cell>
        </row>
        <row r="54">
          <cell r="A54" t="str">
            <v>P 04.100.08</v>
          </cell>
          <cell r="B54" t="str">
            <v>Execução de galerias D=0,40 c/ lastro de concreto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103</v>
          </cell>
          <cell r="G54">
            <v>58.65</v>
          </cell>
        </row>
        <row r="55">
          <cell r="A55" t="str">
            <v>P 04.100.10</v>
          </cell>
          <cell r="B55" t="str">
            <v>Execução de galerias D=0,60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62</v>
          </cell>
          <cell r="G55">
            <v>131.66</v>
          </cell>
        </row>
        <row r="56">
          <cell r="A56" t="str">
            <v>DER72350b</v>
          </cell>
          <cell r="B56" t="str">
            <v>Boca para BSTC D=40cm - Normal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5</v>
          </cell>
          <cell r="G56">
            <v>147.57</v>
          </cell>
        </row>
        <row r="57">
          <cell r="A57" t="str">
            <v>04.101.01</v>
          </cell>
          <cell r="B57" t="str">
            <v>Boca de BSTC D=0.60m-normal</v>
          </cell>
          <cell r="C57" t="str">
            <v>DNER-ES284/97</v>
          </cell>
          <cell r="D57" t="str">
            <v xml:space="preserve"> </v>
          </cell>
          <cell r="E57" t="str">
            <v>un</v>
          </cell>
          <cell r="F57">
            <v>3</v>
          </cell>
          <cell r="G57">
            <v>299.62</v>
          </cell>
        </row>
        <row r="58">
          <cell r="A58" t="str">
            <v>04.999.01</v>
          </cell>
          <cell r="B58" t="str">
            <v>Remoção de bueiros existentes</v>
          </cell>
          <cell r="C58" t="str">
            <v xml:space="preserve"> </v>
          </cell>
          <cell r="D58" t="str">
            <v xml:space="preserve"> </v>
          </cell>
          <cell r="E58" t="str">
            <v>m</v>
          </cell>
          <cell r="F58">
            <v>11</v>
          </cell>
          <cell r="G58">
            <v>13.06</v>
          </cell>
        </row>
        <row r="59">
          <cell r="A59" t="str">
            <v>04.999.02</v>
          </cell>
          <cell r="B59" t="str">
            <v>Demolição de dispositivos de concreto</v>
          </cell>
          <cell r="C59" t="str">
            <v>DNER-ES296/97</v>
          </cell>
          <cell r="D59" t="str">
            <v xml:space="preserve"> </v>
          </cell>
          <cell r="E59" t="str">
            <v>m3</v>
          </cell>
          <cell r="F59">
            <v>6</v>
          </cell>
          <cell r="G59">
            <v>12.58</v>
          </cell>
        </row>
        <row r="60">
          <cell r="F60" t="str">
            <v>SUB-TOTAL</v>
          </cell>
        </row>
        <row r="62">
          <cell r="B62" t="str">
            <v>OBRAS DE ARTE CORRENTES</v>
          </cell>
        </row>
        <row r="63">
          <cell r="A63" t="str">
            <v>04.001.01</v>
          </cell>
          <cell r="B63" t="str">
            <v>Escavação mecânica,reaterro e compactação (material de 1a categoria)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743</v>
          </cell>
          <cell r="G63">
            <v>3.03</v>
          </cell>
        </row>
        <row r="64">
          <cell r="A64" t="str">
            <v>04.100.03</v>
          </cell>
          <cell r="B64" t="str">
            <v>Corpo de BSTC D=1.00m</v>
          </cell>
          <cell r="C64" t="str">
            <v>DNER-ES284/97</v>
          </cell>
          <cell r="D64" t="str">
            <v xml:space="preserve"> </v>
          </cell>
          <cell r="E64" t="str">
            <v xml:space="preserve">m </v>
          </cell>
          <cell r="F64">
            <v>23</v>
          </cell>
          <cell r="G64">
            <v>280.33</v>
          </cell>
        </row>
        <row r="65">
          <cell r="A65" t="str">
            <v>04.101.03</v>
          </cell>
          <cell r="B65" t="str">
            <v>Boca de BSTC D=1.00m-normal</v>
          </cell>
          <cell r="C65" t="str">
            <v>DNER-ES284/97</v>
          </cell>
          <cell r="D65" t="str">
            <v xml:space="preserve"> </v>
          </cell>
          <cell r="E65" t="str">
            <v>un</v>
          </cell>
          <cell r="F65">
            <v>2</v>
          </cell>
          <cell r="G65">
            <v>757.56</v>
          </cell>
        </row>
        <row r="66">
          <cell r="A66" t="str">
            <v>04.110.02</v>
          </cell>
          <cell r="B66" t="str">
            <v>Corpo de BDTC D=1.20m</v>
          </cell>
          <cell r="C66" t="str">
            <v>DNER-ES284/97</v>
          </cell>
          <cell r="D66" t="str">
            <v xml:space="preserve"> </v>
          </cell>
          <cell r="E66" t="str">
            <v>m</v>
          </cell>
          <cell r="F66">
            <v>45</v>
          </cell>
          <cell r="G66">
            <v>745.38</v>
          </cell>
        </row>
        <row r="67">
          <cell r="A67" t="str">
            <v>04.111.02</v>
          </cell>
          <cell r="B67" t="str">
            <v>Boca de BDTC D=1.20m-normal</v>
          </cell>
          <cell r="C67" t="str">
            <v>DNER-ES284/97</v>
          </cell>
          <cell r="D67" t="str">
            <v xml:space="preserve"> </v>
          </cell>
          <cell r="E67" t="str">
            <v>un</v>
          </cell>
          <cell r="F67">
            <v>2</v>
          </cell>
          <cell r="G67">
            <v>1521.54</v>
          </cell>
        </row>
        <row r="68">
          <cell r="F68" t="str">
            <v>SUB-TOTAL</v>
          </cell>
        </row>
        <row r="69">
          <cell r="B69" t="str">
            <v>OBRAS DE ARTE ESPECIAIS</v>
          </cell>
        </row>
        <row r="70">
          <cell r="B70" t="str">
            <v>(Quatro tabuleiros)</v>
          </cell>
        </row>
        <row r="71">
          <cell r="B71" t="str">
            <v>Infra e Mesoestrutura</v>
          </cell>
        </row>
        <row r="72">
          <cell r="A72" t="str">
            <v>DER90150</v>
          </cell>
          <cell r="B72" t="str">
            <v>Escavação em tubulão a céu aberto em material de 1ªcateg.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</v>
          </cell>
          <cell r="G72">
            <v>184.89</v>
          </cell>
        </row>
        <row r="73">
          <cell r="A73" t="str">
            <v>DER90160</v>
          </cell>
          <cell r="B73" t="str">
            <v>Escavação em tubulão a céu aberto em material de 3ªcateg.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1</v>
          </cell>
          <cell r="G73">
            <v>640.85</v>
          </cell>
        </row>
        <row r="74">
          <cell r="A74" t="str">
            <v>DER90170</v>
          </cell>
          <cell r="B74" t="str">
            <v>Escavação em tubulão sob ar comprimido em material de 1ªcateg.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140</v>
          </cell>
          <cell r="G74">
            <v>742.04</v>
          </cell>
        </row>
        <row r="75">
          <cell r="A75" t="str">
            <v>DER90180</v>
          </cell>
          <cell r="B75" t="str">
            <v>Escavação em tubulão sob ar comprimido em material de 3ªcateg.</v>
          </cell>
          <cell r="C75" t="str">
            <v xml:space="preserve"> </v>
          </cell>
          <cell r="D75" t="str">
            <v xml:space="preserve"> </v>
          </cell>
          <cell r="E75" t="str">
            <v>m3</v>
          </cell>
          <cell r="F75">
            <v>82</v>
          </cell>
          <cell r="G75">
            <v>1154.25</v>
          </cell>
        </row>
        <row r="76">
          <cell r="A76" t="str">
            <v>03.371.01</v>
          </cell>
          <cell r="B76" t="str">
            <v>Formas de placa compensada resinada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870</v>
          </cell>
          <cell r="G76">
            <v>21.86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11480</v>
          </cell>
          <cell r="G77">
            <v>2.59</v>
          </cell>
        </row>
        <row r="78">
          <cell r="A78" t="str">
            <v>P 03.327.01</v>
          </cell>
          <cell r="B78" t="str">
            <v xml:space="preserve">Concreto fck= 25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264</v>
          </cell>
          <cell r="G78">
            <v>163.22</v>
          </cell>
        </row>
        <row r="79">
          <cell r="B79" t="str">
            <v>Superestrutura</v>
          </cell>
        </row>
        <row r="80">
          <cell r="A80" t="str">
            <v>03.371.02</v>
          </cell>
          <cell r="B80" t="str">
            <v>Formas de placa compensada plastificada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5127</v>
          </cell>
          <cell r="G80">
            <v>30.76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143680</v>
          </cell>
          <cell r="G81">
            <v>2.59</v>
          </cell>
        </row>
        <row r="82">
          <cell r="A82" t="str">
            <v>OAE17</v>
          </cell>
          <cell r="B82" t="str">
            <v>Transporte e lançamento de pré-lages</v>
          </cell>
          <cell r="C82" t="str">
            <v xml:space="preserve"> </v>
          </cell>
          <cell r="D82" t="str">
            <v xml:space="preserve"> </v>
          </cell>
          <cell r="E82" t="str">
            <v>un</v>
          </cell>
          <cell r="F82">
            <v>1368</v>
          </cell>
          <cell r="G82">
            <v>23.47</v>
          </cell>
        </row>
        <row r="83">
          <cell r="A83" t="str">
            <v>OAE18</v>
          </cell>
          <cell r="B83" t="str">
            <v>Transporte e lançamento de vigas pré-moldadas</v>
          </cell>
          <cell r="C83" t="str">
            <v xml:space="preserve"> </v>
          </cell>
          <cell r="D83" t="str">
            <v xml:space="preserve"> </v>
          </cell>
          <cell r="E83" t="str">
            <v>un</v>
          </cell>
          <cell r="F83">
            <v>80</v>
          </cell>
          <cell r="G83">
            <v>1281.27</v>
          </cell>
        </row>
        <row r="84">
          <cell r="A84" t="str">
            <v>03.330.00</v>
          </cell>
          <cell r="B84" t="str">
            <v>Concreto fck= 35 MPa-contr. raz. uso ger.</v>
          </cell>
          <cell r="C84" t="str">
            <v xml:space="preserve"> </v>
          </cell>
          <cell r="D84" t="str">
            <v xml:space="preserve"> </v>
          </cell>
          <cell r="E84" t="str">
            <v>m3</v>
          </cell>
          <cell r="F84">
            <v>755</v>
          </cell>
          <cell r="G84">
            <v>166.78</v>
          </cell>
        </row>
        <row r="85">
          <cell r="B85" t="str">
            <v>Diversos</v>
          </cell>
        </row>
        <row r="86">
          <cell r="B86" t="str">
            <v>Barreiras de segurança (C.A.) Tipo New Jersey (312 m)</v>
          </cell>
        </row>
        <row r="87">
          <cell r="A87" t="str">
            <v>03.371.01</v>
          </cell>
          <cell r="B87" t="str">
            <v>Formas de placa compensada resinada</v>
          </cell>
          <cell r="C87" t="str">
            <v xml:space="preserve"> </v>
          </cell>
          <cell r="D87" t="str">
            <v xml:space="preserve"> </v>
          </cell>
          <cell r="E87" t="str">
            <v>m2</v>
          </cell>
          <cell r="F87">
            <v>561</v>
          </cell>
          <cell r="G87">
            <v>21.86</v>
          </cell>
        </row>
        <row r="88">
          <cell r="A88" t="str">
            <v>03.353.00</v>
          </cell>
          <cell r="B88" t="str">
            <v>Forn., preparo e colocação nas formas, de aço CA-50</v>
          </cell>
          <cell r="C88" t="str">
            <v xml:space="preserve"> </v>
          </cell>
          <cell r="D88" t="str">
            <v xml:space="preserve"> </v>
          </cell>
          <cell r="E88" t="str">
            <v>kg</v>
          </cell>
          <cell r="F88">
            <v>4656</v>
          </cell>
          <cell r="G88">
            <v>2.59</v>
          </cell>
        </row>
        <row r="89">
          <cell r="A89" t="str">
            <v>P 03.327.01</v>
          </cell>
          <cell r="B89" t="str">
            <v xml:space="preserve">Concreto fck= 25 MPa-contr. raz. uso ger. </v>
          </cell>
          <cell r="C89" t="str">
            <v xml:space="preserve"> </v>
          </cell>
          <cell r="D89" t="str">
            <v xml:space="preserve"> </v>
          </cell>
          <cell r="E89" t="str">
            <v>m3</v>
          </cell>
          <cell r="F89">
            <v>72</v>
          </cell>
          <cell r="G89">
            <v>163.22</v>
          </cell>
        </row>
        <row r="90">
          <cell r="B90" t="str">
            <v>Placas de aproximação( 08 unidades)</v>
          </cell>
        </row>
        <row r="91">
          <cell r="A91" t="str">
            <v>03.371.00</v>
          </cell>
          <cell r="B91" t="str">
            <v>Formas de madeira compensada</v>
          </cell>
          <cell r="C91" t="str">
            <v xml:space="preserve"> </v>
          </cell>
          <cell r="D91" t="str">
            <v xml:space="preserve"> </v>
          </cell>
          <cell r="E91" t="str">
            <v>m2</v>
          </cell>
          <cell r="F91">
            <v>73</v>
          </cell>
          <cell r="G91">
            <v>21.86</v>
          </cell>
        </row>
        <row r="92">
          <cell r="A92" t="str">
            <v>03.353.00</v>
          </cell>
          <cell r="B92" t="str">
            <v>Forn., preparo e colocação nas formas, de aço CA-50</v>
          </cell>
          <cell r="C92" t="str">
            <v xml:space="preserve"> </v>
          </cell>
          <cell r="D92" t="str">
            <v xml:space="preserve"> </v>
          </cell>
          <cell r="E92" t="str">
            <v>kg</v>
          </cell>
          <cell r="F92">
            <v>7432</v>
          </cell>
          <cell r="G92">
            <v>2.59</v>
          </cell>
        </row>
        <row r="93">
          <cell r="A93" t="str">
            <v>P 03.327.01</v>
          </cell>
          <cell r="B93" t="str">
            <v xml:space="preserve">Concreto fck= 25 MPa-contr. raz. uso ger. </v>
          </cell>
          <cell r="C93" t="str">
            <v xml:space="preserve"> </v>
          </cell>
          <cell r="D93" t="str">
            <v xml:space="preserve"> </v>
          </cell>
          <cell r="E93" t="str">
            <v>m3</v>
          </cell>
          <cell r="F93">
            <v>108</v>
          </cell>
          <cell r="G93">
            <v>163.22</v>
          </cell>
        </row>
        <row r="94">
          <cell r="B94" t="str">
            <v>Drenos</v>
          </cell>
        </row>
        <row r="95">
          <cell r="A95" t="str">
            <v>P 03.991.01f</v>
          </cell>
          <cell r="B95" t="str">
            <v>Dreno de FF D= 150 mm x 400mm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36</v>
          </cell>
          <cell r="G95">
            <v>20.37</v>
          </cell>
        </row>
        <row r="96">
          <cell r="F96" t="str">
            <v>SUB-TOTAL</v>
          </cell>
        </row>
        <row r="97">
          <cell r="B97" t="str">
            <v>OBRAS COMPLEMENTARES</v>
          </cell>
        </row>
        <row r="98">
          <cell r="A98" t="str">
            <v>05.100.00</v>
          </cell>
          <cell r="B98" t="str">
            <v>Enleivamento</v>
          </cell>
          <cell r="C98" t="str">
            <v>DNER-ES341/97</v>
          </cell>
          <cell r="D98" t="str">
            <v xml:space="preserve"> </v>
          </cell>
          <cell r="E98" t="str">
            <v>m2</v>
          </cell>
          <cell r="F98">
            <v>30131</v>
          </cell>
          <cell r="G98">
            <v>2.06</v>
          </cell>
        </row>
        <row r="99">
          <cell r="A99" t="str">
            <v>DER53460a</v>
          </cell>
          <cell r="B99" t="str">
            <v>Calçamento com briquetes de 6 cm</v>
          </cell>
          <cell r="C99" t="str">
            <v xml:space="preserve"> </v>
          </cell>
          <cell r="D99" t="str">
            <v xml:space="preserve"> </v>
          </cell>
          <cell r="E99" t="str">
            <v>m2</v>
          </cell>
          <cell r="F99">
            <v>1100</v>
          </cell>
          <cell r="G99">
            <v>20.48</v>
          </cell>
        </row>
        <row r="100">
          <cell r="A100" t="str">
            <v>P 05.100.02</v>
          </cell>
          <cell r="B100" t="str">
            <v>Fornecimento e plantio de árvore selecionada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148</v>
          </cell>
          <cell r="G100">
            <v>6.02</v>
          </cell>
        </row>
        <row r="101">
          <cell r="A101" t="str">
            <v>05.102.00</v>
          </cell>
          <cell r="B101" t="str">
            <v>Hidrossemeadura</v>
          </cell>
          <cell r="C101" t="str">
            <v>DNER-ES341/97</v>
          </cell>
          <cell r="D101" t="str">
            <v xml:space="preserve"> </v>
          </cell>
          <cell r="E101" t="str">
            <v>m2</v>
          </cell>
          <cell r="F101">
            <v>7980</v>
          </cell>
          <cell r="G101">
            <v>0.49</v>
          </cell>
        </row>
        <row r="102">
          <cell r="A102" t="str">
            <v>DER81950</v>
          </cell>
          <cell r="B102" t="str">
            <v>Calçada em lastro de brita c/revestimento em concreto</v>
          </cell>
          <cell r="C102" t="str">
            <v xml:space="preserve"> </v>
          </cell>
          <cell r="D102" t="str">
            <v xml:space="preserve"> </v>
          </cell>
          <cell r="E102" t="str">
            <v>m2</v>
          </cell>
          <cell r="F102">
            <v>1400</v>
          </cell>
          <cell r="G102">
            <v>8.94</v>
          </cell>
        </row>
        <row r="103">
          <cell r="A103" t="str">
            <v>P 05.300.00</v>
          </cell>
          <cell r="B103" t="str">
            <v>Abrigos para passageiros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1</v>
          </cell>
          <cell r="G103">
            <v>832.7</v>
          </cell>
        </row>
        <row r="104">
          <cell r="A104" t="str">
            <v>PI 01</v>
          </cell>
          <cell r="B104" t="str">
            <v>Poste de aço galv. a fogo, c/ 20,0m de alt. p/ instal. tipo engastado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4</v>
          </cell>
          <cell r="G104">
            <v>2662.25</v>
          </cell>
        </row>
        <row r="105">
          <cell r="A105" t="str">
            <v>PI 04</v>
          </cell>
          <cell r="B105" t="str">
            <v xml:space="preserve">Luminária p/ iluminação pública ref.SRC-612 da Philips ou similar 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8</v>
          </cell>
          <cell r="G105">
            <v>425.5</v>
          </cell>
        </row>
        <row r="106">
          <cell r="A106" t="str">
            <v>PI 07</v>
          </cell>
          <cell r="B106" t="str">
            <v>Suporte p/ luminária tipo ZGP402 da Philips ou similar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4</v>
          </cell>
          <cell r="G106">
            <v>100</v>
          </cell>
        </row>
        <row r="107">
          <cell r="A107" t="str">
            <v>PI 09</v>
          </cell>
          <cell r="B107" t="str">
            <v>Lâmpada a vapor de sódio 400W, alta pressão, base E40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8</v>
          </cell>
          <cell r="G107">
            <v>33.35</v>
          </cell>
        </row>
        <row r="108">
          <cell r="A108" t="str">
            <v>PI 20</v>
          </cell>
          <cell r="B108" t="str">
            <v>Poste de concreto duplo T 10m, 150 daN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</v>
          </cell>
          <cell r="G108">
            <v>200</v>
          </cell>
        </row>
        <row r="109">
          <cell r="A109" t="str">
            <v>PI 22</v>
          </cell>
          <cell r="B109" t="str">
            <v>Base completa com fusível Diazed, 6A, retardado, incluíndo tampa, anel de proteção e ajuste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8</v>
          </cell>
          <cell r="G109">
            <v>8.6300000000000008</v>
          </cell>
        </row>
        <row r="110">
          <cell r="A110" t="str">
            <v>PI 23</v>
          </cell>
          <cell r="B110" t="str">
            <v>Contator tripolar a seco, p/ corrente alternada - 55 A, para uso em rede 380/220V - 60Hz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2</v>
          </cell>
          <cell r="G110">
            <v>234.6</v>
          </cell>
        </row>
        <row r="111">
          <cell r="A111" t="str">
            <v>PI 24</v>
          </cell>
          <cell r="B111" t="str">
            <v>Fita elétrica auto fusão a base de borracha EPR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6.39</v>
          </cell>
        </row>
        <row r="112">
          <cell r="A112" t="str">
            <v>PI 25</v>
          </cell>
          <cell r="B112" t="str">
            <v>Fita adesiva plástica isolante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2</v>
          </cell>
          <cell r="G112">
            <v>3.84</v>
          </cell>
        </row>
        <row r="113">
          <cell r="A113" t="str">
            <v>PI 26</v>
          </cell>
          <cell r="B113" t="str">
            <v>Relé fotoelétrico c/ suporte para fixação galv. com furo 18mm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2</v>
          </cell>
          <cell r="G113">
            <v>11.5</v>
          </cell>
        </row>
        <row r="114">
          <cell r="A114" t="str">
            <v>PI 27</v>
          </cell>
          <cell r="B114" t="str">
            <v>Cabo isolado p/ 1000V, bitola 35mm²</v>
          </cell>
          <cell r="C114" t="str">
            <v xml:space="preserve"> </v>
          </cell>
          <cell r="D114" t="str">
            <v xml:space="preserve"> </v>
          </cell>
          <cell r="E114" t="str">
            <v>m</v>
          </cell>
          <cell r="F114">
            <v>1350</v>
          </cell>
          <cell r="G114">
            <v>1.55</v>
          </cell>
        </row>
        <row r="115">
          <cell r="A115" t="str">
            <v>PI 28</v>
          </cell>
          <cell r="B115" t="str">
            <v>Eletroduto de aço tipo pesado 100mm</v>
          </cell>
          <cell r="C115" t="str">
            <v xml:space="preserve"> </v>
          </cell>
          <cell r="D115" t="str">
            <v xml:space="preserve"> </v>
          </cell>
          <cell r="E115" t="str">
            <v>m</v>
          </cell>
          <cell r="F115">
            <v>50</v>
          </cell>
          <cell r="G115">
            <v>28.55</v>
          </cell>
        </row>
        <row r="116">
          <cell r="A116" t="str">
            <v>PI 29</v>
          </cell>
          <cell r="B116" t="str">
            <v>Curva em alumínio fundido de alta resistência, fixação por encaixe,50mm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1</v>
          </cell>
          <cell r="G116">
            <v>18.75</v>
          </cell>
        </row>
        <row r="117">
          <cell r="A117" t="str">
            <v>PI 30</v>
          </cell>
          <cell r="B117" t="str">
            <v>Haste para aterramento aço-cobre D 13x2400mm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5</v>
          </cell>
          <cell r="G117">
            <v>6.04</v>
          </cell>
        </row>
        <row r="118">
          <cell r="A118" t="str">
            <v>PI 31</v>
          </cell>
          <cell r="B118" t="str">
            <v>Cabo de cobre nú meio duro, 7 fios 2AWG</v>
          </cell>
          <cell r="C118" t="str">
            <v xml:space="preserve"> </v>
          </cell>
          <cell r="D118" t="str">
            <v xml:space="preserve"> </v>
          </cell>
          <cell r="E118" t="str">
            <v>kg</v>
          </cell>
          <cell r="F118">
            <v>2</v>
          </cell>
          <cell r="G118">
            <v>7.02</v>
          </cell>
        </row>
        <row r="119">
          <cell r="A119" t="str">
            <v>PI 32</v>
          </cell>
          <cell r="B119" t="str">
            <v>Conetor paralelo, liga alumínio tronco 1/0-4 AWG e derivação 2-4AWG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5</v>
          </cell>
          <cell r="G119">
            <v>1.04</v>
          </cell>
        </row>
        <row r="120">
          <cell r="A120" t="str">
            <v>PI 54</v>
          </cell>
          <cell r="B120" t="str">
            <v>Eletroduto de PVC corrugado tipo Kanalex ou similar, D=100mm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270</v>
          </cell>
          <cell r="G120">
            <v>4.95</v>
          </cell>
        </row>
        <row r="121">
          <cell r="A121" t="str">
            <v>PI 33</v>
          </cell>
          <cell r="B121" t="str">
            <v>Tubo de aço galvanizado, vara de 6m e 50mm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2</v>
          </cell>
          <cell r="G121">
            <v>74.06</v>
          </cell>
        </row>
        <row r="122">
          <cell r="A122" t="str">
            <v>PI 34</v>
          </cell>
          <cell r="B122" t="str">
            <v>Construção de caixa tipo SP, ou pré-instalada com as mesmas características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10</v>
          </cell>
          <cell r="G122">
            <v>180</v>
          </cell>
        </row>
        <row r="123">
          <cell r="A123" t="str">
            <v>PI 35</v>
          </cell>
          <cell r="B123" t="str">
            <v>Construção de embasamento p/ poste tipo engastado, 20m de altura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4</v>
          </cell>
          <cell r="G123">
            <v>494</v>
          </cell>
        </row>
        <row r="124">
          <cell r="A124" t="str">
            <v>PI 36</v>
          </cell>
          <cell r="B124" t="str">
            <v>Construção de embasamento p/ poste tipo engastado, concreto duplo T, 10m de altura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1</v>
          </cell>
          <cell r="G124">
            <v>285</v>
          </cell>
        </row>
        <row r="125">
          <cell r="A125" t="str">
            <v>PI 37</v>
          </cell>
          <cell r="B125" t="str">
            <v>Lançamento de cabos em dutos de aço, classe 1000V, circuito trifásico mais neutro, e monofásico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270</v>
          </cell>
          <cell r="G125">
            <v>4</v>
          </cell>
        </row>
        <row r="126">
          <cell r="A126" t="str">
            <v>PI 38</v>
          </cell>
          <cell r="B126" t="str">
            <v>Confecção de emendas retas ou derivação em cabos classe 1000V, c/ conector à compressão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10</v>
          </cell>
          <cell r="G126">
            <v>4.5</v>
          </cell>
        </row>
        <row r="127">
          <cell r="A127" t="str">
            <v>PI 39</v>
          </cell>
          <cell r="B127" t="str">
            <v>Fixação de haste de terra e conexão ao neutro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5</v>
          </cell>
          <cell r="G127">
            <v>35</v>
          </cell>
        </row>
        <row r="128">
          <cell r="A128" t="str">
            <v>PI 40</v>
          </cell>
          <cell r="B128" t="str">
            <v>Montagem eletromecân.de iluminação a 17,5m de alt., formada p/2 pétalas, c/ fixação dos equip.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4</v>
          </cell>
          <cell r="G128">
            <v>550</v>
          </cell>
        </row>
        <row r="129">
          <cell r="A129" t="str">
            <v>PI 41</v>
          </cell>
          <cell r="B129" t="str">
            <v>Instalação de tubo de aço vara de 6m e curva de entrada de cabos na lateral do poste c/ fix. dutos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</v>
          </cell>
          <cell r="G129">
            <v>200</v>
          </cell>
        </row>
        <row r="130">
          <cell r="A130" t="str">
            <v>PI 42</v>
          </cell>
          <cell r="B130" t="str">
            <v>Instalação de poste de aço de 20m de altura engastado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1</v>
          </cell>
          <cell r="G130">
            <v>250</v>
          </cell>
        </row>
        <row r="131">
          <cell r="A131" t="str">
            <v>PI 43</v>
          </cell>
          <cell r="B131" t="str">
            <v>Travessia de pista asfáltica p/ lançamento dutos aço tipo pesado 100mm</v>
          </cell>
          <cell r="C131" t="str">
            <v xml:space="preserve"> </v>
          </cell>
          <cell r="D131" t="str">
            <v xml:space="preserve"> </v>
          </cell>
          <cell r="E131" t="str">
            <v>m</v>
          </cell>
          <cell r="F131">
            <v>270</v>
          </cell>
          <cell r="G131">
            <v>70</v>
          </cell>
        </row>
        <row r="132">
          <cell r="A132" t="str">
            <v>PI 57</v>
          </cell>
          <cell r="B132" t="str">
            <v>Lançamento de cabos em eletroduto de PVC corrugado</v>
          </cell>
          <cell r="C132" t="str">
            <v xml:space="preserve"> </v>
          </cell>
          <cell r="D132" t="str">
            <v xml:space="preserve"> </v>
          </cell>
          <cell r="E132" t="str">
            <v>m</v>
          </cell>
          <cell r="F132">
            <v>270</v>
          </cell>
          <cell r="G132">
            <v>3</v>
          </cell>
        </row>
        <row r="133">
          <cell r="A133" t="str">
            <v>PI 69</v>
          </cell>
          <cell r="B133" t="str">
            <v>Instalação de poste concreto duplo T, 10m de altura, engastado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</v>
          </cell>
          <cell r="G133">
            <v>200</v>
          </cell>
        </row>
        <row r="134">
          <cell r="A134" t="str">
            <v>R1</v>
          </cell>
          <cell r="B134" t="str">
            <v>Remanejamento de Rede de Baixa Tensão (220/380V)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270</v>
          </cell>
          <cell r="G134">
            <v>4.7</v>
          </cell>
        </row>
        <row r="135">
          <cell r="A135" t="str">
            <v>R2</v>
          </cell>
          <cell r="B135" t="str">
            <v>Remanejamento de Rede de Alta Tensão (138kV)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180</v>
          </cell>
          <cell r="G135">
            <v>6.2</v>
          </cell>
        </row>
        <row r="136">
          <cell r="A136" t="str">
            <v>R27</v>
          </cell>
          <cell r="B136" t="str">
            <v>Remanejamento de Poste de Madeira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4</v>
          </cell>
          <cell r="G136">
            <v>70</v>
          </cell>
        </row>
        <row r="137">
          <cell r="A137" t="str">
            <v>R20</v>
          </cell>
          <cell r="B137" t="str">
            <v>Remanejamento de Poste de Concreto 10/300 c/ 3 pétalas (400W) instalado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250</v>
          </cell>
        </row>
        <row r="138">
          <cell r="A138" t="str">
            <v>R30</v>
          </cell>
          <cell r="B138" t="str">
            <v>Remoção de rede subterrânea em baixa tensão</v>
          </cell>
          <cell r="C138" t="str">
            <v xml:space="preserve"> </v>
          </cell>
          <cell r="D138" t="str">
            <v xml:space="preserve"> </v>
          </cell>
          <cell r="E138" t="str">
            <v>m</v>
          </cell>
          <cell r="F138">
            <v>150</v>
          </cell>
          <cell r="G138">
            <v>6.7</v>
          </cell>
        </row>
      </sheetData>
      <sheetData sheetId="13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01.100.11</v>
          </cell>
          <cell r="B17" t="str">
            <v>Escavação,carga e transportes de material de 1a categoria DMT= 400 a 600m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1445</v>
          </cell>
          <cell r="G17">
            <v>2.12</v>
          </cell>
        </row>
        <row r="18">
          <cell r="A18" t="str">
            <v>01.100.19</v>
          </cell>
          <cell r="B18" t="str">
            <v>Escavação,carga e transportes de material de 1a categoria DMT= 2000 a 3000m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2818</v>
          </cell>
          <cell r="G18">
            <v>3.26</v>
          </cell>
        </row>
        <row r="19">
          <cell r="A19" t="str">
            <v>DER50335</v>
          </cell>
          <cell r="B19" t="str">
            <v>Esc.  Carga e Transp. de mat. 1a cat. c/ CB 16000&lt;DMT&lt;18000m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9287</v>
          </cell>
          <cell r="G19">
            <v>10.08</v>
          </cell>
        </row>
        <row r="20">
          <cell r="A20" t="str">
            <v>01.101.11</v>
          </cell>
          <cell r="B20" t="str">
            <v>Escavação,carga e transportes de material de 2a categoria,c/CB,  DMT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6064</v>
          </cell>
          <cell r="G20">
            <v>3.15</v>
          </cell>
        </row>
        <row r="21">
          <cell r="A21" t="str">
            <v>DER52087</v>
          </cell>
          <cell r="B21" t="str">
            <v>Esc. Carga e Transp. de solos moles 400&lt;DMT&lt;=600m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7144</v>
          </cell>
          <cell r="G21">
            <v>4.5999999999999996</v>
          </cell>
        </row>
        <row r="22">
          <cell r="A22" t="str">
            <v>01.510.00</v>
          </cell>
          <cell r="B22" t="str">
            <v>Compactação de aterros a 95% Proctor Normal</v>
          </cell>
          <cell r="C22" t="str">
            <v>DNER-ES282/97</v>
          </cell>
          <cell r="D22" t="str">
            <v xml:space="preserve"> </v>
          </cell>
          <cell r="E22" t="str">
            <v>m3</v>
          </cell>
          <cell r="F22">
            <v>11975</v>
          </cell>
          <cell r="G22">
            <v>0.79</v>
          </cell>
        </row>
        <row r="23">
          <cell r="A23" t="str">
            <v>01.511.00</v>
          </cell>
          <cell r="B23" t="str">
            <v>Compactação de aterros a 100% Proctor Normal</v>
          </cell>
          <cell r="C23" t="str">
            <v>DNER-ES282/97</v>
          </cell>
          <cell r="D23" t="str">
            <v xml:space="preserve"> </v>
          </cell>
          <cell r="E23" t="str">
            <v>m3</v>
          </cell>
          <cell r="F23">
            <v>2348</v>
          </cell>
          <cell r="G23">
            <v>1.36</v>
          </cell>
        </row>
        <row r="24">
          <cell r="A24" t="str">
            <v>P 10.000.06</v>
          </cell>
          <cell r="B24" t="str">
            <v>Aterro reforçado c/ elementos Terramesh (0,50x1,00x4,00m)(malha 8x10) ou similar</v>
          </cell>
          <cell r="C24" t="str">
            <v xml:space="preserve"> </v>
          </cell>
          <cell r="D24" t="str">
            <v xml:space="preserve"> </v>
          </cell>
          <cell r="E24" t="str">
            <v>un</v>
          </cell>
          <cell r="F24">
            <v>1557</v>
          </cell>
          <cell r="G24">
            <v>321.67</v>
          </cell>
        </row>
        <row r="25">
          <cell r="A25" t="str">
            <v>P 10.000.05</v>
          </cell>
          <cell r="B25" t="str">
            <v>Aterro reforçado c/ elementos Terramesh (1,00x1,00x4,00m)(malha 8x10) ou similar</v>
          </cell>
          <cell r="C25" t="str">
            <v xml:space="preserve"> </v>
          </cell>
          <cell r="D25" t="str">
            <v xml:space="preserve"> </v>
          </cell>
          <cell r="E25" t="str">
            <v>un</v>
          </cell>
          <cell r="F25">
            <v>815</v>
          </cell>
          <cell r="G25">
            <v>414.83</v>
          </cell>
        </row>
        <row r="26">
          <cell r="A26" t="str">
            <v>09.517.04</v>
          </cell>
          <cell r="B26" t="str">
            <v>Pedra de mão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3665</v>
          </cell>
          <cell r="G26">
            <v>11.92</v>
          </cell>
        </row>
        <row r="27">
          <cell r="A27">
            <v>9000032</v>
          </cell>
          <cell r="B27" t="str">
            <v>Manta Geotextil 200g/m2</v>
          </cell>
          <cell r="C27">
            <v>0</v>
          </cell>
          <cell r="D27">
            <v>0</v>
          </cell>
          <cell r="E27" t="str">
            <v>m2</v>
          </cell>
          <cell r="F27">
            <v>6665</v>
          </cell>
          <cell r="G27">
            <v>5.83</v>
          </cell>
        </row>
        <row r="28">
          <cell r="A28" t="str">
            <v>P 10.000.07</v>
          </cell>
          <cell r="B28" t="str">
            <v>Geogrelha Paralink 400m ou similar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1418</v>
          </cell>
          <cell r="G28">
            <v>52.09</v>
          </cell>
        </row>
        <row r="29">
          <cell r="F29" t="str">
            <v>SUB-TOTAL</v>
          </cell>
        </row>
        <row r="31">
          <cell r="B31" t="str">
            <v>PAVIMENTAÇÃO</v>
          </cell>
        </row>
        <row r="32">
          <cell r="A32" t="str">
            <v>02.000.00</v>
          </cell>
          <cell r="B32" t="str">
            <v>Regularização do subleito</v>
          </cell>
          <cell r="C32" t="str">
            <v xml:space="preserve"> </v>
          </cell>
          <cell r="D32" t="str">
            <v xml:space="preserve"> </v>
          </cell>
          <cell r="E32" t="str">
            <v>m2</v>
          </cell>
          <cell r="F32">
            <v>18218</v>
          </cell>
          <cell r="G32">
            <v>0.3</v>
          </cell>
        </row>
        <row r="33">
          <cell r="A33" t="str">
            <v>DER53130</v>
          </cell>
          <cell r="B33" t="str">
            <v>Camada de macadame seco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3392</v>
          </cell>
          <cell r="G33">
            <v>21.86</v>
          </cell>
        </row>
        <row r="34">
          <cell r="A34" t="str">
            <v>02.230.00</v>
          </cell>
          <cell r="B34" t="str">
            <v>Base brita graduada</v>
          </cell>
          <cell r="C34" t="str">
            <v>DNER-ES303/97</v>
          </cell>
          <cell r="D34" t="str">
            <v xml:space="preserve"> </v>
          </cell>
          <cell r="E34" t="str">
            <v>m3</v>
          </cell>
          <cell r="F34">
            <v>2541</v>
          </cell>
          <cell r="G34">
            <v>28.06</v>
          </cell>
        </row>
        <row r="35">
          <cell r="A35" t="str">
            <v>02.300.00</v>
          </cell>
          <cell r="B35" t="str">
            <v>Imprimação - Fornecimento, transporte e execução</v>
          </cell>
          <cell r="C35" t="str">
            <v>DNER-ES306/97</v>
          </cell>
          <cell r="D35" t="str">
            <v xml:space="preserve"> </v>
          </cell>
          <cell r="E35" t="str">
            <v>m2</v>
          </cell>
          <cell r="F35">
            <v>16640</v>
          </cell>
          <cell r="G35">
            <v>1.1100000000000001</v>
          </cell>
        </row>
        <row r="36">
          <cell r="A36" t="str">
            <v>02.400.00</v>
          </cell>
          <cell r="B36" t="str">
            <v>Pintura de ligação - Fornec., transporte e execução</v>
          </cell>
          <cell r="C36" t="str">
            <v>DNER-ES307/97</v>
          </cell>
          <cell r="D36" t="str">
            <v xml:space="preserve"> </v>
          </cell>
          <cell r="E36" t="str">
            <v>m2</v>
          </cell>
          <cell r="F36">
            <v>42377</v>
          </cell>
          <cell r="G36">
            <v>0.41</v>
          </cell>
        </row>
        <row r="37">
          <cell r="A37" t="str">
            <v>02.540.01</v>
          </cell>
          <cell r="B37" t="str">
            <v>Concreto betuminoso usinado a quente - usina 100/140 t/h</v>
          </cell>
          <cell r="C37" t="str">
            <v>DNER-ES313/97</v>
          </cell>
          <cell r="D37" t="str">
            <v xml:space="preserve"> </v>
          </cell>
          <cell r="E37" t="str">
            <v>t</v>
          </cell>
          <cell r="F37">
            <v>5291</v>
          </cell>
          <cell r="G37">
            <v>67.64</v>
          </cell>
        </row>
        <row r="38">
          <cell r="A38" t="str">
            <v>DER82200a</v>
          </cell>
          <cell r="B38" t="str">
            <v>Remoção de camada granular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370</v>
          </cell>
          <cell r="G38">
            <v>4.67</v>
          </cell>
        </row>
        <row r="39">
          <cell r="A39" t="str">
            <v>DER82200</v>
          </cell>
          <cell r="B39" t="str">
            <v>Remoção de revestimento de CBUQ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370</v>
          </cell>
          <cell r="G39">
            <v>5.73</v>
          </cell>
        </row>
        <row r="40">
          <cell r="F40" t="str">
            <v>SUB-TOTAL</v>
          </cell>
        </row>
        <row r="42">
          <cell r="B42" t="str">
            <v>DRENAGEM</v>
          </cell>
        </row>
        <row r="43">
          <cell r="A43" t="str">
            <v>04.000.00</v>
          </cell>
          <cell r="B43" t="str">
            <v>Escavação manual em material de 1a categoria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61</v>
          </cell>
          <cell r="G43">
            <v>17.57</v>
          </cell>
        </row>
        <row r="44">
          <cell r="A44" t="str">
            <v>04.001.00</v>
          </cell>
          <cell r="B44" t="str">
            <v>Escavação mecânica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52</v>
          </cell>
          <cell r="G44">
            <v>2.09</v>
          </cell>
        </row>
        <row r="45">
          <cell r="A45" t="str">
            <v>04.001.01</v>
          </cell>
          <cell r="B45" t="str">
            <v>Escavação mecânica,reaterro e compactação (material de 1a categoria)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1247</v>
          </cell>
          <cell r="G45">
            <v>3.03</v>
          </cell>
        </row>
        <row r="46">
          <cell r="A46" t="str">
            <v>04.510.03</v>
          </cell>
          <cell r="B46" t="str">
            <v>Dreno sub- superficial- DSS 03</v>
          </cell>
          <cell r="C46" t="str">
            <v>DNER-ES294/97</v>
          </cell>
          <cell r="D46" t="str">
            <v xml:space="preserve"> </v>
          </cell>
          <cell r="E46" t="str">
            <v>m</v>
          </cell>
          <cell r="F46">
            <v>233</v>
          </cell>
          <cell r="G46">
            <v>3.71</v>
          </cell>
        </row>
        <row r="47">
          <cell r="A47" t="str">
            <v>04.511.01</v>
          </cell>
          <cell r="B47" t="str">
            <v>Boca de saída p/ dreno sub-superficial-BSD 03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4</v>
          </cell>
          <cell r="G47">
            <v>20.86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176</v>
          </cell>
          <cell r="G48">
            <v>13.85</v>
          </cell>
        </row>
        <row r="49">
          <cell r="A49" t="str">
            <v>04.910.05</v>
          </cell>
          <cell r="B49" t="str">
            <v>Meio-fio de concreto-MFC 05</v>
          </cell>
          <cell r="C49" t="str">
            <v>DNER-ES290/97</v>
          </cell>
          <cell r="D49" t="str">
            <v xml:space="preserve"> </v>
          </cell>
          <cell r="E49" t="str">
            <v>m</v>
          </cell>
          <cell r="F49">
            <v>886</v>
          </cell>
          <cell r="G49">
            <v>10.54</v>
          </cell>
        </row>
        <row r="50">
          <cell r="A50" t="str">
            <v>DER78150b</v>
          </cell>
          <cell r="B50" t="str">
            <v>Caixa coletora de sarjeta - CCS, D=40cm E H=1,00m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2</v>
          </cell>
          <cell r="G50">
            <v>382.07</v>
          </cell>
        </row>
        <row r="51">
          <cell r="A51" t="str">
            <v>04.960.01</v>
          </cell>
          <cell r="B51" t="str">
            <v>Boca de lobo simples c/ grelha de concreto-BLS 01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4</v>
          </cell>
          <cell r="G51">
            <v>203.51</v>
          </cell>
        </row>
        <row r="52">
          <cell r="A52" t="str">
            <v>04.960.02</v>
          </cell>
          <cell r="B52" t="str">
            <v>Boca de lobo simples c/ grelha de concreto-BLS 02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7</v>
          </cell>
          <cell r="G52">
            <v>257.83999999999997</v>
          </cell>
        </row>
        <row r="53">
          <cell r="A53" t="str">
            <v>04.960.03</v>
          </cell>
          <cell r="B53" t="str">
            <v>Boca de lobo simples c/ grelha de concreto-BLS 03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4</v>
          </cell>
          <cell r="G53">
            <v>312.23</v>
          </cell>
        </row>
        <row r="54">
          <cell r="A54" t="str">
            <v>04.960.04</v>
          </cell>
          <cell r="B54" t="str">
            <v>Boca de lobo simples c/ grelha de concreto-BLS 04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1</v>
          </cell>
          <cell r="G54">
            <v>366.56</v>
          </cell>
        </row>
        <row r="55">
          <cell r="A55" t="str">
            <v>P 04.100.07</v>
          </cell>
          <cell r="B55" t="str">
            <v>Execução de galerias D=0,40 c/ lastro de brita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122</v>
          </cell>
          <cell r="G55">
            <v>41.68</v>
          </cell>
        </row>
        <row r="56">
          <cell r="A56" t="str">
            <v>P 04.100.08</v>
          </cell>
          <cell r="B56" t="str">
            <v>Execução de galerias D=0,40 c/ lastro de concreto</v>
          </cell>
          <cell r="C56" t="str">
            <v xml:space="preserve"> </v>
          </cell>
          <cell r="D56" t="str">
            <v xml:space="preserve"> </v>
          </cell>
          <cell r="E56" t="str">
            <v>m</v>
          </cell>
          <cell r="F56">
            <v>373</v>
          </cell>
          <cell r="G56">
            <v>58.65</v>
          </cell>
        </row>
        <row r="57">
          <cell r="A57" t="str">
            <v>P 04.100.10</v>
          </cell>
          <cell r="B57" t="str">
            <v>Execução de galerias D=0,60 c/ lastro de concreto</v>
          </cell>
          <cell r="C57" t="str">
            <v xml:space="preserve"> </v>
          </cell>
          <cell r="D57" t="str">
            <v xml:space="preserve"> </v>
          </cell>
          <cell r="E57" t="str">
            <v>m</v>
          </cell>
          <cell r="F57">
            <v>5</v>
          </cell>
          <cell r="G57">
            <v>131.66</v>
          </cell>
        </row>
        <row r="58">
          <cell r="A58" t="str">
            <v>DER72350b</v>
          </cell>
          <cell r="B58" t="str">
            <v>Boca para BSTC D=40cm - Normal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8</v>
          </cell>
          <cell r="G58">
            <v>147.57</v>
          </cell>
        </row>
        <row r="59">
          <cell r="A59" t="str">
            <v>P04.901.43</v>
          </cell>
          <cell r="B59" t="str">
            <v>Canaleta c/ grelha de concreto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121</v>
          </cell>
          <cell r="G59">
            <v>77.42</v>
          </cell>
        </row>
        <row r="60">
          <cell r="A60" t="str">
            <v>P.04.100.18</v>
          </cell>
          <cell r="B60" t="str">
            <v>Caixa coletora de canaleta c/ H=2,00m</v>
          </cell>
          <cell r="C60" t="str">
            <v xml:space="preserve"> </v>
          </cell>
          <cell r="D60" t="str">
            <v xml:space="preserve"> </v>
          </cell>
          <cell r="E60" t="str">
            <v>un</v>
          </cell>
          <cell r="F60">
            <v>1</v>
          </cell>
          <cell r="G60">
            <v>676.37</v>
          </cell>
        </row>
        <row r="61">
          <cell r="A61" t="str">
            <v>P04.931.00</v>
          </cell>
          <cell r="B61" t="str">
            <v>Caixa coletora de talvegue para BSTC D=40cm com H=1,0m</v>
          </cell>
          <cell r="C61" t="str">
            <v xml:space="preserve"> </v>
          </cell>
          <cell r="D61" t="str">
            <v xml:space="preserve"> </v>
          </cell>
          <cell r="E61" t="str">
            <v>un</v>
          </cell>
          <cell r="F61">
            <v>1</v>
          </cell>
          <cell r="G61">
            <v>178.75</v>
          </cell>
        </row>
        <row r="62">
          <cell r="F62" t="str">
            <v>SUB-TOTAL</v>
          </cell>
        </row>
        <row r="64">
          <cell r="B64" t="str">
            <v>OBRAS DE ARTE ESPECIAIS</v>
          </cell>
        </row>
        <row r="65">
          <cell r="A65" t="str">
            <v>03.371.01</v>
          </cell>
          <cell r="B65" t="str">
            <v>Formas de placa compensada resinada</v>
          </cell>
          <cell r="C65" t="str">
            <v xml:space="preserve"> </v>
          </cell>
          <cell r="D65" t="str">
            <v xml:space="preserve"> </v>
          </cell>
          <cell r="E65" t="str">
            <v>m2</v>
          </cell>
          <cell r="F65">
            <v>85</v>
          </cell>
          <cell r="G65">
            <v>21.86</v>
          </cell>
        </row>
        <row r="66">
          <cell r="A66" t="str">
            <v>03.371.02</v>
          </cell>
          <cell r="B66" t="str">
            <v>Formas de placa compensada plastificada</v>
          </cell>
          <cell r="C66" t="str">
            <v xml:space="preserve"> </v>
          </cell>
          <cell r="D66" t="str">
            <v xml:space="preserve"> </v>
          </cell>
          <cell r="E66" t="str">
            <v>m2</v>
          </cell>
          <cell r="F66">
            <v>2387</v>
          </cell>
          <cell r="G66">
            <v>30.76</v>
          </cell>
        </row>
        <row r="67">
          <cell r="A67" t="str">
            <v>03.353.00</v>
          </cell>
          <cell r="B67" t="str">
            <v>Forn., preparo e colocação nas formas, de aço CA-50</v>
          </cell>
          <cell r="C67" t="str">
            <v xml:space="preserve"> </v>
          </cell>
          <cell r="D67" t="str">
            <v xml:space="preserve"> </v>
          </cell>
          <cell r="E67" t="str">
            <v>kg</v>
          </cell>
          <cell r="F67">
            <v>37870</v>
          </cell>
          <cell r="G67">
            <v>2.59</v>
          </cell>
        </row>
        <row r="68">
          <cell r="A68" t="str">
            <v>OAE4</v>
          </cell>
          <cell r="B68" t="str">
            <v>Armadura de protensão, fornecimento, bainhas, ancoragens, operações de protensão</v>
          </cell>
          <cell r="C68" t="str">
            <v xml:space="preserve"> </v>
          </cell>
          <cell r="D68" t="str">
            <v xml:space="preserve"> </v>
          </cell>
          <cell r="E68" t="str">
            <v>kg</v>
          </cell>
          <cell r="F68">
            <v>13643</v>
          </cell>
          <cell r="G68">
            <v>19.28</v>
          </cell>
        </row>
        <row r="69">
          <cell r="A69" t="str">
            <v>OAE17</v>
          </cell>
          <cell r="B69" t="str">
            <v>Transporte e lançamento de pré-lages</v>
          </cell>
          <cell r="C69" t="str">
            <v xml:space="preserve"> </v>
          </cell>
          <cell r="D69" t="str">
            <v xml:space="preserve"> </v>
          </cell>
          <cell r="E69" t="str">
            <v>un</v>
          </cell>
          <cell r="F69">
            <v>576</v>
          </cell>
          <cell r="G69">
            <v>23.47</v>
          </cell>
        </row>
        <row r="70">
          <cell r="A70" t="str">
            <v>OAE18</v>
          </cell>
          <cell r="B70" t="str">
            <v>Transporte e lançamento de vigas pré-moldadas</v>
          </cell>
          <cell r="C70" t="str">
            <v xml:space="preserve"> </v>
          </cell>
          <cell r="D70" t="str">
            <v xml:space="preserve"> </v>
          </cell>
          <cell r="E70" t="str">
            <v>un</v>
          </cell>
          <cell r="F70">
            <v>40</v>
          </cell>
          <cell r="G70">
            <v>1281.27</v>
          </cell>
        </row>
        <row r="71">
          <cell r="A71" t="str">
            <v>OAE19</v>
          </cell>
          <cell r="B71" t="str">
            <v>Injeção de nata (cabos 12 varas 1/2")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2388</v>
          </cell>
          <cell r="G71">
            <v>3.65</v>
          </cell>
        </row>
        <row r="72">
          <cell r="A72" t="str">
            <v>03.330.00</v>
          </cell>
          <cell r="B72" t="str">
            <v>Concreto fck= 35 MPa-contr. raz. uso ger.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326</v>
          </cell>
          <cell r="G72">
            <v>166.78</v>
          </cell>
        </row>
        <row r="73">
          <cell r="A73" t="str">
            <v>P 03.327.01</v>
          </cell>
          <cell r="B73" t="str">
            <v xml:space="preserve">Concreto fck= 25 MPa-contr. raz. uso ger. 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73</v>
          </cell>
          <cell r="G73">
            <v>163.22</v>
          </cell>
        </row>
        <row r="74">
          <cell r="A74" t="str">
            <v>03.510.00</v>
          </cell>
          <cell r="B74" t="str">
            <v>Aparelho de apoio em neoprene</v>
          </cell>
          <cell r="C74" t="str">
            <v xml:space="preserve"> </v>
          </cell>
          <cell r="D74" t="str">
            <v xml:space="preserve"> </v>
          </cell>
          <cell r="E74" t="str">
            <v>kg</v>
          </cell>
          <cell r="F74">
            <v>104</v>
          </cell>
          <cell r="G74">
            <v>86.94</v>
          </cell>
        </row>
        <row r="75">
          <cell r="B75" t="str">
            <v>Barreiras de segurança (C.A.) Tipo New Jersey (129,2 m)</v>
          </cell>
        </row>
        <row r="76">
          <cell r="A76" t="str">
            <v>03.371.00</v>
          </cell>
          <cell r="B76" t="str">
            <v>Formas de madeira compensada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258.39999999999998</v>
          </cell>
          <cell r="G76">
            <v>21.86</v>
          </cell>
        </row>
        <row r="77">
          <cell r="A77" t="str">
            <v>03.353.00</v>
          </cell>
          <cell r="B77" t="str">
            <v>Forn., preparo e colocação nas formas, de aço CA-50</v>
          </cell>
          <cell r="C77" t="str">
            <v xml:space="preserve"> </v>
          </cell>
          <cell r="D77" t="str">
            <v xml:space="preserve"> </v>
          </cell>
          <cell r="E77" t="str">
            <v>kg</v>
          </cell>
          <cell r="F77">
            <v>2080.12</v>
          </cell>
          <cell r="G77">
            <v>2.59</v>
          </cell>
        </row>
        <row r="78">
          <cell r="A78" t="str">
            <v>03.326.00</v>
          </cell>
          <cell r="B78" t="str">
            <v xml:space="preserve">Concreto fck= 20 MPa-contr. raz. uso ger. </v>
          </cell>
          <cell r="C78" t="str">
            <v xml:space="preserve"> </v>
          </cell>
          <cell r="D78" t="str">
            <v xml:space="preserve"> </v>
          </cell>
          <cell r="E78" t="str">
            <v>m3</v>
          </cell>
          <cell r="F78">
            <v>30</v>
          </cell>
          <cell r="G78">
            <v>149.19999999999999</v>
          </cell>
        </row>
        <row r="79">
          <cell r="B79" t="str">
            <v>Placas de aproximação( 04 unidades)(dimensão 4,00m x 11,2m x 0,30m)</v>
          </cell>
        </row>
        <row r="80">
          <cell r="A80" t="str">
            <v>03.371.00</v>
          </cell>
          <cell r="B80" t="str">
            <v>Formas de madeira compensada</v>
          </cell>
          <cell r="C80" t="str">
            <v xml:space="preserve"> </v>
          </cell>
          <cell r="D80" t="str">
            <v xml:space="preserve"> </v>
          </cell>
          <cell r="E80" t="str">
            <v>m2</v>
          </cell>
          <cell r="F80">
            <v>40</v>
          </cell>
          <cell r="G80">
            <v>21.86</v>
          </cell>
        </row>
        <row r="81">
          <cell r="A81" t="str">
            <v>03.353.00</v>
          </cell>
          <cell r="B81" t="str">
            <v>Forn., preparo e colocação nas formas, de aço CA-50</v>
          </cell>
          <cell r="C81" t="str">
            <v xml:space="preserve"> </v>
          </cell>
          <cell r="D81" t="str">
            <v xml:space="preserve"> </v>
          </cell>
          <cell r="E81" t="str">
            <v>kg</v>
          </cell>
          <cell r="F81">
            <v>3720</v>
          </cell>
          <cell r="G81">
            <v>2.59</v>
          </cell>
        </row>
        <row r="82">
          <cell r="A82" t="str">
            <v>03.326.00</v>
          </cell>
          <cell r="B82" t="str">
            <v xml:space="preserve">Concreto fck= 20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54</v>
          </cell>
          <cell r="G82">
            <v>149.19999999999999</v>
          </cell>
        </row>
        <row r="83">
          <cell r="B83" t="str">
            <v>Drenos</v>
          </cell>
        </row>
        <row r="84">
          <cell r="A84" t="str">
            <v>P 03.991.01d</v>
          </cell>
          <cell r="B84" t="str">
            <v>Dreno de FF D= 150 mm x 500mm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56</v>
          </cell>
          <cell r="G84">
            <v>24.91</v>
          </cell>
        </row>
        <row r="85">
          <cell r="A85" t="str">
            <v>P 03.991.01c</v>
          </cell>
          <cell r="B85" t="str">
            <v>Dreno de FF D= 100 mm x 500mm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8</v>
          </cell>
          <cell r="G85">
            <v>15.64</v>
          </cell>
        </row>
        <row r="86">
          <cell r="F86" t="str">
            <v>SUB-TOTAL</v>
          </cell>
        </row>
        <row r="87">
          <cell r="B87" t="str">
            <v>OBRAS COMPLEMENTARES</v>
          </cell>
        </row>
        <row r="88">
          <cell r="A88" t="str">
            <v>05.100.00</v>
          </cell>
          <cell r="B88" t="str">
            <v>Enleivamento</v>
          </cell>
          <cell r="C88" t="str">
            <v>DNER-ES341/97</v>
          </cell>
          <cell r="D88" t="str">
            <v xml:space="preserve"> </v>
          </cell>
          <cell r="E88" t="str">
            <v>m2</v>
          </cell>
          <cell r="F88">
            <v>15972</v>
          </cell>
          <cell r="G88">
            <v>2.06</v>
          </cell>
        </row>
        <row r="89">
          <cell r="A89" t="str">
            <v>P 05.100.02</v>
          </cell>
          <cell r="B89" t="str">
            <v>Fornecimento e plantio de árvore selecionada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40</v>
          </cell>
          <cell r="G89">
            <v>6.02</v>
          </cell>
        </row>
        <row r="90">
          <cell r="A90" t="str">
            <v>P 06.030.00</v>
          </cell>
          <cell r="B90" t="str">
            <v>Barreira de segurança simples</v>
          </cell>
          <cell r="C90" t="str">
            <v xml:space="preserve"> </v>
          </cell>
          <cell r="D90" t="str">
            <v xml:space="preserve"> </v>
          </cell>
          <cell r="E90" t="str">
            <v>m</v>
          </cell>
          <cell r="F90">
            <v>668</v>
          </cell>
          <cell r="G90">
            <v>52.16</v>
          </cell>
        </row>
        <row r="91">
          <cell r="A91" t="str">
            <v>PI 60</v>
          </cell>
          <cell r="B91" t="str">
            <v>Lâmpada a vapor de mercúrio 250W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20</v>
          </cell>
          <cell r="G91">
            <v>16.3</v>
          </cell>
        </row>
        <row r="92">
          <cell r="A92" t="str">
            <v>PI 52</v>
          </cell>
          <cell r="B92" t="str">
            <v>Luminária IMB C-300 ou similar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410</v>
          </cell>
        </row>
        <row r="93">
          <cell r="A93" t="str">
            <v>PI 13</v>
          </cell>
          <cell r="B93" t="str">
            <v>Eletroduto de aço 20mm, vara de 3m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8</v>
          </cell>
          <cell r="G93">
            <v>14.49</v>
          </cell>
        </row>
        <row r="94">
          <cell r="A94" t="str">
            <v>PI 62</v>
          </cell>
          <cell r="B94" t="str">
            <v>Caixa de passagem para instalação aparente D=20mm, tipo T</v>
          </cell>
          <cell r="C94" t="str">
            <v xml:space="preserve"> </v>
          </cell>
          <cell r="D94" t="str">
            <v xml:space="preserve"> </v>
          </cell>
          <cell r="E94" t="str">
            <v>un</v>
          </cell>
          <cell r="F94">
            <v>4</v>
          </cell>
          <cell r="G94">
            <v>20</v>
          </cell>
        </row>
        <row r="95">
          <cell r="A95" t="str">
            <v>PI 15</v>
          </cell>
          <cell r="B95" t="str">
            <v>Caixa de passagem para instalação aparente D=20mm, tipo LB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3.62</v>
          </cell>
        </row>
        <row r="96">
          <cell r="A96" t="str">
            <v>PI 18</v>
          </cell>
          <cell r="B96" t="str">
            <v>Braço curvo p/ iluminação pública padrão CELESC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20</v>
          </cell>
          <cell r="G96">
            <v>6.33</v>
          </cell>
        </row>
        <row r="97">
          <cell r="A97" t="str">
            <v>PI 22</v>
          </cell>
          <cell r="B97" t="str">
            <v>Base completa com fusível Diazed, 6A, retardado, incluíndo tampa, anel de proteção e ajuste</v>
          </cell>
          <cell r="C97" t="str">
            <v xml:space="preserve"> </v>
          </cell>
          <cell r="D97" t="str">
            <v xml:space="preserve"> </v>
          </cell>
          <cell r="E97" t="str">
            <v>un</v>
          </cell>
          <cell r="F97">
            <v>22</v>
          </cell>
          <cell r="G97">
            <v>8.6300000000000008</v>
          </cell>
        </row>
        <row r="98">
          <cell r="A98" t="str">
            <v>PI 23</v>
          </cell>
          <cell r="B98" t="str">
            <v>Contator tripolar a seco, p/ corrente alternada - 55 A, para uso em rede 380/220V - 60Hz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2</v>
          </cell>
          <cell r="G98">
            <v>234.6</v>
          </cell>
        </row>
        <row r="99">
          <cell r="A99" t="str">
            <v>PI 24</v>
          </cell>
          <cell r="B99" t="str">
            <v>Fita elétrica auto fusão a base de borracha EPR</v>
          </cell>
          <cell r="C99" t="str">
            <v xml:space="preserve"> </v>
          </cell>
          <cell r="D99" t="str">
            <v xml:space="preserve"> </v>
          </cell>
          <cell r="E99" t="str">
            <v>un</v>
          </cell>
          <cell r="F99">
            <v>4</v>
          </cell>
          <cell r="G99">
            <v>6.39</v>
          </cell>
        </row>
        <row r="100">
          <cell r="A100" t="str">
            <v>PI 25</v>
          </cell>
          <cell r="B100" t="str">
            <v>Fita adesiva plástica isolante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6</v>
          </cell>
          <cell r="G100">
            <v>3.84</v>
          </cell>
        </row>
        <row r="101">
          <cell r="A101" t="str">
            <v>PI 26</v>
          </cell>
          <cell r="B101" t="str">
            <v>Relé fotoelétrico c/ suporte para fixação galv. com furo 18mm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22</v>
          </cell>
          <cell r="G101">
            <v>11.5</v>
          </cell>
        </row>
        <row r="102">
          <cell r="A102" t="str">
            <v>PI 56</v>
          </cell>
          <cell r="B102" t="str">
            <v>Cabo isolado p/ 1000V, 4 mm² de alumínio</v>
          </cell>
          <cell r="C102" t="str">
            <v xml:space="preserve"> </v>
          </cell>
          <cell r="D102" t="str">
            <v xml:space="preserve"> </v>
          </cell>
          <cell r="E102" t="str">
            <v>m</v>
          </cell>
          <cell r="F102">
            <v>110</v>
          </cell>
          <cell r="G102">
            <v>0.37</v>
          </cell>
        </row>
        <row r="103">
          <cell r="A103" t="str">
            <v>PI 28</v>
          </cell>
          <cell r="B103" t="str">
            <v>Eletroduto de aço tipo pesado 100mm</v>
          </cell>
          <cell r="C103" t="str">
            <v xml:space="preserve"> </v>
          </cell>
          <cell r="D103" t="str">
            <v xml:space="preserve"> </v>
          </cell>
          <cell r="E103" t="str">
            <v>m</v>
          </cell>
          <cell r="F103">
            <v>140</v>
          </cell>
          <cell r="G103">
            <v>28.55</v>
          </cell>
        </row>
        <row r="104">
          <cell r="A104" t="str">
            <v>PI 29</v>
          </cell>
          <cell r="B104" t="str">
            <v>Curva em alumínio fundido de alta resistência, fixação por encaixe,50mm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18.75</v>
          </cell>
        </row>
        <row r="105">
          <cell r="A105" t="str">
            <v>PI 30</v>
          </cell>
          <cell r="B105" t="str">
            <v>Haste para aterramento aço-cobre D 13x2400mm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12</v>
          </cell>
          <cell r="G105">
            <v>6.04</v>
          </cell>
        </row>
        <row r="106">
          <cell r="A106" t="str">
            <v>PI 31</v>
          </cell>
          <cell r="B106" t="str">
            <v>Cabo de cobre nú meio duro, 7 fios 2AWG</v>
          </cell>
          <cell r="C106" t="str">
            <v xml:space="preserve"> </v>
          </cell>
          <cell r="D106" t="str">
            <v xml:space="preserve"> </v>
          </cell>
          <cell r="E106" t="str">
            <v>kg</v>
          </cell>
          <cell r="F106">
            <v>4</v>
          </cell>
          <cell r="G106">
            <v>7.02</v>
          </cell>
        </row>
        <row r="107">
          <cell r="A107" t="str">
            <v>PI 32</v>
          </cell>
          <cell r="B107" t="str">
            <v>Conetor paralelo, liga alumínio tronco 1/0-4 AWG e derivação 2-4AWG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5</v>
          </cell>
          <cell r="G107">
            <v>1.04</v>
          </cell>
        </row>
        <row r="108">
          <cell r="A108" t="str">
            <v>PI 20</v>
          </cell>
          <cell r="B108" t="str">
            <v>Poste de concreto duplo T 10m, 150 daN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10</v>
          </cell>
          <cell r="G108">
            <v>200</v>
          </cell>
        </row>
        <row r="109">
          <cell r="A109" t="str">
            <v>PI 48</v>
          </cell>
          <cell r="B109" t="str">
            <v>Armação secundária p/ 2 estribo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20</v>
          </cell>
          <cell r="G109">
            <v>7.5</v>
          </cell>
        </row>
        <row r="110">
          <cell r="A110" t="str">
            <v>PI 49</v>
          </cell>
          <cell r="B110" t="str">
            <v>Armação secundária p/ 1 estribo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10</v>
          </cell>
          <cell r="G110">
            <v>3.5</v>
          </cell>
        </row>
        <row r="111">
          <cell r="A111" t="str">
            <v>PI 33</v>
          </cell>
          <cell r="B111" t="str">
            <v>Tubo de aço galvanizado, vara de 6m e 50mm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74.06</v>
          </cell>
        </row>
        <row r="112">
          <cell r="A112" t="str">
            <v>PI 34</v>
          </cell>
          <cell r="B112" t="str">
            <v>Construção de caixa tipo SP, ou pré-instalada com as mesmas características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6</v>
          </cell>
          <cell r="G112">
            <v>180</v>
          </cell>
        </row>
        <row r="113">
          <cell r="A113" t="str">
            <v>PI 36</v>
          </cell>
          <cell r="B113" t="str">
            <v>Construção de embasamento p/ poste tipo engastado, concreto duplo T, 10m de altura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10</v>
          </cell>
          <cell r="G113">
            <v>285</v>
          </cell>
        </row>
        <row r="114">
          <cell r="A114" t="str">
            <v>PI 37</v>
          </cell>
          <cell r="B114" t="str">
            <v>Lançamento de cabos em dutos de aço, classe 1000V, circuito trifásico mais neutro, e monofásico</v>
          </cell>
          <cell r="C114" t="str">
            <v xml:space="preserve"> </v>
          </cell>
          <cell r="D114" t="str">
            <v xml:space="preserve"> </v>
          </cell>
          <cell r="E114" t="str">
            <v>m</v>
          </cell>
          <cell r="F114">
            <v>70</v>
          </cell>
          <cell r="G114">
            <v>4</v>
          </cell>
        </row>
        <row r="115">
          <cell r="A115" t="str">
            <v>PI 38</v>
          </cell>
          <cell r="B115" t="str">
            <v>Confecção de emendas retas ou derivação em cabos classe 1000V, c/ conector à compressão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</v>
          </cell>
          <cell r="G115">
            <v>4.5</v>
          </cell>
        </row>
        <row r="116">
          <cell r="A116" t="str">
            <v>PI 39</v>
          </cell>
          <cell r="B116" t="str">
            <v>Fixação de haste de terra e conexão ao neutro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12</v>
          </cell>
          <cell r="G116">
            <v>35</v>
          </cell>
        </row>
        <row r="117">
          <cell r="A117" t="str">
            <v>PI 41</v>
          </cell>
          <cell r="B117" t="str">
            <v>Instalação de tubo de aço vara de 6m e curva de entrada de cabos na lateral do poste c/ fix. dutos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</v>
          </cell>
          <cell r="G117">
            <v>200</v>
          </cell>
        </row>
        <row r="118">
          <cell r="A118" t="str">
            <v>PI 43</v>
          </cell>
          <cell r="B118" t="str">
            <v>Travessia de pista asfáltica p/ lançamento dutos aço tipo pesado 100mm</v>
          </cell>
          <cell r="C118" t="str">
            <v xml:space="preserve"> </v>
          </cell>
          <cell r="D118" t="str">
            <v xml:space="preserve"> </v>
          </cell>
          <cell r="E118" t="str">
            <v>m</v>
          </cell>
          <cell r="F118">
            <v>70</v>
          </cell>
          <cell r="G118">
            <v>70</v>
          </cell>
        </row>
        <row r="119">
          <cell r="A119" t="str">
            <v>PI 44</v>
          </cell>
          <cell r="B119" t="str">
            <v>Montagem eletromecânica de luminária 10,0m de altura, c/ fixação dos equip.e conexões elétricos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10</v>
          </cell>
          <cell r="G119">
            <v>60</v>
          </cell>
        </row>
        <row r="120">
          <cell r="A120" t="str">
            <v>PI 58</v>
          </cell>
          <cell r="B120" t="str">
            <v>Fixação de caixas de passagem p/ instalação aparente D=20mm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4</v>
          </cell>
          <cell r="G120">
            <v>10</v>
          </cell>
        </row>
        <row r="121">
          <cell r="A121" t="str">
            <v>PI 59</v>
          </cell>
          <cell r="B121" t="str">
            <v>Instalação de luminária blindada para lâmpada a vapor de mercúrio 250W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4</v>
          </cell>
          <cell r="G121">
            <v>20</v>
          </cell>
        </row>
        <row r="122">
          <cell r="A122" t="str">
            <v>PI 01</v>
          </cell>
          <cell r="B122" t="str">
            <v>Poste de aço galv. a fogo, c/ 20,0m de alt. p/ instal. tipo engastado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1</v>
          </cell>
          <cell r="G122">
            <v>2662.25</v>
          </cell>
        </row>
        <row r="123">
          <cell r="A123" t="str">
            <v>PI 07</v>
          </cell>
          <cell r="B123" t="str">
            <v>Suporte p/ luminária tipo ZGP402 da Philips ou similar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1</v>
          </cell>
          <cell r="G123">
            <v>100</v>
          </cell>
        </row>
        <row r="124">
          <cell r="A124" t="str">
            <v>PI 04</v>
          </cell>
          <cell r="B124" t="str">
            <v xml:space="preserve">Luminária p/ iluminação pública ref.SRC-612 da Philips ou similar 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2</v>
          </cell>
          <cell r="G124">
            <v>425.5</v>
          </cell>
        </row>
        <row r="125">
          <cell r="A125" t="str">
            <v>PI 03</v>
          </cell>
          <cell r="B125" t="str">
            <v xml:space="preserve">Luminária p/ iluminação pública ref.HRC-612 da Philips ou similar 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20</v>
          </cell>
          <cell r="G125">
            <v>400</v>
          </cell>
        </row>
        <row r="126">
          <cell r="A126" t="str">
            <v>PI 09</v>
          </cell>
          <cell r="B126" t="str">
            <v>Lâmpada a vapor de sódio 400W, alta pressão, base E40</v>
          </cell>
          <cell r="C126" t="str">
            <v xml:space="preserve"> </v>
          </cell>
          <cell r="D126" t="str">
            <v xml:space="preserve"> </v>
          </cell>
          <cell r="E126" t="str">
            <v>un</v>
          </cell>
          <cell r="F126">
            <v>2</v>
          </cell>
          <cell r="G126">
            <v>33.35</v>
          </cell>
        </row>
        <row r="127">
          <cell r="A127" t="str">
            <v>PI 35</v>
          </cell>
          <cell r="B127" t="str">
            <v>Construção de embasamento p/ poste tipo engastado, 20m de altura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1</v>
          </cell>
          <cell r="G127">
            <v>494</v>
          </cell>
        </row>
        <row r="128">
          <cell r="A128" t="str">
            <v>PI 42</v>
          </cell>
          <cell r="B128" t="str">
            <v>Instalação de poste de aço de 20m de altura engastado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1</v>
          </cell>
          <cell r="G128">
            <v>250</v>
          </cell>
        </row>
        <row r="129">
          <cell r="A129" t="str">
            <v>PI 69</v>
          </cell>
          <cell r="B129" t="str">
            <v>Instalação de poste concreto duplo T, 10m de altura, engastado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10</v>
          </cell>
          <cell r="G129">
            <v>200</v>
          </cell>
        </row>
        <row r="130">
          <cell r="A130" t="str">
            <v>PI 27</v>
          </cell>
          <cell r="B130" t="str">
            <v>Cabo isolado p/ 1000V, bitola 35mm²</v>
          </cell>
          <cell r="C130" t="str">
            <v xml:space="preserve"> </v>
          </cell>
          <cell r="D130" t="str">
            <v xml:space="preserve"> </v>
          </cell>
          <cell r="E130" t="str">
            <v>m</v>
          </cell>
          <cell r="F130">
            <v>200</v>
          </cell>
          <cell r="G130">
            <v>1.55</v>
          </cell>
        </row>
        <row r="131">
          <cell r="A131" t="str">
            <v>PI 65</v>
          </cell>
          <cell r="B131" t="str">
            <v>Cabo de alumínio 1/0</v>
          </cell>
          <cell r="C131" t="str">
            <v xml:space="preserve"> </v>
          </cell>
          <cell r="D131" t="str">
            <v xml:space="preserve"> </v>
          </cell>
          <cell r="E131" t="str">
            <v>m</v>
          </cell>
          <cell r="F131">
            <v>2650</v>
          </cell>
          <cell r="G131">
            <v>1.7</v>
          </cell>
        </row>
        <row r="132">
          <cell r="A132" t="str">
            <v>PI 66</v>
          </cell>
          <cell r="B132" t="str">
            <v>Cabo isolado p/ 1000 V, 6 mm2 de alumínio</v>
          </cell>
          <cell r="C132" t="str">
            <v xml:space="preserve"> </v>
          </cell>
          <cell r="D132" t="str">
            <v xml:space="preserve"> </v>
          </cell>
          <cell r="E132" t="str">
            <v>m</v>
          </cell>
          <cell r="F132">
            <v>20</v>
          </cell>
          <cell r="G132">
            <v>1</v>
          </cell>
        </row>
        <row r="133">
          <cell r="A133" t="str">
            <v>PI 67</v>
          </cell>
          <cell r="B133" t="str">
            <v>Cabo isolado p/ 1000 V, 2,5 mm2 de alumínio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60</v>
          </cell>
          <cell r="G133">
            <v>0.6</v>
          </cell>
        </row>
        <row r="134">
          <cell r="A134" t="str">
            <v>R1</v>
          </cell>
          <cell r="B134" t="str">
            <v>Remanejamento de Rede de Baixa Tensão (220/380V)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200</v>
          </cell>
          <cell r="G134">
            <v>4.7</v>
          </cell>
        </row>
        <row r="135">
          <cell r="A135" t="str">
            <v>R2</v>
          </cell>
          <cell r="B135" t="str">
            <v>Remanejamento de Rede de Alta Tensão (138kV)</v>
          </cell>
          <cell r="C135" t="str">
            <v xml:space="preserve"> </v>
          </cell>
          <cell r="D135" t="str">
            <v xml:space="preserve"> </v>
          </cell>
          <cell r="E135" t="str">
            <v>m</v>
          </cell>
          <cell r="F135">
            <v>400</v>
          </cell>
          <cell r="G135">
            <v>6.2</v>
          </cell>
        </row>
        <row r="136">
          <cell r="A136" t="str">
            <v>R10</v>
          </cell>
          <cell r="B136" t="str">
            <v>Remanejamento de Poste de Concreto 10/150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5</v>
          </cell>
          <cell r="G136">
            <v>75</v>
          </cell>
        </row>
        <row r="137">
          <cell r="A137" t="str">
            <v>R3</v>
          </cell>
          <cell r="B137" t="str">
            <v>Remanejamento de Rede de Telefonia</v>
          </cell>
          <cell r="C137" t="str">
            <v xml:space="preserve"> </v>
          </cell>
          <cell r="D137" t="str">
            <v xml:space="preserve"> </v>
          </cell>
          <cell r="E137" t="str">
            <v>m</v>
          </cell>
          <cell r="F137">
            <v>200</v>
          </cell>
          <cell r="G137">
            <v>2</v>
          </cell>
        </row>
        <row r="138">
          <cell r="A138" t="str">
            <v xml:space="preserve"> </v>
          </cell>
        </row>
      </sheetData>
      <sheetData sheetId="14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20000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100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50</v>
          </cell>
          <cell r="G16">
            <v>26.75</v>
          </cell>
        </row>
        <row r="17">
          <cell r="A17" t="str">
            <v>01.100.15</v>
          </cell>
          <cell r="B17" t="str">
            <v>Escavação,carga e transportes de material de 1a categoria DMT= 1200 a 1400m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5853</v>
          </cell>
          <cell r="G17">
            <v>2.62</v>
          </cell>
        </row>
        <row r="18">
          <cell r="A18" t="str">
            <v>01.101.15</v>
          </cell>
          <cell r="B18" t="str">
            <v>Escavação,carga e transportes de material de 2a categoria,c/CB,  DMT 1200 a 1400m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650</v>
          </cell>
          <cell r="G18">
            <v>3.73</v>
          </cell>
        </row>
        <row r="19">
          <cell r="A19" t="str">
            <v>01.510.00</v>
          </cell>
          <cell r="B19" t="str">
            <v>Compactação de aterros a 95% Proctor Normal</v>
          </cell>
          <cell r="C19" t="str">
            <v>DNER-ES282/97</v>
          </cell>
          <cell r="D19" t="str">
            <v xml:space="preserve"> </v>
          </cell>
          <cell r="E19" t="str">
            <v>m3</v>
          </cell>
          <cell r="F19">
            <v>1593</v>
          </cell>
          <cell r="G19">
            <v>0.79</v>
          </cell>
        </row>
        <row r="20">
          <cell r="A20" t="str">
            <v>01.511.00</v>
          </cell>
          <cell r="B20" t="str">
            <v>Compactação de aterros a 100% Proctor Normal</v>
          </cell>
          <cell r="C20" t="str">
            <v>DNER-ES282/97</v>
          </cell>
          <cell r="D20" t="str">
            <v xml:space="preserve"> </v>
          </cell>
          <cell r="E20" t="str">
            <v>m3</v>
          </cell>
          <cell r="F20">
            <v>3827</v>
          </cell>
          <cell r="G20">
            <v>1.36</v>
          </cell>
        </row>
        <row r="21">
          <cell r="A21" t="str">
            <v>P 10.000.06</v>
          </cell>
          <cell r="B21" t="str">
            <v>Aterro reforçado c/ elementos Terramesh (0,50x1,00x4,00m)(malha 8x10) ou similar</v>
          </cell>
          <cell r="C21" t="str">
            <v xml:space="preserve"> </v>
          </cell>
          <cell r="D21" t="str">
            <v xml:space="preserve"> </v>
          </cell>
          <cell r="E21" t="str">
            <v>un</v>
          </cell>
          <cell r="F21">
            <v>2638</v>
          </cell>
          <cell r="G21">
            <v>321.67</v>
          </cell>
        </row>
        <row r="22">
          <cell r="A22" t="str">
            <v>P 10.000.05</v>
          </cell>
          <cell r="B22" t="str">
            <v>Aterro reforçado c/ elementos Terramesh (1,00x1,00x4,00m)(malha 8x10) ou similar</v>
          </cell>
          <cell r="C22" t="str">
            <v xml:space="preserve"> </v>
          </cell>
          <cell r="D22" t="str">
            <v xml:space="preserve"> </v>
          </cell>
          <cell r="E22" t="str">
            <v>un</v>
          </cell>
          <cell r="F22">
            <v>1782</v>
          </cell>
          <cell r="G22">
            <v>414.83</v>
          </cell>
        </row>
        <row r="23">
          <cell r="A23" t="str">
            <v>DER82610</v>
          </cell>
          <cell r="B23" t="str">
            <v>Gabião caixa em PVC c/ h=50cm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313</v>
          </cell>
          <cell r="G23">
            <v>153.77000000000001</v>
          </cell>
        </row>
        <row r="24">
          <cell r="A24" t="str">
            <v>DER82660</v>
          </cell>
          <cell r="B24" t="str">
            <v>Gabião caixa em PVC c/ h=100cm</v>
          </cell>
          <cell r="C24" t="str">
            <v xml:space="preserve"> </v>
          </cell>
          <cell r="D24" t="str">
            <v xml:space="preserve"> </v>
          </cell>
          <cell r="E24" t="str">
            <v>m3</v>
          </cell>
          <cell r="F24">
            <v>895</v>
          </cell>
          <cell r="G24">
            <v>122.97</v>
          </cell>
        </row>
        <row r="25">
          <cell r="A25" t="str">
            <v>09.517.04</v>
          </cell>
          <cell r="B25" t="str">
            <v>Pedra de mão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8521</v>
          </cell>
          <cell r="G25">
            <v>11.92</v>
          </cell>
        </row>
        <row r="26">
          <cell r="A26">
            <v>9000032</v>
          </cell>
          <cell r="B26" t="str">
            <v>Manta Geotextil 200g/m2</v>
          </cell>
          <cell r="C26">
            <v>0</v>
          </cell>
          <cell r="D26">
            <v>0</v>
          </cell>
          <cell r="E26" t="str">
            <v>m2</v>
          </cell>
          <cell r="F26">
            <v>12255</v>
          </cell>
          <cell r="G26">
            <v>5.83</v>
          </cell>
        </row>
        <row r="27">
          <cell r="A27" t="str">
            <v>P 10.000.07</v>
          </cell>
          <cell r="B27" t="str">
            <v>Geogrelha Paralink 400m ou similar</v>
          </cell>
          <cell r="C27" t="str">
            <v xml:space="preserve"> </v>
          </cell>
          <cell r="D27" t="str">
            <v xml:space="preserve"> </v>
          </cell>
          <cell r="E27" t="str">
            <v>m2</v>
          </cell>
          <cell r="F27">
            <v>1475</v>
          </cell>
          <cell r="G27">
            <v>52.09</v>
          </cell>
        </row>
        <row r="28">
          <cell r="A28" t="str">
            <v>P 10.000.08</v>
          </cell>
          <cell r="B28" t="str">
            <v>Geogrelha Paralink 800m ou similar</v>
          </cell>
          <cell r="C28" t="str">
            <v xml:space="preserve"> </v>
          </cell>
          <cell r="D28" t="str">
            <v xml:space="preserve"> </v>
          </cell>
          <cell r="E28" t="str">
            <v>m2</v>
          </cell>
          <cell r="F28">
            <v>900</v>
          </cell>
          <cell r="G28">
            <v>91.8</v>
          </cell>
        </row>
        <row r="29">
          <cell r="F29" t="str">
            <v>SUB-TOTAL</v>
          </cell>
        </row>
        <row r="31">
          <cell r="B31" t="str">
            <v>PAVIMENTAÇÃO</v>
          </cell>
        </row>
        <row r="32">
          <cell r="A32" t="str">
            <v>02.000.00</v>
          </cell>
          <cell r="B32" t="str">
            <v>Regularização do subleito</v>
          </cell>
          <cell r="C32" t="str">
            <v xml:space="preserve"> </v>
          </cell>
          <cell r="D32" t="str">
            <v xml:space="preserve"> </v>
          </cell>
          <cell r="E32" t="str">
            <v>m2</v>
          </cell>
          <cell r="F32">
            <v>19615</v>
          </cell>
          <cell r="G32">
            <v>0.3</v>
          </cell>
        </row>
        <row r="33">
          <cell r="A33" t="str">
            <v>DER53130</v>
          </cell>
          <cell r="B33" t="str">
            <v>Camada de macadame seco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3732</v>
          </cell>
          <cell r="G33">
            <v>21.86</v>
          </cell>
        </row>
        <row r="34">
          <cell r="A34" t="str">
            <v>02.230.00</v>
          </cell>
          <cell r="B34" t="str">
            <v>Base brita graduada</v>
          </cell>
          <cell r="C34" t="str">
            <v>DNER-ES303/97</v>
          </cell>
          <cell r="D34" t="str">
            <v xml:space="preserve"> </v>
          </cell>
          <cell r="E34" t="str">
            <v>m3</v>
          </cell>
          <cell r="F34">
            <v>2736</v>
          </cell>
          <cell r="G34">
            <v>28.06</v>
          </cell>
        </row>
        <row r="35">
          <cell r="A35" t="str">
            <v>02.300.00</v>
          </cell>
          <cell r="B35" t="str">
            <v>Imprimação - Fornecimento, transporte e execução</v>
          </cell>
          <cell r="C35" t="str">
            <v>DNER-ES306/97</v>
          </cell>
          <cell r="D35" t="str">
            <v xml:space="preserve"> </v>
          </cell>
          <cell r="E35" t="str">
            <v>m2</v>
          </cell>
          <cell r="F35">
            <v>17941</v>
          </cell>
          <cell r="G35">
            <v>1.1100000000000001</v>
          </cell>
        </row>
        <row r="36">
          <cell r="A36" t="str">
            <v>02.400.00</v>
          </cell>
          <cell r="B36" t="str">
            <v>Pintura de ligação - Fornec., transporte e execução</v>
          </cell>
          <cell r="C36" t="str">
            <v>DNER-ES307/97</v>
          </cell>
          <cell r="D36" t="str">
            <v xml:space="preserve"> </v>
          </cell>
          <cell r="E36" t="str">
            <v>m2</v>
          </cell>
          <cell r="F36">
            <v>46266</v>
          </cell>
          <cell r="G36">
            <v>0.41</v>
          </cell>
        </row>
        <row r="37">
          <cell r="A37" t="str">
            <v>02.540.01</v>
          </cell>
          <cell r="B37" t="str">
            <v>Concreto betuminoso usinado a quente - usina 100/140 t/h</v>
          </cell>
          <cell r="C37" t="str">
            <v>DNER-ES313/97</v>
          </cell>
          <cell r="D37" t="str">
            <v xml:space="preserve"> </v>
          </cell>
          <cell r="E37" t="str">
            <v>t</v>
          </cell>
          <cell r="F37">
            <v>5664</v>
          </cell>
          <cell r="G37">
            <v>67.64</v>
          </cell>
        </row>
        <row r="38">
          <cell r="A38" t="str">
            <v>DER82200</v>
          </cell>
          <cell r="B38" t="str">
            <v>Remoção de revestimento de CBUQ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380</v>
          </cell>
          <cell r="G38">
            <v>5.73</v>
          </cell>
        </row>
        <row r="39">
          <cell r="A39" t="str">
            <v>DER82200a</v>
          </cell>
          <cell r="B39" t="str">
            <v>Remoção de camada granular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380</v>
          </cell>
          <cell r="G39">
            <v>4.67</v>
          </cell>
        </row>
        <row r="40">
          <cell r="F40" t="str">
            <v>SUB-TOTAL</v>
          </cell>
        </row>
        <row r="42">
          <cell r="B42" t="str">
            <v>DRENAGEM</v>
          </cell>
        </row>
        <row r="43">
          <cell r="A43" t="str">
            <v>04.000.00</v>
          </cell>
          <cell r="B43" t="str">
            <v>Escavação manual em material de 1a categoria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35</v>
          </cell>
          <cell r="G43">
            <v>17.57</v>
          </cell>
        </row>
        <row r="44">
          <cell r="A44" t="str">
            <v>04.001.00</v>
          </cell>
          <cell r="B44" t="str">
            <v>Escavação mecânica em material de 1a categoria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184</v>
          </cell>
          <cell r="G44">
            <v>2.09</v>
          </cell>
        </row>
        <row r="45">
          <cell r="A45" t="str">
            <v>04.001.01</v>
          </cell>
          <cell r="B45" t="str">
            <v>Escavação mecânica,reaterro e compactação (material de 1a categoria)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695</v>
          </cell>
          <cell r="G45">
            <v>3.03</v>
          </cell>
        </row>
        <row r="46">
          <cell r="A46" t="str">
            <v>04.510.03</v>
          </cell>
          <cell r="B46" t="str">
            <v>Dreno sub- superficial- DSS 03</v>
          </cell>
          <cell r="C46" t="str">
            <v>DNER-ES294/97</v>
          </cell>
          <cell r="D46" t="str">
            <v xml:space="preserve"> </v>
          </cell>
          <cell r="E46" t="str">
            <v>m</v>
          </cell>
          <cell r="F46">
            <v>242</v>
          </cell>
          <cell r="G46">
            <v>3.71</v>
          </cell>
        </row>
        <row r="47">
          <cell r="A47" t="str">
            <v>04.511.01</v>
          </cell>
          <cell r="B47" t="str">
            <v>Boca de saída p/ dreno sub-superficial-BSD 03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8</v>
          </cell>
          <cell r="G47">
            <v>20.86</v>
          </cell>
        </row>
        <row r="48">
          <cell r="A48" t="str">
            <v>04.900.21</v>
          </cell>
          <cell r="B48" t="str">
            <v>Sarjeta de cant. central de concreto-SCC 01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336</v>
          </cell>
          <cell r="G48">
            <v>13.85</v>
          </cell>
        </row>
        <row r="49">
          <cell r="A49" t="str">
            <v>04.900.22</v>
          </cell>
          <cell r="B49" t="str">
            <v>Sarjeta de cant. central de concreto-SCC 02</v>
          </cell>
          <cell r="C49" t="str">
            <v>DNER-ES288/97</v>
          </cell>
          <cell r="D49" t="str">
            <v xml:space="preserve"> </v>
          </cell>
          <cell r="E49" t="str">
            <v>m</v>
          </cell>
          <cell r="F49">
            <v>451</v>
          </cell>
          <cell r="G49">
            <v>19.170000000000002</v>
          </cell>
        </row>
        <row r="50">
          <cell r="A50" t="str">
            <v>04.900.03</v>
          </cell>
          <cell r="B50" t="str">
            <v>Sarjeta triangular de concreto-STC 03</v>
          </cell>
          <cell r="C50" t="str">
            <v>DNER-ES288/97</v>
          </cell>
          <cell r="D50" t="str">
            <v xml:space="preserve"> </v>
          </cell>
          <cell r="E50" t="str">
            <v>m</v>
          </cell>
          <cell r="F50">
            <v>55</v>
          </cell>
          <cell r="G50">
            <v>16.02</v>
          </cell>
        </row>
        <row r="51">
          <cell r="A51" t="str">
            <v>04.910.05</v>
          </cell>
          <cell r="B51" t="str">
            <v>Meio-fio de concreto-MFC 05</v>
          </cell>
          <cell r="C51" t="str">
            <v>DNER-ES290/97</v>
          </cell>
          <cell r="D51" t="str">
            <v xml:space="preserve"> </v>
          </cell>
          <cell r="E51" t="str">
            <v>m</v>
          </cell>
          <cell r="F51">
            <v>682</v>
          </cell>
          <cell r="G51">
            <v>10.54</v>
          </cell>
        </row>
        <row r="52">
          <cell r="A52" t="str">
            <v>04.960.01</v>
          </cell>
          <cell r="B52" t="str">
            <v>Boca de lobo simples c/ grelha de concreto-BLS 01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3</v>
          </cell>
          <cell r="G52">
            <v>203.51</v>
          </cell>
        </row>
        <row r="53">
          <cell r="A53" t="str">
            <v>04.960.02</v>
          </cell>
          <cell r="B53" t="str">
            <v>Boca de lobo simples c/ grelha de concreto-BLS 02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5</v>
          </cell>
          <cell r="G53">
            <v>257.83999999999997</v>
          </cell>
        </row>
        <row r="54">
          <cell r="A54" t="str">
            <v>P 04.100.07</v>
          </cell>
          <cell r="B54" t="str">
            <v>Execução de galerias D=0,40 c/ lastro de brita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281</v>
          </cell>
          <cell r="G54">
            <v>41.68</v>
          </cell>
        </row>
        <row r="55">
          <cell r="A55" t="str">
            <v>P 04.100.08</v>
          </cell>
          <cell r="B55" t="str">
            <v>Execução de galerias D=0,40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28</v>
          </cell>
          <cell r="G55">
            <v>58.65</v>
          </cell>
        </row>
        <row r="56">
          <cell r="A56" t="str">
            <v>DER72350b</v>
          </cell>
          <cell r="B56" t="str">
            <v>Boca para BSTC D=40cm - Normal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3</v>
          </cell>
          <cell r="G56">
            <v>147.57</v>
          </cell>
        </row>
        <row r="57">
          <cell r="F57" t="str">
            <v>SUB-TOTAL</v>
          </cell>
        </row>
        <row r="59">
          <cell r="B59" t="str">
            <v>OBRAS DE ARTE ESPECIAIS</v>
          </cell>
        </row>
        <row r="60">
          <cell r="A60" t="str">
            <v>03.371.01</v>
          </cell>
          <cell r="B60" t="str">
            <v>Formas de placa compensada resinada</v>
          </cell>
          <cell r="C60" t="str">
            <v xml:space="preserve"> </v>
          </cell>
          <cell r="D60" t="str">
            <v xml:space="preserve"> </v>
          </cell>
          <cell r="E60" t="str">
            <v>m2</v>
          </cell>
          <cell r="F60">
            <v>85</v>
          </cell>
          <cell r="G60">
            <v>21.86</v>
          </cell>
        </row>
        <row r="61">
          <cell r="A61" t="str">
            <v>03.371.02</v>
          </cell>
          <cell r="B61" t="str">
            <v>Formas de placa compensada plastificada</v>
          </cell>
          <cell r="C61" t="str">
            <v xml:space="preserve"> </v>
          </cell>
          <cell r="D61" t="str">
            <v xml:space="preserve"> </v>
          </cell>
          <cell r="E61" t="str">
            <v>m2</v>
          </cell>
          <cell r="F61">
            <v>2387</v>
          </cell>
          <cell r="G61">
            <v>30.76</v>
          </cell>
        </row>
        <row r="62">
          <cell r="A62" t="str">
            <v>03.353.00</v>
          </cell>
          <cell r="B62" t="str">
            <v>Forn., preparo e colocação nas formas, de aço CA-50</v>
          </cell>
          <cell r="C62" t="str">
            <v xml:space="preserve"> </v>
          </cell>
          <cell r="D62" t="str">
            <v xml:space="preserve"> </v>
          </cell>
          <cell r="E62" t="str">
            <v>kg</v>
          </cell>
          <cell r="F62">
            <v>37870</v>
          </cell>
          <cell r="G62">
            <v>2.59</v>
          </cell>
        </row>
        <row r="63">
          <cell r="A63" t="str">
            <v>OAE4</v>
          </cell>
          <cell r="B63" t="str">
            <v>Armadura de protensão, fornecimento, bainhas, ancoragens, operações de protensão</v>
          </cell>
          <cell r="C63" t="str">
            <v xml:space="preserve"> </v>
          </cell>
          <cell r="D63" t="str">
            <v xml:space="preserve"> </v>
          </cell>
          <cell r="E63" t="str">
            <v>kg</v>
          </cell>
          <cell r="F63">
            <v>13643</v>
          </cell>
          <cell r="G63">
            <v>19.28</v>
          </cell>
        </row>
        <row r="64">
          <cell r="A64" t="str">
            <v>OAE17</v>
          </cell>
          <cell r="B64" t="str">
            <v>Transporte e lançamento de pré-lages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576</v>
          </cell>
          <cell r="G64">
            <v>23.47</v>
          </cell>
        </row>
        <row r="65">
          <cell r="A65" t="str">
            <v>OAE18</v>
          </cell>
          <cell r="B65" t="str">
            <v>Transporte e lançamento de vigas pré-moldadas</v>
          </cell>
          <cell r="C65" t="str">
            <v xml:space="preserve"> </v>
          </cell>
          <cell r="D65" t="str">
            <v xml:space="preserve"> </v>
          </cell>
          <cell r="E65" t="str">
            <v>un</v>
          </cell>
          <cell r="F65">
            <v>40</v>
          </cell>
          <cell r="G65">
            <v>1281.27</v>
          </cell>
        </row>
        <row r="66">
          <cell r="A66" t="str">
            <v>OAE19</v>
          </cell>
          <cell r="B66" t="str">
            <v>Injeção de nata (cabos 12 varas 1/2")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2388</v>
          </cell>
          <cell r="G66">
            <v>3.65</v>
          </cell>
        </row>
        <row r="67">
          <cell r="A67" t="str">
            <v>03.330.00</v>
          </cell>
          <cell r="B67" t="str">
            <v>Concreto fck= 35 MPa-contr. raz. uso ger.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326</v>
          </cell>
          <cell r="G67">
            <v>166.78</v>
          </cell>
        </row>
        <row r="68">
          <cell r="A68" t="str">
            <v>P 03.327.01</v>
          </cell>
          <cell r="B68" t="str">
            <v xml:space="preserve">Concreto fck= 25 MPa-contr. raz. uso ger. 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73</v>
          </cell>
          <cell r="G68">
            <v>163.22</v>
          </cell>
        </row>
        <row r="69">
          <cell r="A69" t="str">
            <v>03.510.00</v>
          </cell>
          <cell r="B69" t="str">
            <v>Aparelho de apoio em neoprene</v>
          </cell>
          <cell r="C69" t="str">
            <v xml:space="preserve"> </v>
          </cell>
          <cell r="D69" t="str">
            <v xml:space="preserve"> </v>
          </cell>
          <cell r="E69" t="str">
            <v>kg</v>
          </cell>
          <cell r="F69">
            <v>104</v>
          </cell>
          <cell r="G69">
            <v>86.94</v>
          </cell>
        </row>
        <row r="70">
          <cell r="B70" t="str">
            <v>Barreiras de segurança (C.A.) Tipo New Jersey (129,2 m)</v>
          </cell>
        </row>
        <row r="71">
          <cell r="A71" t="str">
            <v>03.371.00</v>
          </cell>
          <cell r="B71" t="str">
            <v>Formas de madeira compensada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258.39999999999998</v>
          </cell>
          <cell r="G71">
            <v>21.86</v>
          </cell>
        </row>
        <row r="72">
          <cell r="A72" t="str">
            <v>03.353.00</v>
          </cell>
          <cell r="B72" t="str">
            <v>Forn., preparo e colocação nas formas, de aço CA-50</v>
          </cell>
          <cell r="C72" t="str">
            <v xml:space="preserve"> </v>
          </cell>
          <cell r="D72" t="str">
            <v xml:space="preserve"> </v>
          </cell>
          <cell r="E72" t="str">
            <v>kg</v>
          </cell>
          <cell r="F72">
            <v>2080.12</v>
          </cell>
          <cell r="G72">
            <v>2.59</v>
          </cell>
        </row>
        <row r="73">
          <cell r="A73" t="str">
            <v>03.326.00</v>
          </cell>
          <cell r="B73" t="str">
            <v xml:space="preserve">Concreto fck= 20 MPa-contr. raz. uso ger. </v>
          </cell>
          <cell r="C73" t="str">
            <v xml:space="preserve"> </v>
          </cell>
          <cell r="D73" t="str">
            <v xml:space="preserve"> </v>
          </cell>
          <cell r="E73" t="str">
            <v>m3</v>
          </cell>
          <cell r="F73">
            <v>30</v>
          </cell>
          <cell r="G73">
            <v>149.19999999999999</v>
          </cell>
        </row>
        <row r="74">
          <cell r="B74" t="str">
            <v>Placas de aproximação( 04 unidades)(dimensão 4,00m x 11,2m x 0,30m)</v>
          </cell>
        </row>
        <row r="75">
          <cell r="A75" t="str">
            <v>03.371.00</v>
          </cell>
          <cell r="B75" t="str">
            <v>Formas de madeira compensada</v>
          </cell>
          <cell r="C75" t="str">
            <v xml:space="preserve"> </v>
          </cell>
          <cell r="D75" t="str">
            <v xml:space="preserve"> </v>
          </cell>
          <cell r="E75" t="str">
            <v>m2</v>
          </cell>
          <cell r="F75">
            <v>40</v>
          </cell>
          <cell r="G75">
            <v>21.86</v>
          </cell>
        </row>
        <row r="76">
          <cell r="A76" t="str">
            <v>03.353.00</v>
          </cell>
          <cell r="B76" t="str">
            <v>Forn., preparo e colocação nas formas, de aço CA-50</v>
          </cell>
          <cell r="C76" t="str">
            <v xml:space="preserve"> </v>
          </cell>
          <cell r="D76" t="str">
            <v xml:space="preserve"> </v>
          </cell>
          <cell r="E76" t="str">
            <v>kg</v>
          </cell>
          <cell r="F76">
            <v>3720</v>
          </cell>
          <cell r="G76">
            <v>2.59</v>
          </cell>
        </row>
        <row r="77">
          <cell r="A77" t="str">
            <v>03.326.00</v>
          </cell>
          <cell r="B77" t="str">
            <v xml:space="preserve">Concreto fck= 20 MPa-contr. raz. uso ger. 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54</v>
          </cell>
          <cell r="G77">
            <v>149.19999999999999</v>
          </cell>
        </row>
        <row r="78">
          <cell r="B78" t="str">
            <v>Drenos</v>
          </cell>
        </row>
        <row r="79">
          <cell r="A79" t="str">
            <v>P 03.991.01d</v>
          </cell>
          <cell r="B79" t="str">
            <v>Dreno de FF D= 150 mm x 500mm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56</v>
          </cell>
          <cell r="G79">
            <v>24.91</v>
          </cell>
        </row>
        <row r="80">
          <cell r="A80" t="str">
            <v>P 03.991.01c</v>
          </cell>
          <cell r="B80" t="str">
            <v>Dreno de FF D= 100 mm x 500mm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8</v>
          </cell>
          <cell r="G80">
            <v>15.64</v>
          </cell>
        </row>
        <row r="81">
          <cell r="F81" t="str">
            <v>SUB-TOTAL</v>
          </cell>
        </row>
        <row r="82">
          <cell r="B82" t="str">
            <v>OBRAS COMPLEMENTARES</v>
          </cell>
        </row>
        <row r="83">
          <cell r="A83" t="str">
            <v>05.100.00</v>
          </cell>
          <cell r="B83" t="str">
            <v>Enleivamento</v>
          </cell>
          <cell r="C83" t="str">
            <v>DNER-ES341/97</v>
          </cell>
          <cell r="D83" t="str">
            <v xml:space="preserve"> </v>
          </cell>
          <cell r="E83" t="str">
            <v>m2</v>
          </cell>
          <cell r="F83">
            <v>2557</v>
          </cell>
          <cell r="G83">
            <v>2.06</v>
          </cell>
        </row>
        <row r="84">
          <cell r="A84" t="str">
            <v>P 06.030.00</v>
          </cell>
          <cell r="B84" t="str">
            <v>Barreira de segurança simples</v>
          </cell>
          <cell r="C84" t="str">
            <v xml:space="preserve"> </v>
          </cell>
          <cell r="D84" t="str">
            <v xml:space="preserve"> </v>
          </cell>
          <cell r="E84" t="str">
            <v>m</v>
          </cell>
          <cell r="F84">
            <v>1274</v>
          </cell>
          <cell r="G84">
            <v>52.16</v>
          </cell>
        </row>
        <row r="85">
          <cell r="A85" t="str">
            <v>PI 01</v>
          </cell>
          <cell r="B85" t="str">
            <v>Poste de aço galv. a fogo, c/ 20,0m de alt. p/ instal. tipo engastado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20</v>
          </cell>
          <cell r="G85">
            <v>2662.25</v>
          </cell>
        </row>
        <row r="86">
          <cell r="A86" t="str">
            <v>PI 03</v>
          </cell>
          <cell r="B86" t="str">
            <v xml:space="preserve">Luminária p/ iluminação pública ref.HRC-612 da Philips ou similar 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83</v>
          </cell>
          <cell r="G86">
            <v>400</v>
          </cell>
        </row>
        <row r="87">
          <cell r="A87" t="str">
            <v>PI 04</v>
          </cell>
          <cell r="B87" t="str">
            <v xml:space="preserve">Luminária p/ iluminação pública ref.SRC-612 da Philips ou similar 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4</v>
          </cell>
          <cell r="G87">
            <v>425.5</v>
          </cell>
        </row>
        <row r="88">
          <cell r="A88" t="str">
            <v>PI 07</v>
          </cell>
          <cell r="B88" t="str">
            <v>Suporte p/ luminária tipo ZGP402 da Philips ou similar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2</v>
          </cell>
          <cell r="G88">
            <v>100</v>
          </cell>
        </row>
        <row r="89">
          <cell r="A89" t="str">
            <v>PI 09</v>
          </cell>
          <cell r="B89" t="str">
            <v>Lâmpada a vapor de sódio 400W, alta pressão, base E40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</v>
          </cell>
          <cell r="G89">
            <v>33.35</v>
          </cell>
        </row>
        <row r="90">
          <cell r="A90" t="str">
            <v>PI 10</v>
          </cell>
          <cell r="B90" t="str">
            <v>Lâmpada a vapor de mercúrio 250W, alta pressão, base E40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83</v>
          </cell>
          <cell r="G90">
            <v>28.75</v>
          </cell>
        </row>
        <row r="91">
          <cell r="A91" t="str">
            <v>PI 14</v>
          </cell>
          <cell r="B91" t="str">
            <v>Caixa de passagem para instalação aparente D=50mm, tipo T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4</v>
          </cell>
          <cell r="G91">
            <v>4.08</v>
          </cell>
        </row>
        <row r="92">
          <cell r="A92" t="str">
            <v>PI 15</v>
          </cell>
          <cell r="B92" t="str">
            <v>Caixa de passagem para instalação aparente D=20mm, tipo LB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3.62</v>
          </cell>
        </row>
        <row r="93">
          <cell r="A93" t="str">
            <v>PI 20</v>
          </cell>
          <cell r="B93" t="str">
            <v>Poste de concreto duplo T 10m, 150 daN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29</v>
          </cell>
          <cell r="G93">
            <v>200</v>
          </cell>
        </row>
        <row r="94">
          <cell r="A94" t="str">
            <v>PI 22</v>
          </cell>
          <cell r="B94" t="str">
            <v>Base completa com fusível Diazed, 6A, retardado, incluíndo tampa, anel de proteção e ajuste</v>
          </cell>
          <cell r="C94" t="str">
            <v xml:space="preserve"> </v>
          </cell>
          <cell r="D94" t="str">
            <v xml:space="preserve"> </v>
          </cell>
          <cell r="E94" t="str">
            <v>un</v>
          </cell>
          <cell r="F94">
            <v>87</v>
          </cell>
          <cell r="G94">
            <v>8.6300000000000008</v>
          </cell>
        </row>
        <row r="95">
          <cell r="A95" t="str">
            <v>PI 23</v>
          </cell>
          <cell r="B95" t="str">
            <v>Contator tripolar a seco, p/ corrente alternada - 55 A, para uso em rede 380/220V - 60Hz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6</v>
          </cell>
          <cell r="G95">
            <v>234.6</v>
          </cell>
        </row>
        <row r="96">
          <cell r="A96" t="str">
            <v>PI 24</v>
          </cell>
          <cell r="B96" t="str">
            <v>Fita elétrica auto fusão a base de borracha EPR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8</v>
          </cell>
          <cell r="G96">
            <v>6.39</v>
          </cell>
        </row>
        <row r="97">
          <cell r="A97" t="str">
            <v>PI 25</v>
          </cell>
          <cell r="B97" t="str">
            <v>Fita adesiva plástica isolante</v>
          </cell>
          <cell r="C97" t="str">
            <v xml:space="preserve"> </v>
          </cell>
          <cell r="D97" t="str">
            <v xml:space="preserve"> </v>
          </cell>
          <cell r="E97" t="str">
            <v>un</v>
          </cell>
          <cell r="F97">
            <v>10</v>
          </cell>
          <cell r="G97">
            <v>3.84</v>
          </cell>
        </row>
        <row r="98">
          <cell r="A98" t="str">
            <v>PI 26</v>
          </cell>
          <cell r="B98" t="str">
            <v>Relé fotoelétrico c/ suporte para fixação galv. com furo 18mm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6</v>
          </cell>
          <cell r="G98">
            <v>11.5</v>
          </cell>
        </row>
        <row r="99">
          <cell r="A99" t="str">
            <v>PI 27</v>
          </cell>
          <cell r="B99" t="str">
            <v>Cabo isolado p/ 1000V, bitola 35mm²</v>
          </cell>
          <cell r="C99" t="str">
            <v xml:space="preserve"> </v>
          </cell>
          <cell r="D99" t="str">
            <v xml:space="preserve"> </v>
          </cell>
          <cell r="E99" t="str">
            <v>m</v>
          </cell>
          <cell r="F99">
            <v>100</v>
          </cell>
          <cell r="G99">
            <v>1.55</v>
          </cell>
        </row>
        <row r="100">
          <cell r="A100" t="str">
            <v>PI 28</v>
          </cell>
          <cell r="B100" t="str">
            <v>Eletroduto de aço tipo pesado 100mm</v>
          </cell>
          <cell r="C100" t="str">
            <v xml:space="preserve"> </v>
          </cell>
          <cell r="D100" t="str">
            <v xml:space="preserve"> </v>
          </cell>
          <cell r="E100" t="str">
            <v>m</v>
          </cell>
          <cell r="F100">
            <v>40</v>
          </cell>
          <cell r="G100">
            <v>28.55</v>
          </cell>
        </row>
        <row r="101">
          <cell r="A101" t="str">
            <v>PI 30</v>
          </cell>
          <cell r="B101" t="str">
            <v>Haste para aterramento aço-cobre D 13x2400mm</v>
          </cell>
          <cell r="C101" t="str">
            <v xml:space="preserve"> </v>
          </cell>
          <cell r="D101" t="str">
            <v xml:space="preserve"> </v>
          </cell>
          <cell r="E101" t="str">
            <v>un</v>
          </cell>
          <cell r="F101">
            <v>29</v>
          </cell>
          <cell r="G101">
            <v>6.04</v>
          </cell>
        </row>
        <row r="102">
          <cell r="A102" t="str">
            <v>PI 31</v>
          </cell>
          <cell r="B102" t="str">
            <v>Cabo de cobre nú meio duro, 7 fios 2AWG</v>
          </cell>
          <cell r="C102" t="str">
            <v xml:space="preserve"> </v>
          </cell>
          <cell r="D102" t="str">
            <v xml:space="preserve"> </v>
          </cell>
          <cell r="E102" t="str">
            <v>kg</v>
          </cell>
          <cell r="F102">
            <v>15</v>
          </cell>
          <cell r="G102">
            <v>7.02</v>
          </cell>
        </row>
        <row r="103">
          <cell r="A103" t="str">
            <v>PI 34</v>
          </cell>
          <cell r="B103" t="str">
            <v>Construção de caixa tipo SP, ou pré-instalada com as mesmas características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6</v>
          </cell>
          <cell r="G103">
            <v>180</v>
          </cell>
        </row>
        <row r="104">
          <cell r="A104" t="str">
            <v>PI 35</v>
          </cell>
          <cell r="B104" t="str">
            <v>Construção de embasamento p/ poste tipo engastado, 20m de altura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494</v>
          </cell>
        </row>
        <row r="105">
          <cell r="A105" t="str">
            <v>PI 36</v>
          </cell>
          <cell r="B105" t="str">
            <v>Construção de embasamento p/ poste tipo engastado, concreto duplo T, 10m de altura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29</v>
          </cell>
          <cell r="G105">
            <v>285</v>
          </cell>
        </row>
        <row r="106">
          <cell r="A106" t="str">
            <v>PI 37</v>
          </cell>
          <cell r="B106" t="str">
            <v>Lançamento de cabos em dutos de aço, classe 1000V, circuito trifásico mais neutro, e monofásico</v>
          </cell>
          <cell r="C106" t="str">
            <v xml:space="preserve"> </v>
          </cell>
          <cell r="D106" t="str">
            <v xml:space="preserve"> </v>
          </cell>
          <cell r="E106" t="str">
            <v>m</v>
          </cell>
          <cell r="F106">
            <v>20</v>
          </cell>
          <cell r="G106">
            <v>4</v>
          </cell>
        </row>
        <row r="107">
          <cell r="A107" t="str">
            <v>PI 38</v>
          </cell>
          <cell r="B107" t="str">
            <v>Confecção de emendas retas ou derivação em cabos classe 1000V, c/ conector à compressão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4</v>
          </cell>
          <cell r="G107">
            <v>4.5</v>
          </cell>
        </row>
        <row r="108">
          <cell r="A108" t="str">
            <v>PI 39</v>
          </cell>
          <cell r="B108" t="str">
            <v>Fixação de haste de terra e conexão ao neutro</v>
          </cell>
          <cell r="C108" t="str">
            <v xml:space="preserve"> </v>
          </cell>
          <cell r="D108" t="str">
            <v xml:space="preserve"> </v>
          </cell>
          <cell r="E108" t="str">
            <v>un</v>
          </cell>
          <cell r="F108">
            <v>29</v>
          </cell>
          <cell r="G108">
            <v>35</v>
          </cell>
        </row>
        <row r="109">
          <cell r="A109" t="str">
            <v>PI 40</v>
          </cell>
          <cell r="B109" t="str">
            <v>Montagem eletromecân.de iluminação a 17,5m de alt., formada p/2 pétalas, c/ fixação dos equip.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4</v>
          </cell>
          <cell r="G109">
            <v>550</v>
          </cell>
        </row>
        <row r="110">
          <cell r="A110" t="str">
            <v>PI 41</v>
          </cell>
          <cell r="B110" t="str">
            <v>Instalação de tubo de aço vara de 6m e curva de entrada de cabos na lateral do poste c/ fix. dutos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3</v>
          </cell>
          <cell r="G110">
            <v>200</v>
          </cell>
        </row>
        <row r="111">
          <cell r="A111" t="str">
            <v>PI 42</v>
          </cell>
          <cell r="B111" t="str">
            <v>Instalação de poste de aço de 20m de altura engastado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</v>
          </cell>
          <cell r="G111">
            <v>250</v>
          </cell>
        </row>
        <row r="112">
          <cell r="A112" t="str">
            <v>PI 43</v>
          </cell>
          <cell r="B112" t="str">
            <v>Travessia de pista asfáltica p/ lançamento dutos aço tipo pesado 100mm</v>
          </cell>
          <cell r="C112" t="str">
            <v xml:space="preserve"> </v>
          </cell>
          <cell r="D112" t="str">
            <v xml:space="preserve"> </v>
          </cell>
          <cell r="E112" t="str">
            <v>m</v>
          </cell>
          <cell r="F112">
            <v>40</v>
          </cell>
          <cell r="G112">
            <v>70</v>
          </cell>
        </row>
        <row r="113">
          <cell r="A113" t="str">
            <v>PI 44</v>
          </cell>
          <cell r="B113" t="str">
            <v>Montagem eletromecânica de luminária 10,0m de altura, c/ fixação dos equip.e conexões elétricos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83</v>
          </cell>
          <cell r="G113">
            <v>60</v>
          </cell>
        </row>
        <row r="114">
          <cell r="A114" t="str">
            <v>PI 48</v>
          </cell>
          <cell r="B114" t="str">
            <v>Armação secundária p/ 2 estribo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58</v>
          </cell>
          <cell r="G114">
            <v>7.5</v>
          </cell>
        </row>
        <row r="115">
          <cell r="A115" t="str">
            <v>PI 49</v>
          </cell>
          <cell r="B115" t="str">
            <v>Armação secundária p/ 1 estribo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29</v>
          </cell>
          <cell r="G115">
            <v>3.5</v>
          </cell>
        </row>
        <row r="116">
          <cell r="A116" t="str">
            <v>PI 50</v>
          </cell>
          <cell r="B116" t="str">
            <v>Cabo isolado, de alumínio singelo, bitola 4 mm² - estimada</v>
          </cell>
          <cell r="C116" t="str">
            <v xml:space="preserve"> </v>
          </cell>
          <cell r="D116" t="str">
            <v xml:space="preserve"> </v>
          </cell>
          <cell r="E116" t="str">
            <v>m</v>
          </cell>
          <cell r="F116">
            <v>120</v>
          </cell>
          <cell r="G116">
            <v>0.35</v>
          </cell>
        </row>
        <row r="117">
          <cell r="A117" t="str">
            <v>PI 51</v>
          </cell>
          <cell r="B117" t="str">
            <v>Eletoduto de PVC corrugado tipo Kanalex ou similar, 50 mm</v>
          </cell>
          <cell r="C117" t="str">
            <v xml:space="preserve"> </v>
          </cell>
          <cell r="D117" t="str">
            <v xml:space="preserve"> </v>
          </cell>
          <cell r="E117" t="str">
            <v>m</v>
          </cell>
          <cell r="F117">
            <v>20</v>
          </cell>
          <cell r="G117">
            <v>3.02</v>
          </cell>
        </row>
        <row r="118">
          <cell r="A118" t="str">
            <v>PI 52</v>
          </cell>
          <cell r="B118" t="str">
            <v>Luminária IMB C-300 ou similar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4</v>
          </cell>
          <cell r="G118">
            <v>410</v>
          </cell>
        </row>
        <row r="119">
          <cell r="A119" t="str">
            <v>PI 67</v>
          </cell>
          <cell r="B119" t="str">
            <v>Cabo isolado p/ 1000 V, 2,5 mm2 de alumínio</v>
          </cell>
          <cell r="C119" t="str">
            <v xml:space="preserve"> </v>
          </cell>
          <cell r="D119" t="str">
            <v xml:space="preserve"> </v>
          </cell>
          <cell r="E119" t="str">
            <v>m</v>
          </cell>
          <cell r="F119">
            <v>170</v>
          </cell>
          <cell r="G119">
            <v>0.6</v>
          </cell>
        </row>
        <row r="120">
          <cell r="A120" t="str">
            <v>PI 66</v>
          </cell>
          <cell r="B120" t="str">
            <v>Cabo isolado p/ 1000 V, 6 mm2 de alumínio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40</v>
          </cell>
          <cell r="G120">
            <v>1</v>
          </cell>
        </row>
        <row r="121">
          <cell r="A121" t="str">
            <v>PI 57</v>
          </cell>
          <cell r="B121" t="str">
            <v>Lançamento de cabos em eletroduto de PVC corrugado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20</v>
          </cell>
          <cell r="G121">
            <v>3</v>
          </cell>
        </row>
        <row r="122">
          <cell r="A122" t="str">
            <v>PI 58</v>
          </cell>
          <cell r="B122" t="str">
            <v>Fixação de caixas de passagem p/ instalação aparente D=20mm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4</v>
          </cell>
          <cell r="G122">
            <v>10</v>
          </cell>
        </row>
        <row r="123">
          <cell r="A123" t="str">
            <v>PI 59</v>
          </cell>
          <cell r="B123" t="str">
            <v>Instalação de luminária blindada para lâmpada a vapor de mercúrio 250W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4</v>
          </cell>
          <cell r="G123">
            <v>20</v>
          </cell>
        </row>
        <row r="124">
          <cell r="A124" t="str">
            <v>PI 61</v>
          </cell>
          <cell r="B124" t="str">
            <v>Isolador de roldana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145</v>
          </cell>
          <cell r="G124">
            <v>4.5</v>
          </cell>
        </row>
        <row r="125">
          <cell r="A125" t="str">
            <v>PI 65</v>
          </cell>
          <cell r="B125" t="str">
            <v>Cabo de alumínio 1/0</v>
          </cell>
          <cell r="C125" t="str">
            <v xml:space="preserve"> </v>
          </cell>
          <cell r="D125" t="str">
            <v xml:space="preserve"> </v>
          </cell>
          <cell r="E125" t="str">
            <v>m</v>
          </cell>
          <cell r="F125">
            <v>4625</v>
          </cell>
          <cell r="G125">
            <v>1.7</v>
          </cell>
        </row>
        <row r="126">
          <cell r="A126" t="str">
            <v>R1</v>
          </cell>
          <cell r="B126" t="str">
            <v>Remanejamento de Rede de Baixa Tensão (220/380V)</v>
          </cell>
          <cell r="C126" t="str">
            <v xml:space="preserve"> </v>
          </cell>
          <cell r="D126" t="str">
            <v xml:space="preserve"> </v>
          </cell>
          <cell r="E126" t="str">
            <v>m</v>
          </cell>
          <cell r="F126">
            <v>180</v>
          </cell>
          <cell r="G126">
            <v>4.7</v>
          </cell>
        </row>
        <row r="127">
          <cell r="A127" t="str">
            <v>R2</v>
          </cell>
          <cell r="B127" t="str">
            <v>Remanejamento de Rede de Alta Tensão (138kV)</v>
          </cell>
          <cell r="C127" t="str">
            <v xml:space="preserve"> </v>
          </cell>
          <cell r="D127" t="str">
            <v xml:space="preserve"> </v>
          </cell>
          <cell r="E127" t="str">
            <v>m</v>
          </cell>
          <cell r="F127">
            <v>450</v>
          </cell>
          <cell r="G127">
            <v>6.2</v>
          </cell>
        </row>
        <row r="128">
          <cell r="A128" t="str">
            <v>R10</v>
          </cell>
          <cell r="B128" t="str">
            <v>Remanejamento de Poste de Concreto 10/150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2</v>
          </cell>
          <cell r="G128">
            <v>75</v>
          </cell>
        </row>
        <row r="129">
          <cell r="A129" t="str">
            <v>R14</v>
          </cell>
          <cell r="B129" t="str">
            <v>Remanejamento de Poste de Concreto 11/300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2</v>
          </cell>
          <cell r="G129">
            <v>75</v>
          </cell>
        </row>
        <row r="130">
          <cell r="A130" t="str">
            <v>R15</v>
          </cell>
          <cell r="B130" t="str">
            <v>Remanejamento de Poste de Concreto 11/500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2</v>
          </cell>
          <cell r="G130">
            <v>75</v>
          </cell>
        </row>
        <row r="131">
          <cell r="A131" t="str">
            <v>R17</v>
          </cell>
          <cell r="B131" t="str">
            <v>Remanejamento de Poste de Concreto 10/150 c/ 2 pétala (400W) instalado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3</v>
          </cell>
          <cell r="G131">
            <v>200</v>
          </cell>
        </row>
        <row r="132">
          <cell r="A132" t="str">
            <v>R20A</v>
          </cell>
          <cell r="B132" t="str">
            <v>Remanejamento de Poste de Concreto 11/300 c/ 3 pétalas (400W) instalado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2</v>
          </cell>
          <cell r="G132">
            <v>250</v>
          </cell>
        </row>
        <row r="133">
          <cell r="A133" t="str">
            <v>R3</v>
          </cell>
          <cell r="B133" t="str">
            <v>Remanejamento de Rede de Telefonia</v>
          </cell>
          <cell r="C133" t="str">
            <v xml:space="preserve"> </v>
          </cell>
          <cell r="D133" t="str">
            <v xml:space="preserve"> </v>
          </cell>
          <cell r="E133" t="str">
            <v>m</v>
          </cell>
          <cell r="F133">
            <v>360</v>
          </cell>
          <cell r="G133">
            <v>2</v>
          </cell>
        </row>
      </sheetData>
      <sheetData sheetId="15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32976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300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100</v>
          </cell>
          <cell r="G16">
            <v>26.75</v>
          </cell>
        </row>
        <row r="17">
          <cell r="A17" t="str">
            <v>01.100.09</v>
          </cell>
          <cell r="B17" t="str">
            <v>Escavação,carga e transportes de material de 1a categoria DMT= 50 a 200m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1549</v>
          </cell>
          <cell r="G17">
            <v>1.89</v>
          </cell>
        </row>
        <row r="18">
          <cell r="A18" t="str">
            <v>01.100.10</v>
          </cell>
          <cell r="B18" t="str">
            <v>Escavação,carga e transportes de material de 1a categoria DMT= 200 a 400m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1285</v>
          </cell>
          <cell r="G18">
            <v>1.98</v>
          </cell>
        </row>
        <row r="19">
          <cell r="A19" t="str">
            <v>01.100.11</v>
          </cell>
          <cell r="B19" t="str">
            <v>Escavação,carga e transportes de material de 1a categoria DMT= 400 a 600m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1718</v>
          </cell>
          <cell r="G19">
            <v>2.12</v>
          </cell>
        </row>
        <row r="20">
          <cell r="A20" t="str">
            <v>DER50290</v>
          </cell>
          <cell r="B20" t="str">
            <v>Esc.  Carga e Transp. de mat. 1a cat. c/ CB 8000&lt;DMT&lt;9000m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49008</v>
          </cell>
          <cell r="G20">
            <v>5.79</v>
          </cell>
        </row>
        <row r="21">
          <cell r="A21" t="str">
            <v>DER50300</v>
          </cell>
          <cell r="B21" t="str">
            <v>Esc.  Carga e Transp. de mat. 1a cat. c/ CB 9000&lt;DMT&lt;10000m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6244</v>
          </cell>
          <cell r="G21">
            <v>6.3</v>
          </cell>
        </row>
        <row r="22">
          <cell r="A22" t="str">
            <v>DER51280</v>
          </cell>
          <cell r="B22" t="str">
            <v>Escavação,carga e transportes de material de 2a categoria DMT 8000 a 9000m</v>
          </cell>
          <cell r="C22" t="str">
            <v xml:space="preserve"> </v>
          </cell>
          <cell r="D22" t="str">
            <v xml:space="preserve"> </v>
          </cell>
          <cell r="E22" t="str">
            <v>m3</v>
          </cell>
          <cell r="F22">
            <v>32672</v>
          </cell>
          <cell r="G22">
            <v>7.48</v>
          </cell>
        </row>
        <row r="23">
          <cell r="A23" t="str">
            <v>DER51290</v>
          </cell>
          <cell r="B23" t="str">
            <v>Escavação,carga e transportes de material de 2a categoria DMT 9000 a 10000m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4162</v>
          </cell>
          <cell r="G23">
            <v>8.11</v>
          </cell>
        </row>
        <row r="24">
          <cell r="A24" t="str">
            <v>01.510.00</v>
          </cell>
          <cell r="B24" t="str">
            <v>Compactação de aterros a 95% Proctor Normal</v>
          </cell>
          <cell r="C24" t="str">
            <v>DNER-ES282/97</v>
          </cell>
          <cell r="D24" t="str">
            <v xml:space="preserve"> </v>
          </cell>
          <cell r="E24" t="str">
            <v>m3</v>
          </cell>
          <cell r="F24">
            <v>71860</v>
          </cell>
          <cell r="G24">
            <v>0.79</v>
          </cell>
        </row>
        <row r="25">
          <cell r="A25" t="str">
            <v>01.511.00</v>
          </cell>
          <cell r="B25" t="str">
            <v>Compactação de aterros a 100%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8672</v>
          </cell>
          <cell r="G25">
            <v>1.36</v>
          </cell>
        </row>
        <row r="26">
          <cell r="F26" t="str">
            <v>SUB-TOTAL</v>
          </cell>
        </row>
        <row r="28">
          <cell r="B28" t="str">
            <v>PAVIMENTAÇÃO</v>
          </cell>
        </row>
        <row r="29">
          <cell r="A29" t="str">
            <v>02.000.00</v>
          </cell>
          <cell r="B29" t="str">
            <v>Regularização do subleito</v>
          </cell>
          <cell r="C29" t="str">
            <v xml:space="preserve"> </v>
          </cell>
          <cell r="D29" t="str">
            <v xml:space="preserve"> </v>
          </cell>
          <cell r="E29" t="str">
            <v>m2</v>
          </cell>
          <cell r="F29">
            <v>40505</v>
          </cell>
          <cell r="G29">
            <v>0.3</v>
          </cell>
        </row>
        <row r="30">
          <cell r="A30" t="str">
            <v>DER53130</v>
          </cell>
          <cell r="B30" t="str">
            <v>Camada de macadame seco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7888</v>
          </cell>
          <cell r="G30">
            <v>21.86</v>
          </cell>
        </row>
        <row r="31">
          <cell r="A31" t="str">
            <v>02.230.00</v>
          </cell>
          <cell r="B31" t="str">
            <v>Base brita graduada</v>
          </cell>
          <cell r="C31" t="str">
            <v>DNER-ES303/97</v>
          </cell>
          <cell r="D31" t="str">
            <v xml:space="preserve"> </v>
          </cell>
          <cell r="E31" t="str">
            <v>m3</v>
          </cell>
          <cell r="F31">
            <v>5636</v>
          </cell>
          <cell r="G31">
            <v>28.06</v>
          </cell>
        </row>
        <row r="32">
          <cell r="A32" t="str">
            <v>02.300.00</v>
          </cell>
          <cell r="B32" t="str">
            <v>Imprimação - Fornecimento, transporte e execução</v>
          </cell>
          <cell r="C32" t="str">
            <v>DNER-ES306/97</v>
          </cell>
          <cell r="D32" t="str">
            <v xml:space="preserve"> </v>
          </cell>
          <cell r="E32" t="str">
            <v>m2</v>
          </cell>
          <cell r="F32">
            <v>36771</v>
          </cell>
          <cell r="G32">
            <v>1.1100000000000001</v>
          </cell>
        </row>
        <row r="33">
          <cell r="A33" t="str">
            <v>02.400.00</v>
          </cell>
          <cell r="B33" t="str">
            <v>Pintura de ligação - Fornec., transporte e execução</v>
          </cell>
          <cell r="C33" t="str">
            <v>DNER-ES307/97</v>
          </cell>
          <cell r="D33" t="str">
            <v xml:space="preserve"> </v>
          </cell>
          <cell r="E33" t="str">
            <v>m2</v>
          </cell>
          <cell r="F33">
            <v>95149</v>
          </cell>
          <cell r="G33">
            <v>0.41</v>
          </cell>
        </row>
        <row r="34">
          <cell r="A34" t="str">
            <v>02.540.01</v>
          </cell>
          <cell r="B34" t="str">
            <v>Concreto betuminoso usinado a quente - usina 100/140 t/h</v>
          </cell>
          <cell r="C34" t="str">
            <v>DNER-ES313/97</v>
          </cell>
          <cell r="D34" t="str">
            <v xml:space="preserve"> </v>
          </cell>
          <cell r="E34" t="str">
            <v>t</v>
          </cell>
          <cell r="F34">
            <v>11655</v>
          </cell>
          <cell r="G34">
            <v>67.64</v>
          </cell>
        </row>
        <row r="35">
          <cell r="A35" t="str">
            <v>DER82200a</v>
          </cell>
          <cell r="B35" t="str">
            <v>Remoção de camada granular</v>
          </cell>
          <cell r="C35" t="str">
            <v xml:space="preserve"> </v>
          </cell>
          <cell r="D35" t="str">
            <v xml:space="preserve"> </v>
          </cell>
          <cell r="E35" t="str">
            <v>m3</v>
          </cell>
          <cell r="F35">
            <v>1540</v>
          </cell>
          <cell r="G35">
            <v>4.67</v>
          </cell>
        </row>
        <row r="36">
          <cell r="A36" t="str">
            <v>DER82200</v>
          </cell>
          <cell r="B36" t="str">
            <v>Remoção de revestimento de CBUQ</v>
          </cell>
          <cell r="C36" t="str">
            <v xml:space="preserve"> </v>
          </cell>
          <cell r="D36" t="str">
            <v xml:space="preserve"> </v>
          </cell>
          <cell r="E36" t="str">
            <v>m3</v>
          </cell>
          <cell r="F36">
            <v>1540</v>
          </cell>
          <cell r="G36">
            <v>5.73</v>
          </cell>
        </row>
        <row r="37">
          <cell r="F37" t="str">
            <v>SUB-TOTAL</v>
          </cell>
        </row>
        <row r="39">
          <cell r="B39" t="str">
            <v>DRENAGEM</v>
          </cell>
        </row>
        <row r="40">
          <cell r="A40" t="str">
            <v>04.000.00</v>
          </cell>
          <cell r="B40" t="str">
            <v>Escavação manual em material de 1a categoria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86</v>
          </cell>
          <cell r="G40">
            <v>17.57</v>
          </cell>
        </row>
        <row r="41">
          <cell r="A41" t="str">
            <v>04.001.00</v>
          </cell>
          <cell r="B41" t="str">
            <v>Escavação mecânica em material de 1a categoria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378</v>
          </cell>
          <cell r="G41">
            <v>2.09</v>
          </cell>
        </row>
        <row r="42">
          <cell r="A42" t="str">
            <v>04.001.01</v>
          </cell>
          <cell r="B42" t="str">
            <v>Escavação mecânica,reaterro e compactação (material de 1a categoria)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543</v>
          </cell>
          <cell r="G42">
            <v>3.03</v>
          </cell>
        </row>
        <row r="43">
          <cell r="A43" t="str">
            <v>04.401.01</v>
          </cell>
          <cell r="B43" t="str">
            <v>Valeta de prot. de aterro c/ revest. vegetal VPA 01</v>
          </cell>
          <cell r="C43" t="str">
            <v xml:space="preserve"> </v>
          </cell>
          <cell r="D43" t="str">
            <v xml:space="preserve"> </v>
          </cell>
          <cell r="E43" t="str">
            <v>m</v>
          </cell>
          <cell r="F43">
            <v>1683</v>
          </cell>
          <cell r="G43">
            <v>31.98</v>
          </cell>
        </row>
        <row r="44">
          <cell r="A44" t="str">
            <v>04.510.03</v>
          </cell>
          <cell r="B44" t="str">
            <v>Dreno sub- superficial- DSS 03</v>
          </cell>
          <cell r="C44" t="str">
            <v>DNER-ES294/97</v>
          </cell>
          <cell r="D44" t="str">
            <v xml:space="preserve"> </v>
          </cell>
          <cell r="E44" t="str">
            <v>m</v>
          </cell>
          <cell r="F44">
            <v>115</v>
          </cell>
          <cell r="G44">
            <v>3.71</v>
          </cell>
        </row>
        <row r="45">
          <cell r="A45" t="str">
            <v>04.511.01</v>
          </cell>
          <cell r="B45" t="str">
            <v>Boca de saída p/ dreno sub-superficial-BSD 03</v>
          </cell>
          <cell r="C45" t="str">
            <v xml:space="preserve"> </v>
          </cell>
          <cell r="D45" t="str">
            <v xml:space="preserve"> </v>
          </cell>
          <cell r="E45" t="str">
            <v>un</v>
          </cell>
          <cell r="F45">
            <v>6</v>
          </cell>
          <cell r="G45">
            <v>20.86</v>
          </cell>
        </row>
        <row r="46">
          <cell r="A46" t="str">
            <v>04.900.21</v>
          </cell>
          <cell r="B46" t="str">
            <v>Sarjeta de cant. central de concreto-SCC 01</v>
          </cell>
          <cell r="C46" t="str">
            <v>DNER-ES288/97</v>
          </cell>
          <cell r="D46" t="str">
            <v xml:space="preserve"> </v>
          </cell>
          <cell r="E46" t="str">
            <v>m</v>
          </cell>
          <cell r="F46">
            <v>1694</v>
          </cell>
          <cell r="G46">
            <v>13.85</v>
          </cell>
        </row>
        <row r="47">
          <cell r="A47" t="str">
            <v>04.900.22</v>
          </cell>
          <cell r="B47" t="str">
            <v>Sarjeta de cant. central de concreto-SCC 02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616</v>
          </cell>
          <cell r="G47">
            <v>19.170000000000002</v>
          </cell>
        </row>
        <row r="48">
          <cell r="A48" t="str">
            <v>04.910.05</v>
          </cell>
          <cell r="B48" t="str">
            <v>Meio-fio de concreto-MFC 05</v>
          </cell>
          <cell r="C48" t="str">
            <v>DNER-ES290/97</v>
          </cell>
          <cell r="D48" t="str">
            <v xml:space="preserve"> </v>
          </cell>
          <cell r="E48" t="str">
            <v>m</v>
          </cell>
          <cell r="F48">
            <v>132</v>
          </cell>
          <cell r="G48">
            <v>10.54</v>
          </cell>
        </row>
        <row r="49">
          <cell r="A49" t="str">
            <v>DER78150b</v>
          </cell>
          <cell r="B49" t="str">
            <v>Caixa coletora de sarjeta - CCS, D=40cm E H=1,00m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3</v>
          </cell>
          <cell r="G49">
            <v>382.07</v>
          </cell>
        </row>
        <row r="50">
          <cell r="A50" t="str">
            <v>DER78150c</v>
          </cell>
          <cell r="B50" t="str">
            <v>Caixa coletora de sarjeta - CCS, D=40cm E H=1,50m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1</v>
          </cell>
          <cell r="G50">
            <v>503.68</v>
          </cell>
        </row>
        <row r="51">
          <cell r="A51" t="str">
            <v>DER78150</v>
          </cell>
          <cell r="B51" t="str">
            <v>Caixa coletora de sarjeta - CCS, D=60cm e H = 1,00m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1</v>
          </cell>
          <cell r="G51">
            <v>313.7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1</v>
          </cell>
          <cell r="G52">
            <v>568.85</v>
          </cell>
        </row>
        <row r="53">
          <cell r="A53" t="str">
            <v>04.930.02</v>
          </cell>
          <cell r="B53" t="str">
            <v>Caixa coletora de sarjeta-CCS 02</v>
          </cell>
          <cell r="C53" t="str">
            <v>DNER-ES287/97</v>
          </cell>
          <cell r="D53" t="str">
            <v xml:space="preserve"> </v>
          </cell>
          <cell r="E53" t="str">
            <v>un</v>
          </cell>
          <cell r="F53">
            <v>1</v>
          </cell>
          <cell r="G53">
            <v>555.63</v>
          </cell>
        </row>
        <row r="54">
          <cell r="A54" t="str">
            <v>P 04.100.08</v>
          </cell>
          <cell r="B54" t="str">
            <v>Execução de galerias D=0,40 c/ lastro de concreto</v>
          </cell>
          <cell r="C54" t="str">
            <v xml:space="preserve"> </v>
          </cell>
          <cell r="D54" t="str">
            <v xml:space="preserve"> </v>
          </cell>
          <cell r="E54" t="str">
            <v>m</v>
          </cell>
          <cell r="F54">
            <v>28</v>
          </cell>
          <cell r="G54">
            <v>58.65</v>
          </cell>
        </row>
        <row r="55">
          <cell r="A55" t="str">
            <v>P 04.100.10</v>
          </cell>
          <cell r="B55" t="str">
            <v>Execução de galerias D=0,60 c/ lastro de concreto</v>
          </cell>
          <cell r="C55" t="str">
            <v xml:space="preserve"> </v>
          </cell>
          <cell r="D55" t="str">
            <v xml:space="preserve"> </v>
          </cell>
          <cell r="E55" t="str">
            <v>m</v>
          </cell>
          <cell r="F55">
            <v>70</v>
          </cell>
          <cell r="G55">
            <v>131.66</v>
          </cell>
        </row>
        <row r="56">
          <cell r="A56" t="str">
            <v>P 04.100.40</v>
          </cell>
          <cell r="B56" t="str">
            <v>Execução de galerias D=0,80m c/ lastro de concreto</v>
          </cell>
          <cell r="C56" t="str">
            <v xml:space="preserve"> </v>
          </cell>
          <cell r="D56" t="str">
            <v xml:space="preserve"> </v>
          </cell>
          <cell r="E56" t="str">
            <v>m</v>
          </cell>
          <cell r="F56">
            <v>12</v>
          </cell>
          <cell r="G56">
            <v>197.36</v>
          </cell>
        </row>
        <row r="57">
          <cell r="A57" t="str">
            <v>DER72350b</v>
          </cell>
          <cell r="B57" t="str">
            <v>Boca para BSTC D=40cm - Normal</v>
          </cell>
          <cell r="C57" t="str">
            <v xml:space="preserve"> </v>
          </cell>
          <cell r="D57" t="str">
            <v xml:space="preserve"> </v>
          </cell>
          <cell r="E57" t="str">
            <v>un</v>
          </cell>
          <cell r="F57">
            <v>3</v>
          </cell>
          <cell r="G57">
            <v>147.57</v>
          </cell>
        </row>
        <row r="58">
          <cell r="A58" t="str">
            <v>04.101.01</v>
          </cell>
          <cell r="B58" t="str">
            <v>Boca de BSTC D=0.60m-normal</v>
          </cell>
          <cell r="C58" t="str">
            <v>DNER-ES284/97</v>
          </cell>
          <cell r="D58" t="str">
            <v xml:space="preserve"> </v>
          </cell>
          <cell r="E58" t="str">
            <v>un</v>
          </cell>
          <cell r="F58">
            <v>2</v>
          </cell>
          <cell r="G58">
            <v>299.62</v>
          </cell>
        </row>
        <row r="59">
          <cell r="A59" t="str">
            <v>P 04.100.06</v>
          </cell>
          <cell r="B59" t="str">
            <v>Galeria D=0,40m envelopada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40</v>
          </cell>
          <cell r="G59">
            <v>103.37</v>
          </cell>
        </row>
        <row r="60">
          <cell r="F60" t="str">
            <v>SUB-TOTAL</v>
          </cell>
        </row>
        <row r="62">
          <cell r="B62" t="str">
            <v>OBRAS DE ARTE CORRENTES</v>
          </cell>
        </row>
        <row r="63">
          <cell r="A63" t="str">
            <v>04.001.01</v>
          </cell>
          <cell r="B63" t="str">
            <v>Escavação mecânica,reaterro e compactação (material de 1a categoria)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2170.4</v>
          </cell>
          <cell r="G63">
            <v>3.03</v>
          </cell>
        </row>
        <row r="64">
          <cell r="A64" t="str">
            <v>DER66050</v>
          </cell>
          <cell r="B64" t="str">
            <v>Corpo de BSTC D=50cm c/ lastro de brita</v>
          </cell>
          <cell r="C64" t="str">
            <v xml:space="preserve"> </v>
          </cell>
          <cell r="D64" t="str">
            <v xml:space="preserve"> </v>
          </cell>
          <cell r="E64" t="str">
            <v>m</v>
          </cell>
          <cell r="F64">
            <v>27</v>
          </cell>
          <cell r="G64">
            <v>54.42</v>
          </cell>
        </row>
        <row r="65">
          <cell r="A65" t="str">
            <v>04.100.02</v>
          </cell>
          <cell r="B65" t="str">
            <v>Corpo de BSTC D=0.80m</v>
          </cell>
          <cell r="C65" t="str">
            <v>DNER-ES284/97</v>
          </cell>
          <cell r="D65" t="str">
            <v xml:space="preserve"> </v>
          </cell>
          <cell r="E65" t="str">
            <v xml:space="preserve">m </v>
          </cell>
          <cell r="F65">
            <v>113</v>
          </cell>
          <cell r="G65">
            <v>201.98</v>
          </cell>
        </row>
        <row r="66">
          <cell r="A66" t="str">
            <v>DER72350a</v>
          </cell>
          <cell r="B66" t="str">
            <v>Boca para BSTC D=50cm - Normal</v>
          </cell>
          <cell r="C66" t="str">
            <v xml:space="preserve"> </v>
          </cell>
          <cell r="D66" t="str">
            <v xml:space="preserve"> </v>
          </cell>
          <cell r="E66" t="str">
            <v>un</v>
          </cell>
          <cell r="F66">
            <v>1</v>
          </cell>
          <cell r="G66">
            <v>157.56</v>
          </cell>
        </row>
        <row r="67">
          <cell r="A67" t="str">
            <v>04.101.02</v>
          </cell>
          <cell r="B67" t="str">
            <v>Boca de BSTC D=0.80m-normal</v>
          </cell>
          <cell r="C67" t="str">
            <v>DNER-ES284/97</v>
          </cell>
          <cell r="D67" t="str">
            <v xml:space="preserve"> </v>
          </cell>
          <cell r="E67" t="str">
            <v>un</v>
          </cell>
          <cell r="F67">
            <v>4</v>
          </cell>
          <cell r="G67">
            <v>494.05</v>
          </cell>
        </row>
        <row r="68">
          <cell r="A68" t="str">
            <v>04.101.05</v>
          </cell>
          <cell r="B68" t="str">
            <v>Boca de BSTC D=1.50m-normal</v>
          </cell>
          <cell r="C68" t="str">
            <v>DNER-ES284/97</v>
          </cell>
          <cell r="D68" t="str">
            <v xml:space="preserve"> </v>
          </cell>
          <cell r="E68" t="str">
            <v>un</v>
          </cell>
          <cell r="F68">
            <v>2</v>
          </cell>
          <cell r="G68">
            <v>1942.12</v>
          </cell>
        </row>
        <row r="69">
          <cell r="A69" t="str">
            <v>04.110.01</v>
          </cell>
          <cell r="B69" t="str">
            <v>Corpo de BDTC D=1.00m</v>
          </cell>
          <cell r="C69" t="str">
            <v>DNER-ES284/97</v>
          </cell>
          <cell r="D69" t="str">
            <v xml:space="preserve"> </v>
          </cell>
          <cell r="E69" t="str">
            <v>m</v>
          </cell>
          <cell r="F69">
            <v>118</v>
          </cell>
          <cell r="G69">
            <v>572.14</v>
          </cell>
        </row>
        <row r="70">
          <cell r="A70" t="str">
            <v>04.111.01</v>
          </cell>
          <cell r="B70" t="str">
            <v>Boca de BDTC D=1.00m-normal</v>
          </cell>
          <cell r="C70" t="str">
            <v>DNER-ES284/97</v>
          </cell>
          <cell r="D70" t="str">
            <v xml:space="preserve"> </v>
          </cell>
          <cell r="E70" t="str">
            <v>un</v>
          </cell>
          <cell r="F70">
            <v>4</v>
          </cell>
          <cell r="G70">
            <v>1056.6199999999999</v>
          </cell>
        </row>
        <row r="71">
          <cell r="A71" t="str">
            <v>DER67700</v>
          </cell>
          <cell r="B71" t="str">
            <v>Corpo de BTTC D=0.80m c/enrocamento e laje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51</v>
          </cell>
          <cell r="G71">
            <v>599.96</v>
          </cell>
        </row>
        <row r="72">
          <cell r="A72" t="str">
            <v>DER73550</v>
          </cell>
          <cell r="B72" t="str">
            <v>Boca de BTTC D=0,80m-normal</v>
          </cell>
          <cell r="C72" t="str">
            <v xml:space="preserve"> 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685.42</v>
          </cell>
        </row>
        <row r="73">
          <cell r="A73" t="str">
            <v>04.999.01</v>
          </cell>
          <cell r="B73" t="str">
            <v>Remoção de bueiros existentes</v>
          </cell>
          <cell r="C73" t="str">
            <v xml:space="preserve"> </v>
          </cell>
          <cell r="D73" t="str">
            <v xml:space="preserve"> </v>
          </cell>
          <cell r="E73" t="str">
            <v>m</v>
          </cell>
          <cell r="F73">
            <v>143</v>
          </cell>
          <cell r="G73">
            <v>13.06</v>
          </cell>
        </row>
        <row r="74">
          <cell r="A74" t="str">
            <v>04.999.02</v>
          </cell>
          <cell r="B74" t="str">
            <v>Demolição de dispositivos de concreto</v>
          </cell>
          <cell r="C74" t="str">
            <v>DNER-ES296/97</v>
          </cell>
          <cell r="D74" t="str">
            <v xml:space="preserve"> </v>
          </cell>
          <cell r="E74" t="str">
            <v>m3</v>
          </cell>
          <cell r="F74">
            <v>48.8</v>
          </cell>
          <cell r="G74">
            <v>12.58</v>
          </cell>
        </row>
        <row r="75">
          <cell r="A75" t="str">
            <v>P 04.100.23</v>
          </cell>
          <cell r="B75" t="str">
            <v>Bueiro Met.Corrug.circular, T.Armco,  c/Epoxy-bonded, MP-100, D=1,50 m, E=2,0mm</v>
          </cell>
          <cell r="C75" t="str">
            <v xml:space="preserve"> </v>
          </cell>
          <cell r="D75" t="str">
            <v xml:space="preserve"> </v>
          </cell>
          <cell r="E75" t="str">
            <v>m</v>
          </cell>
          <cell r="F75">
            <v>60</v>
          </cell>
          <cell r="G75">
            <v>510.8</v>
          </cell>
        </row>
        <row r="76">
          <cell r="F76" t="str">
            <v>SUB-TOTAL</v>
          </cell>
        </row>
        <row r="78">
          <cell r="B78" t="str">
            <v>OBRAS DE ARTE ESPECIAIS</v>
          </cell>
        </row>
        <row r="79">
          <cell r="B79" t="str">
            <v>(Quatro tabuleiros)</v>
          </cell>
        </row>
        <row r="80">
          <cell r="B80" t="str">
            <v>Infra e Mesoestrutura</v>
          </cell>
        </row>
        <row r="81">
          <cell r="A81" t="str">
            <v>03.000.02</v>
          </cell>
          <cell r="B81" t="str">
            <v>Escavação manual de cavas em mat. 1a  categoria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65</v>
          </cell>
          <cell r="G81">
            <v>19.760000000000002</v>
          </cell>
        </row>
        <row r="82">
          <cell r="A82" t="str">
            <v>OAE5</v>
          </cell>
          <cell r="B82" t="str">
            <v>Estaca metálica - tipo CS 300 x 130 - Fornecimento e cravação</v>
          </cell>
          <cell r="C82" t="str">
            <v xml:space="preserve"> </v>
          </cell>
          <cell r="D82" t="str">
            <v xml:space="preserve"> </v>
          </cell>
          <cell r="E82" t="str">
            <v>m</v>
          </cell>
          <cell r="F82">
            <v>480</v>
          </cell>
          <cell r="G82">
            <v>176.68</v>
          </cell>
        </row>
        <row r="83">
          <cell r="A83" t="str">
            <v>03.371.01</v>
          </cell>
          <cell r="B83" t="str">
            <v>Formas de placa compensada resinada</v>
          </cell>
          <cell r="C83" t="str">
            <v xml:space="preserve"> </v>
          </cell>
          <cell r="D83" t="str">
            <v xml:space="preserve"> </v>
          </cell>
          <cell r="E83" t="str">
            <v>m2</v>
          </cell>
          <cell r="F83">
            <v>284</v>
          </cell>
          <cell r="G83">
            <v>21.86</v>
          </cell>
        </row>
        <row r="84">
          <cell r="A84" t="str">
            <v>03.353.00</v>
          </cell>
          <cell r="B84" t="str">
            <v>Forn., preparo e colocação nas formas, de aço CA-50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7377</v>
          </cell>
          <cell r="G84">
            <v>2.59</v>
          </cell>
        </row>
        <row r="85">
          <cell r="A85" t="str">
            <v>P 03.327.01</v>
          </cell>
          <cell r="B85" t="str">
            <v xml:space="preserve">Concreto fck= 25 MPa-contr. raz. uso ger. </v>
          </cell>
          <cell r="C85" t="str">
            <v xml:space="preserve"> </v>
          </cell>
          <cell r="D85" t="str">
            <v xml:space="preserve"> </v>
          </cell>
          <cell r="E85" t="str">
            <v>m3</v>
          </cell>
          <cell r="F85">
            <v>99</v>
          </cell>
          <cell r="G85">
            <v>163.22</v>
          </cell>
        </row>
        <row r="86">
          <cell r="B86" t="str">
            <v>Superestrutura</v>
          </cell>
        </row>
        <row r="87">
          <cell r="A87" t="str">
            <v>03.371.02</v>
          </cell>
          <cell r="B87" t="str">
            <v>Formas de placa compensada plastificada</v>
          </cell>
          <cell r="C87" t="str">
            <v xml:space="preserve"> </v>
          </cell>
          <cell r="D87" t="str">
            <v xml:space="preserve"> </v>
          </cell>
          <cell r="E87" t="str">
            <v>m2</v>
          </cell>
          <cell r="F87">
            <v>2564</v>
          </cell>
          <cell r="G87">
            <v>30.76</v>
          </cell>
        </row>
        <row r="88">
          <cell r="A88" t="str">
            <v>03.353.00</v>
          </cell>
          <cell r="B88" t="str">
            <v>Forn., preparo e colocação nas formas, de aço CA-50</v>
          </cell>
          <cell r="C88" t="str">
            <v xml:space="preserve"> </v>
          </cell>
          <cell r="D88" t="str">
            <v xml:space="preserve"> </v>
          </cell>
          <cell r="E88" t="str">
            <v>kg</v>
          </cell>
          <cell r="F88">
            <v>71840</v>
          </cell>
          <cell r="G88">
            <v>2.59</v>
          </cell>
        </row>
        <row r="89">
          <cell r="A89" t="str">
            <v>OAE17</v>
          </cell>
          <cell r="B89" t="str">
            <v>Transporte e lançamento de pré-lages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684</v>
          </cell>
          <cell r="G89">
            <v>23.47</v>
          </cell>
        </row>
        <row r="90">
          <cell r="A90" t="str">
            <v>OAE18</v>
          </cell>
          <cell r="B90" t="str">
            <v>Transporte e lançamento de vigas pré-moldadas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40</v>
          </cell>
          <cell r="G90">
            <v>1281.27</v>
          </cell>
        </row>
        <row r="91">
          <cell r="A91" t="str">
            <v>03.330.00</v>
          </cell>
          <cell r="B91" t="str">
            <v>Concreto fck= 35 MPa-contr. raz. uso ger.</v>
          </cell>
          <cell r="C91" t="str">
            <v xml:space="preserve"> </v>
          </cell>
          <cell r="D91" t="str">
            <v xml:space="preserve"> </v>
          </cell>
          <cell r="E91" t="str">
            <v>m3</v>
          </cell>
          <cell r="F91">
            <v>378</v>
          </cell>
          <cell r="G91">
            <v>166.78</v>
          </cell>
        </row>
        <row r="92">
          <cell r="B92" t="str">
            <v>Diversos</v>
          </cell>
        </row>
        <row r="93">
          <cell r="B93" t="str">
            <v>Barreiras de segurança (C.A.) Tipo New Jersey (156 m)</v>
          </cell>
        </row>
        <row r="94">
          <cell r="A94" t="str">
            <v>03.371.00</v>
          </cell>
          <cell r="B94" t="str">
            <v>Formas de madeira compensada</v>
          </cell>
          <cell r="C94" t="str">
            <v xml:space="preserve"> </v>
          </cell>
          <cell r="D94" t="str">
            <v xml:space="preserve"> </v>
          </cell>
          <cell r="E94" t="str">
            <v>m2</v>
          </cell>
          <cell r="F94">
            <v>280</v>
          </cell>
          <cell r="G94">
            <v>21.86</v>
          </cell>
        </row>
        <row r="95">
          <cell r="A95" t="str">
            <v>03.353.00</v>
          </cell>
          <cell r="B95" t="str">
            <v>Forn., preparo e colocação nas formas, de aço CA-50</v>
          </cell>
          <cell r="C95" t="str">
            <v xml:space="preserve"> </v>
          </cell>
          <cell r="D95" t="str">
            <v xml:space="preserve"> </v>
          </cell>
          <cell r="E95" t="str">
            <v>kg</v>
          </cell>
          <cell r="F95">
            <v>2328</v>
          </cell>
          <cell r="G95">
            <v>2.59</v>
          </cell>
        </row>
        <row r="96">
          <cell r="A96" t="str">
            <v>P 03.327.01</v>
          </cell>
          <cell r="B96" t="str">
            <v xml:space="preserve">Concreto fck= 25 MPa-contr. raz. uso ger. </v>
          </cell>
          <cell r="C96" t="str">
            <v xml:space="preserve"> </v>
          </cell>
          <cell r="D96" t="str">
            <v xml:space="preserve"> </v>
          </cell>
          <cell r="E96" t="str">
            <v>m3</v>
          </cell>
          <cell r="F96">
            <v>36</v>
          </cell>
          <cell r="G96">
            <v>163.22</v>
          </cell>
        </row>
        <row r="97">
          <cell r="B97" t="str">
            <v>Placas de aproximação( 04 unidades) (dimensão 4,0m x 11,2m x 0,3m)</v>
          </cell>
        </row>
        <row r="98">
          <cell r="A98" t="str">
            <v>03.371.00</v>
          </cell>
          <cell r="B98" t="str">
            <v>Formas de madeira compensada</v>
          </cell>
          <cell r="C98" t="str">
            <v xml:space="preserve"> </v>
          </cell>
          <cell r="D98" t="str">
            <v xml:space="preserve"> </v>
          </cell>
          <cell r="E98" t="str">
            <v>m2</v>
          </cell>
          <cell r="F98">
            <v>37</v>
          </cell>
          <cell r="G98">
            <v>21.86</v>
          </cell>
        </row>
        <row r="99">
          <cell r="A99" t="str">
            <v>03.353.00</v>
          </cell>
          <cell r="B99" t="str">
            <v>Forn., preparo e colocação nas formas, de aço CA-50</v>
          </cell>
          <cell r="C99" t="str">
            <v xml:space="preserve"> </v>
          </cell>
          <cell r="D99" t="str">
            <v xml:space="preserve"> </v>
          </cell>
          <cell r="E99" t="str">
            <v>kg</v>
          </cell>
          <cell r="F99">
            <v>3716</v>
          </cell>
          <cell r="G99">
            <v>2.59</v>
          </cell>
        </row>
        <row r="100">
          <cell r="A100" t="str">
            <v>P 03.327.01</v>
          </cell>
          <cell r="B100" t="str">
            <v xml:space="preserve">Concreto fck= 25 MPa-contr. raz. uso ger. </v>
          </cell>
          <cell r="C100" t="str">
            <v xml:space="preserve"> </v>
          </cell>
          <cell r="D100" t="str">
            <v xml:space="preserve"> </v>
          </cell>
          <cell r="E100" t="str">
            <v>m3</v>
          </cell>
          <cell r="F100">
            <v>54</v>
          </cell>
          <cell r="G100">
            <v>163.22</v>
          </cell>
        </row>
        <row r="101">
          <cell r="B101" t="str">
            <v>Drenos</v>
          </cell>
        </row>
        <row r="102">
          <cell r="A102" t="str">
            <v>P 03.991.01f</v>
          </cell>
          <cell r="B102" t="str">
            <v>Dreno de FF D= 150 mm x 400mm</v>
          </cell>
          <cell r="C102" t="str">
            <v xml:space="preserve"> </v>
          </cell>
          <cell r="D102" t="str">
            <v xml:space="preserve"> </v>
          </cell>
          <cell r="E102" t="str">
            <v>un</v>
          </cell>
          <cell r="F102">
            <v>18</v>
          </cell>
          <cell r="G102">
            <v>20.37</v>
          </cell>
        </row>
        <row r="103">
          <cell r="F103" t="str">
            <v>SUB-TOTAL</v>
          </cell>
        </row>
        <row r="105">
          <cell r="B105" t="str">
            <v>OBRAS COMPLEMENTARES</v>
          </cell>
        </row>
        <row r="106">
          <cell r="A106" t="str">
            <v>05.100.00</v>
          </cell>
          <cell r="B106" t="str">
            <v>Enleivamento</v>
          </cell>
          <cell r="C106" t="str">
            <v>DNER-ES341/97</v>
          </cell>
          <cell r="D106" t="str">
            <v xml:space="preserve"> </v>
          </cell>
          <cell r="E106" t="str">
            <v>m2</v>
          </cell>
          <cell r="F106">
            <v>37800</v>
          </cell>
          <cell r="G106">
            <v>2.06</v>
          </cell>
        </row>
        <row r="107">
          <cell r="A107" t="str">
            <v>DER53460a</v>
          </cell>
          <cell r="B107" t="str">
            <v>Calçamento com briquetes de 6 cm</v>
          </cell>
          <cell r="C107" t="str">
            <v xml:space="preserve"> </v>
          </cell>
          <cell r="D107" t="str">
            <v xml:space="preserve"> </v>
          </cell>
          <cell r="E107" t="str">
            <v>m2</v>
          </cell>
          <cell r="F107">
            <v>700</v>
          </cell>
          <cell r="G107">
            <v>20.48</v>
          </cell>
        </row>
        <row r="108">
          <cell r="A108" t="str">
            <v>P 05.100.01</v>
          </cell>
          <cell r="B108" t="str">
            <v>Fornecimento e plantio de lírio amarelo</v>
          </cell>
          <cell r="C108" t="str">
            <v xml:space="preserve"> </v>
          </cell>
          <cell r="D108" t="str">
            <v xml:space="preserve"> </v>
          </cell>
          <cell r="E108" t="str">
            <v>m2</v>
          </cell>
          <cell r="F108">
            <v>544</v>
          </cell>
          <cell r="G108">
            <v>14.14</v>
          </cell>
        </row>
        <row r="109">
          <cell r="A109" t="str">
            <v>P 05.100.02</v>
          </cell>
          <cell r="B109" t="str">
            <v>Fornecimento e plantio de árvore selecionada</v>
          </cell>
          <cell r="C109" t="str">
            <v xml:space="preserve"> </v>
          </cell>
          <cell r="D109" t="str">
            <v xml:space="preserve"> </v>
          </cell>
          <cell r="E109" t="str">
            <v>un</v>
          </cell>
          <cell r="F109">
            <v>404</v>
          </cell>
          <cell r="G109">
            <v>6.02</v>
          </cell>
        </row>
        <row r="110">
          <cell r="A110" t="str">
            <v>05.102.00</v>
          </cell>
          <cell r="B110" t="str">
            <v>Hidrossemeadura</v>
          </cell>
          <cell r="C110" t="str">
            <v>DNER-ES341/97</v>
          </cell>
          <cell r="D110" t="str">
            <v xml:space="preserve"> </v>
          </cell>
          <cell r="E110" t="str">
            <v>m2</v>
          </cell>
          <cell r="F110">
            <v>3618</v>
          </cell>
          <cell r="G110">
            <v>0.49</v>
          </cell>
        </row>
        <row r="111">
          <cell r="A111" t="str">
            <v>PI 60</v>
          </cell>
          <cell r="B111" t="str">
            <v>Lâmpada a vapor de mercúrio 250W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20</v>
          </cell>
          <cell r="G111">
            <v>16.3</v>
          </cell>
        </row>
        <row r="112">
          <cell r="A112" t="str">
            <v>PI 52</v>
          </cell>
          <cell r="B112" t="str">
            <v>Luminária IMB C-300 ou similar</v>
          </cell>
          <cell r="C112" t="str">
            <v xml:space="preserve"> </v>
          </cell>
          <cell r="D112" t="str">
            <v xml:space="preserve"> </v>
          </cell>
          <cell r="E112" t="str">
            <v>un</v>
          </cell>
          <cell r="F112">
            <v>4</v>
          </cell>
          <cell r="G112">
            <v>410</v>
          </cell>
        </row>
        <row r="113">
          <cell r="A113" t="str">
            <v>PI 13</v>
          </cell>
          <cell r="B113" t="str">
            <v>Eletroduto de aço 20mm, vara de 3m</v>
          </cell>
          <cell r="C113" t="str">
            <v xml:space="preserve"> </v>
          </cell>
          <cell r="D113" t="str">
            <v xml:space="preserve"> </v>
          </cell>
          <cell r="E113" t="str">
            <v>un</v>
          </cell>
          <cell r="F113">
            <v>8</v>
          </cell>
          <cell r="G113">
            <v>14.49</v>
          </cell>
        </row>
        <row r="114">
          <cell r="A114" t="str">
            <v>PI 62</v>
          </cell>
          <cell r="B114" t="str">
            <v>Caixa de passagem para instalação aparente D=20mm, tipo T</v>
          </cell>
          <cell r="C114" t="str">
            <v xml:space="preserve"> </v>
          </cell>
          <cell r="D114" t="str">
            <v xml:space="preserve"> </v>
          </cell>
          <cell r="E114" t="str">
            <v>un</v>
          </cell>
          <cell r="F114">
            <v>4</v>
          </cell>
          <cell r="G114">
            <v>20</v>
          </cell>
        </row>
        <row r="115">
          <cell r="A115" t="str">
            <v>PI 15</v>
          </cell>
          <cell r="B115" t="str">
            <v>Caixa de passagem para instalação aparente D=20mm, tipo LB</v>
          </cell>
          <cell r="C115" t="str">
            <v xml:space="preserve"> </v>
          </cell>
          <cell r="D115" t="str">
            <v xml:space="preserve"> </v>
          </cell>
          <cell r="E115" t="str">
            <v>un</v>
          </cell>
          <cell r="F115">
            <v>2</v>
          </cell>
          <cell r="G115">
            <v>3.62</v>
          </cell>
        </row>
        <row r="116">
          <cell r="A116" t="str">
            <v>PI 18</v>
          </cell>
          <cell r="B116" t="str">
            <v>Braço curvo p/ iluminação pública padrão CELESC</v>
          </cell>
          <cell r="C116" t="str">
            <v xml:space="preserve"> </v>
          </cell>
          <cell r="D116" t="str">
            <v xml:space="preserve"> </v>
          </cell>
          <cell r="E116" t="str">
            <v>un</v>
          </cell>
          <cell r="F116">
            <v>20</v>
          </cell>
          <cell r="G116">
            <v>6.33</v>
          </cell>
        </row>
        <row r="117">
          <cell r="A117" t="str">
            <v>PI 22</v>
          </cell>
          <cell r="B117" t="str">
            <v>Base completa com fusível Diazed, 6A, retardado, incluíndo tampa, anel de proteção e ajuste</v>
          </cell>
          <cell r="C117" t="str">
            <v xml:space="preserve"> </v>
          </cell>
          <cell r="D117" t="str">
            <v xml:space="preserve"> </v>
          </cell>
          <cell r="E117" t="str">
            <v>un</v>
          </cell>
          <cell r="F117">
            <v>22</v>
          </cell>
          <cell r="G117">
            <v>8.6300000000000008</v>
          </cell>
        </row>
        <row r="118">
          <cell r="A118" t="str">
            <v>PI 23</v>
          </cell>
          <cell r="B118" t="str">
            <v>Contator tripolar a seco, p/ corrente alternada - 55 A, para uso em rede 380/220V - 60Hz</v>
          </cell>
          <cell r="C118" t="str">
            <v xml:space="preserve"> </v>
          </cell>
          <cell r="D118" t="str">
            <v xml:space="preserve"> </v>
          </cell>
          <cell r="E118" t="str">
            <v>un</v>
          </cell>
          <cell r="F118">
            <v>2</v>
          </cell>
          <cell r="G118">
            <v>234.6</v>
          </cell>
        </row>
        <row r="119">
          <cell r="A119" t="str">
            <v>PI 24</v>
          </cell>
          <cell r="B119" t="str">
            <v>Fita elétrica auto fusão a base de borracha EPR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4</v>
          </cell>
          <cell r="G119">
            <v>6.39</v>
          </cell>
        </row>
        <row r="120">
          <cell r="A120" t="str">
            <v>PI 25</v>
          </cell>
          <cell r="B120" t="str">
            <v>Fita adesiva plástica isolante</v>
          </cell>
          <cell r="C120" t="str">
            <v xml:space="preserve"> </v>
          </cell>
          <cell r="D120" t="str">
            <v xml:space="preserve"> </v>
          </cell>
          <cell r="E120" t="str">
            <v>un</v>
          </cell>
          <cell r="F120">
            <v>6</v>
          </cell>
          <cell r="G120">
            <v>3.84</v>
          </cell>
        </row>
        <row r="121">
          <cell r="A121" t="str">
            <v>PI 26</v>
          </cell>
          <cell r="B121" t="str">
            <v>Relé fotoelétrico c/ suporte para fixação galv. com furo 18mm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22</v>
          </cell>
          <cell r="G121">
            <v>11.5</v>
          </cell>
        </row>
        <row r="122">
          <cell r="A122" t="str">
            <v>PI 56</v>
          </cell>
          <cell r="B122" t="str">
            <v>Cabo isolado p/ 1000V, 4 mm² de alumínio</v>
          </cell>
          <cell r="C122" t="str">
            <v xml:space="preserve"> </v>
          </cell>
          <cell r="D122" t="str">
            <v xml:space="preserve"> </v>
          </cell>
          <cell r="E122" t="str">
            <v>m</v>
          </cell>
          <cell r="F122">
            <v>110</v>
          </cell>
          <cell r="G122">
            <v>0.37</v>
          </cell>
        </row>
        <row r="123">
          <cell r="A123" t="str">
            <v>PI 28</v>
          </cell>
          <cell r="B123" t="str">
            <v>Eletroduto de aço tipo pesado 100mm</v>
          </cell>
          <cell r="C123" t="str">
            <v xml:space="preserve"> </v>
          </cell>
          <cell r="D123" t="str">
            <v xml:space="preserve"> </v>
          </cell>
          <cell r="E123" t="str">
            <v>m</v>
          </cell>
          <cell r="F123">
            <v>140</v>
          </cell>
          <cell r="G123">
            <v>28.55</v>
          </cell>
        </row>
        <row r="124">
          <cell r="A124" t="str">
            <v>PI 29</v>
          </cell>
          <cell r="B124" t="str">
            <v>Curva em alumínio fundido de alta resistência, fixação por encaixe,50mm</v>
          </cell>
          <cell r="C124" t="str">
            <v xml:space="preserve"> </v>
          </cell>
          <cell r="D124" t="str">
            <v xml:space="preserve"> </v>
          </cell>
          <cell r="E124" t="str">
            <v>un</v>
          </cell>
          <cell r="F124">
            <v>2</v>
          </cell>
          <cell r="G124">
            <v>18.75</v>
          </cell>
        </row>
        <row r="125">
          <cell r="A125" t="str">
            <v>PI 30</v>
          </cell>
          <cell r="B125" t="str">
            <v>Haste para aterramento aço-cobre D 13x2400mm</v>
          </cell>
          <cell r="C125" t="str">
            <v xml:space="preserve"> </v>
          </cell>
          <cell r="D125" t="str">
            <v xml:space="preserve"> </v>
          </cell>
          <cell r="E125" t="str">
            <v>un</v>
          </cell>
          <cell r="F125">
            <v>12</v>
          </cell>
          <cell r="G125">
            <v>6.04</v>
          </cell>
        </row>
        <row r="126">
          <cell r="A126" t="str">
            <v>PI 31</v>
          </cell>
          <cell r="B126" t="str">
            <v>Cabo de cobre nú meio duro, 7 fios 2AWG</v>
          </cell>
          <cell r="C126" t="str">
            <v xml:space="preserve"> </v>
          </cell>
          <cell r="D126" t="str">
            <v xml:space="preserve"> </v>
          </cell>
          <cell r="E126" t="str">
            <v>kg</v>
          </cell>
          <cell r="F126">
            <v>4</v>
          </cell>
          <cell r="G126">
            <v>7.02</v>
          </cell>
        </row>
        <row r="127">
          <cell r="A127" t="str">
            <v>PI 32</v>
          </cell>
          <cell r="B127" t="str">
            <v>Conetor paralelo, liga alumínio tronco 1/0-4 AWG e derivação 2-4AWG</v>
          </cell>
          <cell r="C127" t="str">
            <v xml:space="preserve"> </v>
          </cell>
          <cell r="D127" t="str">
            <v xml:space="preserve"> </v>
          </cell>
          <cell r="E127" t="str">
            <v>un</v>
          </cell>
          <cell r="F127">
            <v>5</v>
          </cell>
          <cell r="G127">
            <v>1.04</v>
          </cell>
        </row>
        <row r="128">
          <cell r="A128" t="str">
            <v>PI 20</v>
          </cell>
          <cell r="B128" t="str">
            <v>Poste de concreto duplo T 10m, 150 daN</v>
          </cell>
          <cell r="C128" t="str">
            <v xml:space="preserve"> </v>
          </cell>
          <cell r="D128" t="str">
            <v xml:space="preserve"> </v>
          </cell>
          <cell r="E128" t="str">
            <v>un</v>
          </cell>
          <cell r="F128">
            <v>10</v>
          </cell>
          <cell r="G128">
            <v>200</v>
          </cell>
        </row>
        <row r="129">
          <cell r="A129" t="str">
            <v>PI 48</v>
          </cell>
          <cell r="B129" t="str">
            <v>Armação secundária p/ 2 estribo</v>
          </cell>
          <cell r="C129" t="str">
            <v xml:space="preserve"> </v>
          </cell>
          <cell r="D129" t="str">
            <v xml:space="preserve"> </v>
          </cell>
          <cell r="E129" t="str">
            <v>un</v>
          </cell>
          <cell r="F129">
            <v>20</v>
          </cell>
          <cell r="G129">
            <v>7.5</v>
          </cell>
        </row>
        <row r="130">
          <cell r="A130" t="str">
            <v>PI 49</v>
          </cell>
          <cell r="B130" t="str">
            <v>Armação secundária p/ 1 estribo</v>
          </cell>
          <cell r="C130" t="str">
            <v xml:space="preserve"> </v>
          </cell>
          <cell r="D130" t="str">
            <v xml:space="preserve"> </v>
          </cell>
          <cell r="E130" t="str">
            <v>un</v>
          </cell>
          <cell r="F130">
            <v>10</v>
          </cell>
          <cell r="G130">
            <v>3.5</v>
          </cell>
        </row>
        <row r="131">
          <cell r="A131" t="str">
            <v>PI 33</v>
          </cell>
          <cell r="B131" t="str">
            <v>Tubo de aço galvanizado, vara de 6m e 50mm</v>
          </cell>
          <cell r="C131" t="str">
            <v xml:space="preserve"> </v>
          </cell>
          <cell r="D131" t="str">
            <v xml:space="preserve"> </v>
          </cell>
          <cell r="E131" t="str">
            <v>un</v>
          </cell>
          <cell r="F131">
            <v>2</v>
          </cell>
          <cell r="G131">
            <v>74.06</v>
          </cell>
        </row>
        <row r="132">
          <cell r="A132" t="str">
            <v>PI 34</v>
          </cell>
          <cell r="B132" t="str">
            <v>Construção de caixa tipo SP, ou pré-instalada com as mesmas características</v>
          </cell>
          <cell r="C132" t="str">
            <v xml:space="preserve"> </v>
          </cell>
          <cell r="D132" t="str">
            <v xml:space="preserve"> </v>
          </cell>
          <cell r="E132" t="str">
            <v>un</v>
          </cell>
          <cell r="F132">
            <v>6</v>
          </cell>
          <cell r="G132">
            <v>180</v>
          </cell>
        </row>
        <row r="133">
          <cell r="A133" t="str">
            <v>PI 36</v>
          </cell>
          <cell r="B133" t="str">
            <v>Construção de embasamento p/ poste tipo engastado, concreto duplo T, 10m de altura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10</v>
          </cell>
          <cell r="G133">
            <v>285</v>
          </cell>
        </row>
        <row r="134">
          <cell r="A134" t="str">
            <v>PI 37</v>
          </cell>
          <cell r="B134" t="str">
            <v>Lançamento de cabos em dutos de aço, classe 1000V, circuito trifásico mais neutro, e monofásico</v>
          </cell>
          <cell r="C134" t="str">
            <v xml:space="preserve"> </v>
          </cell>
          <cell r="D134" t="str">
            <v xml:space="preserve"> </v>
          </cell>
          <cell r="E134" t="str">
            <v>m</v>
          </cell>
          <cell r="F134">
            <v>70</v>
          </cell>
          <cell r="G134">
            <v>4</v>
          </cell>
        </row>
        <row r="135">
          <cell r="A135" t="str">
            <v>PI 38</v>
          </cell>
          <cell r="B135" t="str">
            <v>Confecção de emendas retas ou derivação em cabos classe 1000V, c/ conector à compressão</v>
          </cell>
          <cell r="C135" t="str">
            <v xml:space="preserve"> </v>
          </cell>
          <cell r="D135" t="str">
            <v xml:space="preserve"> </v>
          </cell>
          <cell r="E135" t="str">
            <v>un</v>
          </cell>
          <cell r="F135">
            <v>2</v>
          </cell>
          <cell r="G135">
            <v>4.5</v>
          </cell>
        </row>
        <row r="136">
          <cell r="A136" t="str">
            <v>PI 39</v>
          </cell>
          <cell r="B136" t="str">
            <v>Fixação de haste de terra e conexão ao neutro</v>
          </cell>
          <cell r="C136" t="str">
            <v xml:space="preserve"> </v>
          </cell>
          <cell r="D136" t="str">
            <v xml:space="preserve"> </v>
          </cell>
          <cell r="E136" t="str">
            <v>un</v>
          </cell>
          <cell r="F136">
            <v>12</v>
          </cell>
          <cell r="G136">
            <v>35</v>
          </cell>
        </row>
        <row r="137">
          <cell r="A137" t="str">
            <v>PI 41</v>
          </cell>
          <cell r="B137" t="str">
            <v>Instalação de tubo de aço vara de 6m e curva de entrada de cabos na lateral do poste c/ fix. dutos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2</v>
          </cell>
          <cell r="G137">
            <v>200</v>
          </cell>
        </row>
        <row r="138">
          <cell r="A138" t="str">
            <v>PI 43</v>
          </cell>
          <cell r="B138" t="str">
            <v>Travessia de pista asfáltica p/ lançamento dutos aço tipo pesado 100mm</v>
          </cell>
          <cell r="C138" t="str">
            <v xml:space="preserve"> </v>
          </cell>
          <cell r="D138" t="str">
            <v xml:space="preserve"> </v>
          </cell>
          <cell r="E138" t="str">
            <v>m</v>
          </cell>
          <cell r="F138">
            <v>70</v>
          </cell>
          <cell r="G138">
            <v>70</v>
          </cell>
        </row>
        <row r="139">
          <cell r="A139" t="str">
            <v>PI 44</v>
          </cell>
          <cell r="B139" t="str">
            <v>Montagem eletromecânica de luminária 10,0m de altura, c/ fixação dos equip.e conexões elétricos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10</v>
          </cell>
          <cell r="G139">
            <v>60</v>
          </cell>
        </row>
        <row r="140">
          <cell r="A140" t="str">
            <v>PI 58</v>
          </cell>
          <cell r="B140" t="str">
            <v>Fixação de caixas de passagem p/ instalação aparente D=20mm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4</v>
          </cell>
          <cell r="G140">
            <v>10</v>
          </cell>
        </row>
        <row r="141">
          <cell r="A141" t="str">
            <v>PI 59</v>
          </cell>
          <cell r="B141" t="str">
            <v>Instalação de luminária blindada para lâmpada a vapor de mercúrio 250W</v>
          </cell>
          <cell r="C141" t="str">
            <v xml:space="preserve"> </v>
          </cell>
          <cell r="D141" t="str">
            <v xml:space="preserve"> </v>
          </cell>
          <cell r="E141" t="str">
            <v>un</v>
          </cell>
          <cell r="F141">
            <v>4</v>
          </cell>
          <cell r="G141">
            <v>20</v>
          </cell>
        </row>
        <row r="142">
          <cell r="A142" t="str">
            <v>PI 01</v>
          </cell>
          <cell r="B142" t="str">
            <v>Poste de aço galv. a fogo, c/ 20,0m de alt. p/ instal. tipo engastado</v>
          </cell>
          <cell r="C142" t="str">
            <v xml:space="preserve"> </v>
          </cell>
          <cell r="D142" t="str">
            <v xml:space="preserve"> </v>
          </cell>
          <cell r="E142" t="str">
            <v>un</v>
          </cell>
          <cell r="F142">
            <v>1</v>
          </cell>
          <cell r="G142">
            <v>2662.25</v>
          </cell>
        </row>
        <row r="143">
          <cell r="A143" t="str">
            <v>PI 07</v>
          </cell>
          <cell r="B143" t="str">
            <v>Suporte p/ luminária tipo ZGP402 da Philips ou similar</v>
          </cell>
          <cell r="C143" t="str">
            <v xml:space="preserve"> </v>
          </cell>
          <cell r="D143" t="str">
            <v xml:space="preserve"> </v>
          </cell>
          <cell r="E143" t="str">
            <v>un</v>
          </cell>
          <cell r="F143">
            <v>1</v>
          </cell>
          <cell r="G143">
            <v>100</v>
          </cell>
        </row>
        <row r="144">
          <cell r="A144" t="str">
            <v>PI 04</v>
          </cell>
          <cell r="B144" t="str">
            <v xml:space="preserve">Luminária p/ iluminação pública ref.SRC-612 da Philips ou similar 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2</v>
          </cell>
          <cell r="G144">
            <v>425.5</v>
          </cell>
        </row>
        <row r="145">
          <cell r="A145" t="str">
            <v>PI 03</v>
          </cell>
          <cell r="B145" t="str">
            <v xml:space="preserve">Luminária p/ iluminação pública ref.HRC-612 da Philips ou similar </v>
          </cell>
          <cell r="C145" t="str">
            <v xml:space="preserve"> </v>
          </cell>
          <cell r="D145" t="str">
            <v xml:space="preserve"> </v>
          </cell>
          <cell r="E145" t="str">
            <v>un</v>
          </cell>
          <cell r="F145">
            <v>20</v>
          </cell>
          <cell r="G145">
            <v>400</v>
          </cell>
        </row>
        <row r="146">
          <cell r="A146" t="str">
            <v>PI 09</v>
          </cell>
          <cell r="B146" t="str">
            <v>Lâmpada a vapor de sódio 400W, alta pressão, base E40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2</v>
          </cell>
          <cell r="G146">
            <v>33.35</v>
          </cell>
        </row>
        <row r="147">
          <cell r="A147" t="str">
            <v>PI 35</v>
          </cell>
          <cell r="B147" t="str">
            <v>Construção de embasamento p/ poste tipo engastado, 20m de altura</v>
          </cell>
          <cell r="C147" t="str">
            <v xml:space="preserve"> </v>
          </cell>
          <cell r="D147" t="str">
            <v xml:space="preserve"> </v>
          </cell>
          <cell r="E147" t="str">
            <v>un</v>
          </cell>
          <cell r="F147">
            <v>1</v>
          </cell>
          <cell r="G147">
            <v>494</v>
          </cell>
        </row>
        <row r="148">
          <cell r="A148" t="str">
            <v>PI 42</v>
          </cell>
          <cell r="B148" t="str">
            <v>Instalação de poste de aço de 20m de altura engastado</v>
          </cell>
          <cell r="C148" t="str">
            <v xml:space="preserve"> </v>
          </cell>
          <cell r="D148" t="str">
            <v xml:space="preserve"> </v>
          </cell>
          <cell r="E148" t="str">
            <v>un</v>
          </cell>
          <cell r="F148">
            <v>1</v>
          </cell>
          <cell r="G148">
            <v>250</v>
          </cell>
        </row>
        <row r="149">
          <cell r="A149" t="str">
            <v>PI 69</v>
          </cell>
          <cell r="B149" t="str">
            <v>Instalação de poste concreto duplo T, 10m de altura, engastado</v>
          </cell>
          <cell r="C149" t="str">
            <v xml:space="preserve"> </v>
          </cell>
          <cell r="D149" t="str">
            <v xml:space="preserve"> </v>
          </cell>
          <cell r="E149" t="str">
            <v>un</v>
          </cell>
          <cell r="F149">
            <v>10</v>
          </cell>
          <cell r="G149">
            <v>200</v>
          </cell>
        </row>
        <row r="150">
          <cell r="A150" t="str">
            <v>PI 27</v>
          </cell>
          <cell r="B150" t="str">
            <v>Cabo isolado p/ 1000V, bitola 35mm²</v>
          </cell>
          <cell r="C150" t="str">
            <v xml:space="preserve"> </v>
          </cell>
          <cell r="D150" t="str">
            <v xml:space="preserve"> </v>
          </cell>
          <cell r="E150" t="str">
            <v>m</v>
          </cell>
          <cell r="F150">
            <v>200</v>
          </cell>
          <cell r="G150">
            <v>1.55</v>
          </cell>
        </row>
        <row r="151">
          <cell r="A151" t="str">
            <v>PI 65</v>
          </cell>
          <cell r="B151" t="str">
            <v>Cabo de alumínio 1/0</v>
          </cell>
          <cell r="C151" t="str">
            <v xml:space="preserve"> </v>
          </cell>
          <cell r="D151" t="str">
            <v xml:space="preserve"> </v>
          </cell>
          <cell r="E151" t="str">
            <v>m</v>
          </cell>
          <cell r="F151">
            <v>2650</v>
          </cell>
          <cell r="G151">
            <v>1.7</v>
          </cell>
        </row>
        <row r="152">
          <cell r="A152" t="str">
            <v>PI 66</v>
          </cell>
          <cell r="B152" t="str">
            <v>Cabo isolado p/ 1000 V, 6 mm2 de alumínio</v>
          </cell>
          <cell r="C152" t="str">
            <v xml:space="preserve"> </v>
          </cell>
          <cell r="D152" t="str">
            <v xml:space="preserve"> </v>
          </cell>
          <cell r="E152" t="str">
            <v>m</v>
          </cell>
          <cell r="F152">
            <v>20</v>
          </cell>
          <cell r="G152">
            <v>1</v>
          </cell>
        </row>
        <row r="153">
          <cell r="A153" t="str">
            <v>PI 67</v>
          </cell>
          <cell r="B153" t="str">
            <v>Cabo isolado p/ 1000 V, 2,5 mm2 de alumínio</v>
          </cell>
          <cell r="C153" t="str">
            <v xml:space="preserve"> </v>
          </cell>
          <cell r="D153" t="str">
            <v xml:space="preserve"> </v>
          </cell>
          <cell r="E153" t="str">
            <v>m</v>
          </cell>
          <cell r="F153">
            <v>60</v>
          </cell>
          <cell r="G153">
            <v>0.6</v>
          </cell>
        </row>
        <row r="154">
          <cell r="A154" t="str">
            <v>R1</v>
          </cell>
          <cell r="B154" t="str">
            <v>Remanejamento de Rede de Baixa Tensão (220/380V)</v>
          </cell>
          <cell r="C154" t="str">
            <v xml:space="preserve"> </v>
          </cell>
          <cell r="D154" t="str">
            <v xml:space="preserve"> </v>
          </cell>
          <cell r="E154" t="str">
            <v>m</v>
          </cell>
          <cell r="F154">
            <v>100</v>
          </cell>
          <cell r="G154">
            <v>4.7</v>
          </cell>
        </row>
        <row r="155">
          <cell r="A155" t="str">
            <v>R2</v>
          </cell>
          <cell r="B155" t="str">
            <v>Remanejamento de Rede de Alta Tensão (138kV)</v>
          </cell>
          <cell r="C155" t="str">
            <v xml:space="preserve"> </v>
          </cell>
          <cell r="D155" t="str">
            <v xml:space="preserve"> </v>
          </cell>
          <cell r="E155" t="str">
            <v>m</v>
          </cell>
          <cell r="F155">
            <v>120</v>
          </cell>
          <cell r="G155">
            <v>6.2</v>
          </cell>
        </row>
        <row r="156">
          <cell r="A156" t="str">
            <v>R10</v>
          </cell>
          <cell r="B156" t="str">
            <v>Remanejamento de Poste de Concreto 10/150</v>
          </cell>
          <cell r="C156" t="str">
            <v xml:space="preserve"> </v>
          </cell>
          <cell r="D156" t="str">
            <v xml:space="preserve"> </v>
          </cell>
          <cell r="E156" t="str">
            <v>un</v>
          </cell>
          <cell r="F156">
            <v>2</v>
          </cell>
          <cell r="G156">
            <v>75</v>
          </cell>
        </row>
        <row r="157">
          <cell r="A157" t="str">
            <v>R11</v>
          </cell>
          <cell r="B157" t="str">
            <v>Remanejamento de Poste de Concreto 10/300</v>
          </cell>
          <cell r="C157" t="str">
            <v xml:space="preserve"> </v>
          </cell>
          <cell r="D157" t="str">
            <v xml:space="preserve"> </v>
          </cell>
          <cell r="E157" t="str">
            <v>un</v>
          </cell>
          <cell r="F157">
            <v>2</v>
          </cell>
          <cell r="G157">
            <v>75</v>
          </cell>
        </row>
      </sheetData>
      <sheetData sheetId="16"/>
      <sheetData sheetId="17"/>
      <sheetData sheetId="18" refreshError="1">
        <row r="16">
          <cell r="A16" t="str">
            <v>DER90150</v>
          </cell>
          <cell r="B16" t="str">
            <v>Escavação em tubulão a céu aberto em material de 1ªcateg.</v>
          </cell>
          <cell r="C16" t="str">
            <v xml:space="preserve"> </v>
          </cell>
          <cell r="D16" t="str">
            <v xml:space="preserve"> </v>
          </cell>
          <cell r="E16" t="str">
            <v>m3</v>
          </cell>
          <cell r="F16">
            <v>22</v>
          </cell>
          <cell r="G16">
            <v>184.89</v>
          </cell>
        </row>
        <row r="17">
          <cell r="A17" t="str">
            <v>DER90160</v>
          </cell>
          <cell r="B17" t="str">
            <v>Escavação em tubulão a céu aberto em material de 3ªcateg.</v>
          </cell>
          <cell r="C17" t="str">
            <v xml:space="preserve"> </v>
          </cell>
          <cell r="D17" t="str">
            <v xml:space="preserve"> </v>
          </cell>
          <cell r="E17" t="str">
            <v>m3</v>
          </cell>
          <cell r="F17">
            <v>1</v>
          </cell>
          <cell r="G17">
            <v>640.85</v>
          </cell>
        </row>
        <row r="18">
          <cell r="A18" t="str">
            <v>DER90170</v>
          </cell>
          <cell r="B18" t="str">
            <v>Escavação em tubulão sob ar comprimido em material de 1ªcateg.</v>
          </cell>
          <cell r="C18" t="str">
            <v xml:space="preserve"> </v>
          </cell>
          <cell r="D18" t="str">
            <v xml:space="preserve"> </v>
          </cell>
          <cell r="E18" t="str">
            <v>m3</v>
          </cell>
          <cell r="F18">
            <v>1</v>
          </cell>
          <cell r="G18">
            <v>742.04</v>
          </cell>
        </row>
        <row r="19">
          <cell r="A19" t="str">
            <v>DER90180</v>
          </cell>
          <cell r="B19" t="str">
            <v>Escavação em tubulão sob ar comprimido em material de 3ªcateg.</v>
          </cell>
          <cell r="C19" t="str">
            <v xml:space="preserve"> </v>
          </cell>
          <cell r="D19" t="str">
            <v xml:space="preserve"> </v>
          </cell>
          <cell r="E19" t="str">
            <v>m3</v>
          </cell>
          <cell r="F19">
            <v>33</v>
          </cell>
          <cell r="G19">
            <v>1154.25</v>
          </cell>
        </row>
        <row r="20">
          <cell r="A20" t="str">
            <v>03.010.01</v>
          </cell>
          <cell r="B20" t="str">
            <v>Escavação em cavas de fundação com esgotamento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173</v>
          </cell>
          <cell r="G20">
            <v>22.39</v>
          </cell>
        </row>
        <row r="21">
          <cell r="A21" t="str">
            <v>03.119.01</v>
          </cell>
          <cell r="B21" t="str">
            <v>Escoramento</v>
          </cell>
          <cell r="C21" t="str">
            <v xml:space="preserve"> </v>
          </cell>
          <cell r="D21" t="str">
            <v xml:space="preserve"> </v>
          </cell>
          <cell r="E21" t="str">
            <v>m3</v>
          </cell>
          <cell r="F21">
            <v>204</v>
          </cell>
          <cell r="G21">
            <v>19.190000000000001</v>
          </cell>
        </row>
        <row r="22">
          <cell r="A22" t="str">
            <v>03.371.00</v>
          </cell>
          <cell r="B22" t="str">
            <v>Formas de madeira compensada</v>
          </cell>
          <cell r="C22" t="str">
            <v xml:space="preserve"> </v>
          </cell>
          <cell r="D22" t="str">
            <v xml:space="preserve"> </v>
          </cell>
          <cell r="E22" t="str">
            <v>m2</v>
          </cell>
          <cell r="F22">
            <v>223</v>
          </cell>
          <cell r="G22">
            <v>21.86</v>
          </cell>
        </row>
        <row r="23">
          <cell r="A23" t="str">
            <v>03.371.02</v>
          </cell>
          <cell r="B23" t="str">
            <v>Formas de placa compensada plastificada</v>
          </cell>
          <cell r="C23" t="str">
            <v xml:space="preserve"> </v>
          </cell>
          <cell r="D23" t="str">
            <v xml:space="preserve"> </v>
          </cell>
          <cell r="E23" t="str">
            <v>m2</v>
          </cell>
          <cell r="F23">
            <v>261</v>
          </cell>
          <cell r="G23">
            <v>30.76</v>
          </cell>
        </row>
        <row r="24">
          <cell r="A24" t="str">
            <v>03.353.00</v>
          </cell>
          <cell r="B24" t="str">
            <v>Forn., preparo e colocação nas formas, de aço CA-50</v>
          </cell>
          <cell r="C24" t="str">
            <v xml:space="preserve"> </v>
          </cell>
          <cell r="D24" t="str">
            <v xml:space="preserve"> </v>
          </cell>
          <cell r="E24" t="str">
            <v>kg</v>
          </cell>
          <cell r="F24">
            <v>5462</v>
          </cell>
          <cell r="G24">
            <v>2.59</v>
          </cell>
        </row>
        <row r="25">
          <cell r="A25" t="str">
            <v>03.326.00</v>
          </cell>
          <cell r="B25" t="str">
            <v xml:space="preserve">Concreto fck= 20 MPa-contr. raz. uso ger. 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117</v>
          </cell>
          <cell r="G25">
            <v>149.19999999999999</v>
          </cell>
        </row>
        <row r="26">
          <cell r="B26" t="str">
            <v>Superestrutura</v>
          </cell>
        </row>
        <row r="27">
          <cell r="A27" t="str">
            <v>03.371.02</v>
          </cell>
          <cell r="B27" t="str">
            <v>Formas de placa compensada plastificada</v>
          </cell>
          <cell r="C27" t="str">
            <v xml:space="preserve"> </v>
          </cell>
          <cell r="D27" t="str">
            <v xml:space="preserve"> </v>
          </cell>
          <cell r="E27" t="str">
            <v>m2</v>
          </cell>
          <cell r="F27">
            <v>1745</v>
          </cell>
          <cell r="G27">
            <v>30.76</v>
          </cell>
        </row>
        <row r="28">
          <cell r="A28" t="str">
            <v>OAE6</v>
          </cell>
          <cell r="B28" t="str">
            <v>Escoramento metálico comum (cimbramento)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1725</v>
          </cell>
          <cell r="G28">
            <v>27.58</v>
          </cell>
        </row>
        <row r="29">
          <cell r="A29" t="str">
            <v>03.353.00</v>
          </cell>
          <cell r="B29" t="str">
            <v>Forn., preparo e colocação nas formas, de aço CA-50</v>
          </cell>
          <cell r="C29" t="str">
            <v xml:space="preserve"> </v>
          </cell>
          <cell r="D29" t="str">
            <v xml:space="preserve"> </v>
          </cell>
          <cell r="E29" t="str">
            <v>kg</v>
          </cell>
          <cell r="F29">
            <v>20346</v>
          </cell>
          <cell r="G29">
            <v>2.59</v>
          </cell>
        </row>
        <row r="30">
          <cell r="A30" t="str">
            <v>03.354.00</v>
          </cell>
          <cell r="B30" t="str">
            <v>Forn., preparo e colocação nas formas, de aço CA-60</v>
          </cell>
          <cell r="C30" t="str">
            <v xml:space="preserve"> </v>
          </cell>
          <cell r="D30" t="str">
            <v xml:space="preserve"> </v>
          </cell>
          <cell r="E30" t="str">
            <v>kg</v>
          </cell>
          <cell r="F30">
            <v>2058</v>
          </cell>
          <cell r="G30">
            <v>2.85</v>
          </cell>
        </row>
        <row r="31">
          <cell r="A31" t="str">
            <v>03.359.01</v>
          </cell>
          <cell r="B31" t="str">
            <v>Forn., preparo e colocação nas formas, de aço CA-25</v>
          </cell>
          <cell r="C31" t="str">
            <v xml:space="preserve"> </v>
          </cell>
          <cell r="D31" t="str">
            <v xml:space="preserve"> </v>
          </cell>
          <cell r="E31" t="str">
            <v>kg</v>
          </cell>
          <cell r="F31">
            <v>114</v>
          </cell>
          <cell r="G31">
            <v>2.4300000000000002</v>
          </cell>
        </row>
        <row r="32">
          <cell r="A32" t="str">
            <v>03.330.00</v>
          </cell>
          <cell r="B32" t="str">
            <v>Concreto fck= 35 MPa-contr. raz. uso ger.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130</v>
          </cell>
          <cell r="G32">
            <v>166.78</v>
          </cell>
        </row>
        <row r="33">
          <cell r="A33" t="str">
            <v>03.326.00</v>
          </cell>
          <cell r="B33" t="str">
            <v xml:space="preserve">Concreto fck= 20 MPa-contr. raz. uso ger. 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33</v>
          </cell>
          <cell r="G33">
            <v>149.19999999999999</v>
          </cell>
        </row>
        <row r="34">
          <cell r="B34" t="str">
            <v>Diversos</v>
          </cell>
        </row>
        <row r="35">
          <cell r="A35" t="str">
            <v>03.510.00</v>
          </cell>
          <cell r="B35" t="str">
            <v>Aparelho de apoio em neoprene</v>
          </cell>
          <cell r="C35" t="str">
            <v xml:space="preserve"> </v>
          </cell>
          <cell r="D35" t="str">
            <v xml:space="preserve"> </v>
          </cell>
          <cell r="E35" t="str">
            <v>kg</v>
          </cell>
          <cell r="F35">
            <v>50</v>
          </cell>
          <cell r="G35">
            <v>86.94</v>
          </cell>
        </row>
        <row r="36">
          <cell r="A36" t="str">
            <v>P 03.991.01b</v>
          </cell>
          <cell r="B36" t="str">
            <v>Dreno de FF D= 50 mm x 500mm</v>
          </cell>
          <cell r="C36" t="str">
            <v xml:space="preserve"> </v>
          </cell>
          <cell r="D36" t="str">
            <v xml:space="preserve"> </v>
          </cell>
          <cell r="E36" t="str">
            <v>un</v>
          </cell>
          <cell r="F36">
            <v>42</v>
          </cell>
          <cell r="G36">
            <v>6.63</v>
          </cell>
        </row>
        <row r="37">
          <cell r="F37" t="str">
            <v>SUB-TOTAL OAE</v>
          </cell>
        </row>
        <row r="38">
          <cell r="B38" t="str">
            <v>OBRAS COMPLEMENTARES</v>
          </cell>
        </row>
        <row r="39">
          <cell r="B39" t="str">
            <v>Iluminação das passarelas</v>
          </cell>
        </row>
        <row r="40">
          <cell r="A40" t="str">
            <v>PI 02a</v>
          </cell>
          <cell r="B40" t="str">
            <v>Poste de aço galvanizado a fogo, c/ 5,0m de alt. p/instal.na lat. das passarelas</v>
          </cell>
          <cell r="C40" t="str">
            <v xml:space="preserve"> </v>
          </cell>
          <cell r="D40" t="str">
            <v xml:space="preserve"> </v>
          </cell>
          <cell r="E40" t="str">
            <v>un</v>
          </cell>
          <cell r="F40">
            <v>4</v>
          </cell>
          <cell r="G40">
            <v>300</v>
          </cell>
        </row>
        <row r="41">
          <cell r="A41" t="str">
            <v>PI 03</v>
          </cell>
          <cell r="B41" t="str">
            <v xml:space="preserve">Luminária p/ iluminação pública ref.HRC-612 da Philips ou similar </v>
          </cell>
          <cell r="C41" t="str">
            <v xml:space="preserve"> </v>
          </cell>
          <cell r="D41" t="str">
            <v xml:space="preserve"> </v>
          </cell>
          <cell r="E41" t="str">
            <v>un</v>
          </cell>
          <cell r="F41">
            <v>4</v>
          </cell>
          <cell r="G41">
            <v>400</v>
          </cell>
        </row>
        <row r="42">
          <cell r="A42" t="str">
            <v>PI 08</v>
          </cell>
          <cell r="B42" t="str">
            <v>Suporte p/ luminária tipo ZGP401 da Philips ou similar</v>
          </cell>
          <cell r="C42" t="str">
            <v xml:space="preserve"> </v>
          </cell>
          <cell r="D42" t="str">
            <v xml:space="preserve"> </v>
          </cell>
          <cell r="E42" t="str">
            <v>un</v>
          </cell>
          <cell r="F42">
            <v>4</v>
          </cell>
          <cell r="G42">
            <v>81.650000000000006</v>
          </cell>
        </row>
        <row r="43">
          <cell r="A43" t="str">
            <v>PI 10</v>
          </cell>
          <cell r="B43" t="str">
            <v>Lâmpada a vapor de mercúrio 250W, alta pressão, base E40</v>
          </cell>
          <cell r="C43" t="str">
            <v xml:space="preserve"> </v>
          </cell>
          <cell r="D43" t="str">
            <v xml:space="preserve"> </v>
          </cell>
          <cell r="E43" t="str">
            <v>un</v>
          </cell>
          <cell r="F43">
            <v>4</v>
          </cell>
          <cell r="G43">
            <v>28.75</v>
          </cell>
        </row>
        <row r="44">
          <cell r="A44" t="str">
            <v>PI 71</v>
          </cell>
          <cell r="B44" t="str">
            <v>Cabo isolado p/ 1000V, de alumínio, singelo, cor preto, bitola 25 mm² (XLPE) est.</v>
          </cell>
          <cell r="C44" t="str">
            <v xml:space="preserve"> </v>
          </cell>
          <cell r="D44" t="str">
            <v xml:space="preserve"> </v>
          </cell>
          <cell r="E44" t="str">
            <v>m</v>
          </cell>
          <cell r="F44">
            <v>100</v>
          </cell>
          <cell r="G44">
            <v>4.62</v>
          </cell>
        </row>
        <row r="45">
          <cell r="A45" t="str">
            <v>PI 67</v>
          </cell>
          <cell r="B45" t="str">
            <v>Cabo isolado p/ 1000 V, 2,5 mm2 de alumínio</v>
          </cell>
          <cell r="C45" t="str">
            <v xml:space="preserve"> </v>
          </cell>
          <cell r="D45" t="str">
            <v xml:space="preserve"> </v>
          </cell>
          <cell r="E45" t="str">
            <v>m</v>
          </cell>
          <cell r="F45">
            <v>40</v>
          </cell>
          <cell r="G45">
            <v>0.6</v>
          </cell>
        </row>
        <row r="46">
          <cell r="A46" t="str">
            <v>PI 72</v>
          </cell>
          <cell r="B46" t="str">
            <v>Eletroduto de aço 1.1/4" (vara de 3m), na passarela, conforme projeto</v>
          </cell>
          <cell r="C46">
            <v>0</v>
          </cell>
          <cell r="D46">
            <v>0</v>
          </cell>
          <cell r="E46" t="str">
            <v>m</v>
          </cell>
          <cell r="F46">
            <v>50</v>
          </cell>
          <cell r="G46">
            <v>18</v>
          </cell>
        </row>
        <row r="47">
          <cell r="A47" t="str">
            <v>PI 30</v>
          </cell>
          <cell r="B47" t="str">
            <v>Haste para aterramento aço-cobre D 13x2400mm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1</v>
          </cell>
          <cell r="G47">
            <v>6.04</v>
          </cell>
        </row>
        <row r="48">
          <cell r="A48" t="str">
            <v>PI 31</v>
          </cell>
          <cell r="B48" t="str">
            <v>Cabo de cobre nú meio duro, 7 fios 2AWG</v>
          </cell>
          <cell r="C48" t="str">
            <v xml:space="preserve"> </v>
          </cell>
          <cell r="D48" t="str">
            <v xml:space="preserve"> </v>
          </cell>
          <cell r="E48" t="str">
            <v>kg</v>
          </cell>
          <cell r="F48">
            <v>4</v>
          </cell>
          <cell r="G48">
            <v>7.02</v>
          </cell>
        </row>
        <row r="49">
          <cell r="A49" t="str">
            <v>PI 39</v>
          </cell>
          <cell r="B49" t="str">
            <v>Fixação de haste de terra e conexão ao neutro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4</v>
          </cell>
          <cell r="G49">
            <v>35</v>
          </cell>
        </row>
        <row r="50">
          <cell r="A50" t="str">
            <v>PI 37</v>
          </cell>
          <cell r="B50" t="str">
            <v>Lançamento de cabos em dutos de aço, classe 1000V, circuito trifásico mais neutro, e monofásico</v>
          </cell>
          <cell r="C50" t="str">
            <v xml:space="preserve"> </v>
          </cell>
          <cell r="D50" t="str">
            <v xml:space="preserve"> </v>
          </cell>
          <cell r="E50" t="str">
            <v>m</v>
          </cell>
          <cell r="F50">
            <v>100</v>
          </cell>
          <cell r="G50">
            <v>4</v>
          </cell>
        </row>
        <row r="51">
          <cell r="A51" t="str">
            <v>PI 73</v>
          </cell>
          <cell r="B51" t="str">
            <v>Reator de alto fator externo c/ignitor p/ lâmpada a vapor de mercúrio,  da Entral ou similar</v>
          </cell>
          <cell r="C51">
            <v>0</v>
          </cell>
          <cell r="D51">
            <v>0</v>
          </cell>
          <cell r="E51" t="str">
            <v>un</v>
          </cell>
          <cell r="F51">
            <v>4</v>
          </cell>
          <cell r="G51">
            <v>37</v>
          </cell>
        </row>
        <row r="52">
          <cell r="A52" t="str">
            <v>PI 74</v>
          </cell>
          <cell r="B52" t="str">
            <v>Chave de iluminação pública</v>
          </cell>
          <cell r="C52">
            <v>0</v>
          </cell>
          <cell r="D52">
            <v>0</v>
          </cell>
          <cell r="E52" t="str">
            <v>un</v>
          </cell>
          <cell r="F52">
            <v>1</v>
          </cell>
          <cell r="G52">
            <v>95</v>
          </cell>
        </row>
        <row r="53">
          <cell r="A53" t="str">
            <v>PI 75</v>
          </cell>
          <cell r="B53" t="str">
            <v>Montagem eletromecânica de luminária 5m de altura, c/fixação dos equipam.e conexões elét.</v>
          </cell>
          <cell r="C53">
            <v>0</v>
          </cell>
          <cell r="D53">
            <v>0</v>
          </cell>
          <cell r="E53" t="str">
            <v>un</v>
          </cell>
          <cell r="F53">
            <v>4</v>
          </cell>
          <cell r="G53">
            <v>67.08</v>
          </cell>
        </row>
        <row r="54">
          <cell r="A54" t="str">
            <v>PI 22</v>
          </cell>
          <cell r="B54" t="str">
            <v>Base completa com fusível Diazed, 6A, retardado, incluíndo tampa, anel de proteção e ajuste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4</v>
          </cell>
          <cell r="G54">
            <v>8.6300000000000008</v>
          </cell>
        </row>
        <row r="55">
          <cell r="A55" t="str">
            <v>PI 26</v>
          </cell>
          <cell r="B55" t="str">
            <v>Relé fotoelétrico c/ suporte para fixação galv. com furo 18mm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1</v>
          </cell>
          <cell r="G55">
            <v>11.5</v>
          </cell>
        </row>
        <row r="56">
          <cell r="A56" t="str">
            <v>PI 24</v>
          </cell>
          <cell r="B56" t="str">
            <v>Fita elétrica auto fusão a base de borracha EPR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2</v>
          </cell>
          <cell r="G56">
            <v>6.39</v>
          </cell>
        </row>
        <row r="57">
          <cell r="A57" t="str">
            <v>PI 25</v>
          </cell>
          <cell r="B57" t="str">
            <v>Fita adesiva plástica isolante</v>
          </cell>
          <cell r="C57" t="str">
            <v xml:space="preserve"> </v>
          </cell>
          <cell r="D57" t="str">
            <v xml:space="preserve"> </v>
          </cell>
          <cell r="E57" t="str">
            <v>un</v>
          </cell>
          <cell r="F57">
            <v>2</v>
          </cell>
          <cell r="G57">
            <v>3.84</v>
          </cell>
        </row>
        <row r="58">
          <cell r="A58" t="str">
            <v>PI 38</v>
          </cell>
          <cell r="B58" t="str">
            <v>Confecção de emendas retas ou derivação em cabos classe 1000V, c/ conector à compressão</v>
          </cell>
          <cell r="C58" t="str">
            <v xml:space="preserve"> </v>
          </cell>
          <cell r="D58" t="str">
            <v xml:space="preserve"> </v>
          </cell>
          <cell r="E58" t="str">
            <v>un</v>
          </cell>
          <cell r="F58">
            <v>12</v>
          </cell>
          <cell r="G58">
            <v>4.5</v>
          </cell>
        </row>
        <row r="59">
          <cell r="F59" t="str">
            <v>SUB-TOTAL - OBRAS COMPLEMENTARES</v>
          </cell>
        </row>
        <row r="61">
          <cell r="F61" t="str">
            <v>SUB-TOTAL - Passarela do Km 4+700/391+700</v>
          </cell>
        </row>
        <row r="63">
          <cell r="B63" t="str">
            <v>Passarela do Km 9+680/396+680</v>
          </cell>
        </row>
        <row r="64">
          <cell r="B64" t="str">
            <v>OBRAS DE ARTE ESPECIAIS</v>
          </cell>
        </row>
        <row r="65">
          <cell r="B65" t="str">
            <v>Infra e Mesoestrutura</v>
          </cell>
        </row>
        <row r="66">
          <cell r="A66" t="str">
            <v>DER90150</v>
          </cell>
          <cell r="B66" t="str">
            <v>Escavação em tubulão a céu aberto em material de 1ªcateg.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31</v>
          </cell>
          <cell r="G66">
            <v>184.89</v>
          </cell>
        </row>
        <row r="67">
          <cell r="A67" t="str">
            <v>DER90160</v>
          </cell>
          <cell r="B67" t="str">
            <v>Escavação em tubulão a céu aberto em material de 3ªcateg.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1</v>
          </cell>
          <cell r="G67">
            <v>640.85</v>
          </cell>
        </row>
        <row r="68">
          <cell r="A68" t="str">
            <v>DER90170</v>
          </cell>
          <cell r="B68" t="str">
            <v>Escavação em tubulão sob ar comprimido em material de 1ªcateg.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1</v>
          </cell>
          <cell r="G68">
            <v>742.04</v>
          </cell>
        </row>
        <row r="69">
          <cell r="A69" t="str">
            <v>DER90180</v>
          </cell>
          <cell r="B69" t="str">
            <v>Escavação em tubulão sob ar comprimido em material de 3ªcateg.</v>
          </cell>
          <cell r="C69" t="str">
            <v xml:space="preserve"> </v>
          </cell>
          <cell r="D69" t="str">
            <v xml:space="preserve"> </v>
          </cell>
          <cell r="E69" t="str">
            <v>m3</v>
          </cell>
          <cell r="F69">
            <v>46</v>
          </cell>
          <cell r="G69">
            <v>1154.25</v>
          </cell>
        </row>
        <row r="70">
          <cell r="A70" t="str">
            <v>03.010.01</v>
          </cell>
          <cell r="B70" t="str">
            <v>Escavação em cavas de fundação com esgotamento</v>
          </cell>
          <cell r="C70" t="str">
            <v xml:space="preserve"> </v>
          </cell>
          <cell r="D70" t="str">
            <v xml:space="preserve"> </v>
          </cell>
          <cell r="E70" t="str">
            <v>m3</v>
          </cell>
          <cell r="F70">
            <v>17</v>
          </cell>
          <cell r="G70">
            <v>22.39</v>
          </cell>
        </row>
        <row r="71">
          <cell r="A71" t="str">
            <v>03.371.00</v>
          </cell>
          <cell r="B71" t="str">
            <v>Formas de madeira compensada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263</v>
          </cell>
          <cell r="G71">
            <v>21.86</v>
          </cell>
        </row>
        <row r="72">
          <cell r="A72" t="str">
            <v>03.371.02</v>
          </cell>
          <cell r="B72" t="str">
            <v>Formas de placa compensada plastificada</v>
          </cell>
          <cell r="C72" t="str">
            <v xml:space="preserve"> </v>
          </cell>
          <cell r="D72" t="str">
            <v xml:space="preserve"> </v>
          </cell>
          <cell r="E72" t="str">
            <v>m2</v>
          </cell>
          <cell r="F72">
            <v>203</v>
          </cell>
          <cell r="G72">
            <v>30.76</v>
          </cell>
        </row>
        <row r="73">
          <cell r="A73" t="str">
            <v>03.353.00</v>
          </cell>
          <cell r="B73" t="str">
            <v>Forn., preparo e colocação nas formas, de aço CA-50</v>
          </cell>
          <cell r="C73" t="str">
            <v xml:space="preserve"> </v>
          </cell>
          <cell r="D73" t="str">
            <v xml:space="preserve"> </v>
          </cell>
          <cell r="E73" t="str">
            <v>kg</v>
          </cell>
          <cell r="F73">
            <v>5616</v>
          </cell>
          <cell r="G73">
            <v>2.59</v>
          </cell>
        </row>
        <row r="74">
          <cell r="A74" t="str">
            <v>03.326.00</v>
          </cell>
          <cell r="B74" t="str">
            <v xml:space="preserve">Concreto fck= 20 MPa-contr. raz. uso ger. 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124</v>
          </cell>
          <cell r="G74">
            <v>149.19999999999999</v>
          </cell>
        </row>
        <row r="75">
          <cell r="B75" t="str">
            <v>Superestrutura</v>
          </cell>
        </row>
        <row r="76">
          <cell r="A76" t="str">
            <v>03.371.02</v>
          </cell>
          <cell r="B76" t="str">
            <v>Formas de placa compensada plastificada</v>
          </cell>
          <cell r="C76" t="str">
            <v xml:space="preserve"> </v>
          </cell>
          <cell r="D76" t="str">
            <v xml:space="preserve"> </v>
          </cell>
          <cell r="E76" t="str">
            <v>m2</v>
          </cell>
          <cell r="F76">
            <v>1450</v>
          </cell>
          <cell r="G76">
            <v>30.76</v>
          </cell>
        </row>
        <row r="77">
          <cell r="A77" t="str">
            <v>OAE6</v>
          </cell>
          <cell r="B77" t="str">
            <v>Escoramento metálico comum (cimbramento)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1124</v>
          </cell>
          <cell r="G77">
            <v>27.58</v>
          </cell>
        </row>
        <row r="78">
          <cell r="A78" t="str">
            <v>03.353.00</v>
          </cell>
          <cell r="B78" t="str">
            <v>Forn., preparo e colocação nas formas, de aço CA-50</v>
          </cell>
          <cell r="C78" t="str">
            <v xml:space="preserve"> </v>
          </cell>
          <cell r="D78" t="str">
            <v xml:space="preserve"> </v>
          </cell>
          <cell r="E78" t="str">
            <v>kg</v>
          </cell>
          <cell r="F78">
            <v>13768</v>
          </cell>
          <cell r="G78">
            <v>2.59</v>
          </cell>
        </row>
        <row r="79">
          <cell r="A79" t="str">
            <v>03.354.00</v>
          </cell>
          <cell r="B79" t="str">
            <v>Forn., preparo e colocação nas formas, de aço CA-60</v>
          </cell>
          <cell r="C79" t="str">
            <v xml:space="preserve"> </v>
          </cell>
          <cell r="D79" t="str">
            <v xml:space="preserve"> </v>
          </cell>
          <cell r="E79" t="str">
            <v>kg</v>
          </cell>
          <cell r="F79">
            <v>1517</v>
          </cell>
          <cell r="G79">
            <v>2.85</v>
          </cell>
        </row>
        <row r="80">
          <cell r="A80" t="str">
            <v>03.359.01</v>
          </cell>
          <cell r="B80" t="str">
            <v>Forn., preparo e colocação nas formas, de aço CA-25</v>
          </cell>
          <cell r="C80" t="str">
            <v xml:space="preserve"> </v>
          </cell>
          <cell r="D80" t="str">
            <v xml:space="preserve"> </v>
          </cell>
          <cell r="E80" t="str">
            <v>kg</v>
          </cell>
          <cell r="F80">
            <v>99</v>
          </cell>
          <cell r="G80">
            <v>2.4300000000000002</v>
          </cell>
        </row>
        <row r="81">
          <cell r="A81" t="str">
            <v>03.330.00</v>
          </cell>
          <cell r="B81" t="str">
            <v>Concreto fck= 35 MPa-contr. raz. uso ger.</v>
          </cell>
          <cell r="C81" t="str">
            <v xml:space="preserve"> </v>
          </cell>
          <cell r="D81" t="str">
            <v xml:space="preserve"> </v>
          </cell>
          <cell r="E81" t="str">
            <v>m3</v>
          </cell>
          <cell r="F81">
            <v>102</v>
          </cell>
          <cell r="G81">
            <v>166.78</v>
          </cell>
        </row>
        <row r="82">
          <cell r="A82" t="str">
            <v>03.326.00</v>
          </cell>
          <cell r="B82" t="str">
            <v xml:space="preserve">Concreto fck= 20 MPa-contr. raz. uso ger. </v>
          </cell>
          <cell r="C82" t="str">
            <v xml:space="preserve"> </v>
          </cell>
          <cell r="D82" t="str">
            <v xml:space="preserve"> </v>
          </cell>
          <cell r="E82" t="str">
            <v>m3</v>
          </cell>
          <cell r="F82">
            <v>27</v>
          </cell>
          <cell r="G82">
            <v>149.19999999999999</v>
          </cell>
        </row>
        <row r="83">
          <cell r="B83" t="str">
            <v>Diversos</v>
          </cell>
        </row>
        <row r="84">
          <cell r="A84" t="str">
            <v>03.510.00</v>
          </cell>
          <cell r="B84" t="str">
            <v>Aparelho de apoio em neoprene</v>
          </cell>
          <cell r="C84" t="str">
            <v xml:space="preserve"> </v>
          </cell>
          <cell r="D84" t="str">
            <v xml:space="preserve"> </v>
          </cell>
          <cell r="E84" t="str">
            <v>kg</v>
          </cell>
          <cell r="F84">
            <v>33</v>
          </cell>
          <cell r="G84">
            <v>86.94</v>
          </cell>
        </row>
        <row r="85">
          <cell r="A85" t="str">
            <v>P 03.991.01b</v>
          </cell>
          <cell r="B85" t="str">
            <v>Dreno de FF D= 50 mm x 500mm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20</v>
          </cell>
          <cell r="G85">
            <v>6.63</v>
          </cell>
        </row>
        <row r="86">
          <cell r="F86" t="str">
            <v>SUB-TOTAL OAE</v>
          </cell>
        </row>
        <row r="87">
          <cell r="B87" t="str">
            <v>OBRAS COMPLEMENTARES</v>
          </cell>
        </row>
        <row r="88">
          <cell r="B88" t="str">
            <v>Iluminação das passarelas</v>
          </cell>
        </row>
        <row r="89">
          <cell r="A89" t="str">
            <v>PI 02a</v>
          </cell>
          <cell r="B89" t="str">
            <v>Poste de aço galvanizado a fogo, c/ 5,0m de alt. p/instal.na lat. das passarelas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4</v>
          </cell>
          <cell r="G89">
            <v>300</v>
          </cell>
        </row>
        <row r="90">
          <cell r="A90" t="str">
            <v>PI 03</v>
          </cell>
          <cell r="B90" t="str">
            <v xml:space="preserve">Luminária p/ iluminação pública ref.HRC-612 da Philips ou similar 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</v>
          </cell>
          <cell r="G90">
            <v>400</v>
          </cell>
        </row>
        <row r="91">
          <cell r="A91" t="str">
            <v>PI 08</v>
          </cell>
          <cell r="B91" t="str">
            <v>Suporte p/ luminária tipo ZGP401 da Philips ou similar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4</v>
          </cell>
          <cell r="G91">
            <v>81.650000000000006</v>
          </cell>
        </row>
        <row r="92">
          <cell r="A92" t="str">
            <v>PI 10</v>
          </cell>
          <cell r="B92" t="str">
            <v>Lâmpada a vapor de mercúrio 250W, alta pressão, base E40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4</v>
          </cell>
          <cell r="G92">
            <v>28.75</v>
          </cell>
        </row>
        <row r="93">
          <cell r="A93" t="str">
            <v>PI 71</v>
          </cell>
          <cell r="B93" t="str">
            <v>Cabo isolado p/ 1000V, de alumínio, singelo, cor preto, bitola 25 mm² (XLPE) est.</v>
          </cell>
          <cell r="C93" t="str">
            <v xml:space="preserve"> </v>
          </cell>
          <cell r="D93" t="str">
            <v xml:space="preserve"> </v>
          </cell>
          <cell r="E93" t="str">
            <v>m</v>
          </cell>
          <cell r="F93">
            <v>100</v>
          </cell>
          <cell r="G93">
            <v>4.62</v>
          </cell>
        </row>
        <row r="94">
          <cell r="A94" t="str">
            <v>PI 67</v>
          </cell>
          <cell r="B94" t="str">
            <v>Cabo isolado p/ 1000 V, 2,5 mm2 de alumínio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40</v>
          </cell>
          <cell r="G94">
            <v>0.6</v>
          </cell>
        </row>
        <row r="95">
          <cell r="A95" t="str">
            <v>PI 72</v>
          </cell>
          <cell r="B95" t="str">
            <v>Eletroduto de aço 1.1/4" (vara de 3m), na passarela, conforme projeto</v>
          </cell>
          <cell r="C95">
            <v>0</v>
          </cell>
          <cell r="D95">
            <v>0</v>
          </cell>
          <cell r="E95" t="str">
            <v>m</v>
          </cell>
          <cell r="F95">
            <v>50</v>
          </cell>
          <cell r="G95">
            <v>18</v>
          </cell>
        </row>
        <row r="96">
          <cell r="A96" t="str">
            <v>PI 30</v>
          </cell>
          <cell r="B96" t="str">
            <v>Haste para aterramento aço-cobre D 13x2400mm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1</v>
          </cell>
          <cell r="G96">
            <v>6.04</v>
          </cell>
        </row>
        <row r="97">
          <cell r="A97" t="str">
            <v>PI 31</v>
          </cell>
          <cell r="B97" t="str">
            <v>Cabo de cobre nú meio duro, 7 fios 2AWG</v>
          </cell>
          <cell r="C97" t="str">
            <v xml:space="preserve"> </v>
          </cell>
          <cell r="D97" t="str">
            <v xml:space="preserve"> </v>
          </cell>
          <cell r="E97" t="str">
            <v>kg</v>
          </cell>
          <cell r="F97">
            <v>4</v>
          </cell>
          <cell r="G97">
            <v>7.02</v>
          </cell>
        </row>
        <row r="98">
          <cell r="A98" t="str">
            <v>PI 39</v>
          </cell>
          <cell r="B98" t="str">
            <v>Fixação de haste de terra e conexão ao neutro</v>
          </cell>
          <cell r="C98" t="str">
            <v xml:space="preserve"> </v>
          </cell>
          <cell r="D98" t="str">
            <v xml:space="preserve"> </v>
          </cell>
          <cell r="E98" t="str">
            <v>un</v>
          </cell>
          <cell r="F98">
            <v>4</v>
          </cell>
          <cell r="G98">
            <v>35</v>
          </cell>
        </row>
        <row r="99">
          <cell r="A99" t="str">
            <v>PI 37</v>
          </cell>
          <cell r="B99" t="str">
            <v>Lançamento de cabos em dutos de aço, classe 1000V, circuito trifásico mais neutro, e monofásico</v>
          </cell>
          <cell r="C99" t="str">
            <v xml:space="preserve"> </v>
          </cell>
          <cell r="D99" t="str">
            <v xml:space="preserve"> </v>
          </cell>
          <cell r="E99" t="str">
            <v>m</v>
          </cell>
          <cell r="F99">
            <v>100</v>
          </cell>
          <cell r="G99">
            <v>4</v>
          </cell>
        </row>
        <row r="100">
          <cell r="A100" t="str">
            <v>PI 73</v>
          </cell>
          <cell r="B100" t="str">
            <v>Reator de alto fator externo c/ignitor p/ lâmpada a vapor de mercúrio,  da Entral ou similar</v>
          </cell>
          <cell r="C100">
            <v>0</v>
          </cell>
          <cell r="D100">
            <v>0</v>
          </cell>
          <cell r="E100" t="str">
            <v>un</v>
          </cell>
          <cell r="F100">
            <v>4</v>
          </cell>
          <cell r="G100">
            <v>37</v>
          </cell>
        </row>
        <row r="101">
          <cell r="A101" t="str">
            <v>PI 74</v>
          </cell>
          <cell r="B101" t="str">
            <v>Chave de iluminação pública</v>
          </cell>
          <cell r="C101">
            <v>0</v>
          </cell>
          <cell r="D101">
            <v>0</v>
          </cell>
          <cell r="E101" t="str">
            <v>un</v>
          </cell>
          <cell r="F101">
            <v>1</v>
          </cell>
          <cell r="G101">
            <v>95</v>
          </cell>
        </row>
        <row r="102">
          <cell r="A102" t="str">
            <v>PI 75</v>
          </cell>
          <cell r="B102" t="str">
            <v>Montagem eletromecânica de luminária 5m de altura, c/fixação dos equipam.e conexões elét.</v>
          </cell>
          <cell r="C102">
            <v>0</v>
          </cell>
          <cell r="D102">
            <v>0</v>
          </cell>
          <cell r="E102" t="str">
            <v>un</v>
          </cell>
          <cell r="F102">
            <v>4</v>
          </cell>
          <cell r="G102">
            <v>67.08</v>
          </cell>
        </row>
        <row r="103">
          <cell r="A103" t="str">
            <v>PI 22</v>
          </cell>
          <cell r="B103" t="str">
            <v>Base completa com fusível Diazed, 6A, retardado, incluíndo tampa, anel de proteção e ajuste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4</v>
          </cell>
          <cell r="G103">
            <v>8.6300000000000008</v>
          </cell>
        </row>
        <row r="104">
          <cell r="A104" t="str">
            <v>PI 26</v>
          </cell>
          <cell r="B104" t="str">
            <v>Relé fotoelétrico c/ suporte para fixação galv. com furo 18mm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1</v>
          </cell>
          <cell r="G104">
            <v>11.5</v>
          </cell>
        </row>
        <row r="105">
          <cell r="A105" t="str">
            <v>PI 24</v>
          </cell>
          <cell r="B105" t="str">
            <v>Fita elétrica auto fusão a base de borracha EPR</v>
          </cell>
          <cell r="C105" t="str">
            <v xml:space="preserve"> </v>
          </cell>
          <cell r="D105" t="str">
            <v xml:space="preserve"> </v>
          </cell>
          <cell r="E105" t="str">
            <v>un</v>
          </cell>
          <cell r="F105">
            <v>2</v>
          </cell>
          <cell r="G105">
            <v>6.39</v>
          </cell>
        </row>
        <row r="106">
          <cell r="A106" t="str">
            <v>PI 25</v>
          </cell>
          <cell r="B106" t="str">
            <v>Fita adesiva plástica isolante</v>
          </cell>
          <cell r="C106" t="str">
            <v xml:space="preserve"> </v>
          </cell>
          <cell r="D106" t="str">
            <v xml:space="preserve"> </v>
          </cell>
          <cell r="E106" t="str">
            <v>un</v>
          </cell>
          <cell r="F106">
            <v>2</v>
          </cell>
          <cell r="G106">
            <v>3.84</v>
          </cell>
        </row>
        <row r="107">
          <cell r="A107" t="str">
            <v>PI 38</v>
          </cell>
          <cell r="B107" t="str">
            <v>Confecção de emendas retas ou derivação em cabos classe 1000V, c/ conector à compressão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12</v>
          </cell>
          <cell r="G107">
            <v>4.5</v>
          </cell>
        </row>
        <row r="108">
          <cell r="F108" t="str">
            <v>SUB-TOTAL - OBRAS COMPLEMENTARES</v>
          </cell>
        </row>
        <row r="110">
          <cell r="F110" t="str">
            <v>SUB-TOTAL - Passarela do Km 9+680/396+680</v>
          </cell>
        </row>
        <row r="112">
          <cell r="B112" t="str">
            <v>Passarela do Km 14+733/401+733</v>
          </cell>
        </row>
        <row r="113">
          <cell r="B113" t="str">
            <v>OBRAS DE ARTE ESPECIAIS</v>
          </cell>
        </row>
        <row r="114">
          <cell r="B114" t="str">
            <v>Infra e Mesoestrutura</v>
          </cell>
        </row>
        <row r="115">
          <cell r="A115" t="str">
            <v>03.010.01</v>
          </cell>
          <cell r="B115" t="str">
            <v>Escavação em cavas de fundação com esgotamento</v>
          </cell>
          <cell r="C115" t="str">
            <v xml:space="preserve"> </v>
          </cell>
          <cell r="D115" t="str">
            <v xml:space="preserve"> </v>
          </cell>
          <cell r="E115" t="str">
            <v>m3</v>
          </cell>
          <cell r="F115">
            <v>62</v>
          </cell>
          <cell r="G115">
            <v>22.39</v>
          </cell>
        </row>
        <row r="116">
          <cell r="A116" t="str">
            <v>03.371.00</v>
          </cell>
          <cell r="B116" t="str">
            <v>Formas de madeira compensada</v>
          </cell>
          <cell r="C116" t="str">
            <v xml:space="preserve"> </v>
          </cell>
          <cell r="D116" t="str">
            <v xml:space="preserve"> </v>
          </cell>
          <cell r="E116" t="str">
            <v>m2</v>
          </cell>
          <cell r="F116">
            <v>57</v>
          </cell>
          <cell r="G116">
            <v>21.86</v>
          </cell>
        </row>
        <row r="117">
          <cell r="A117" t="str">
            <v>03.371.02</v>
          </cell>
          <cell r="B117" t="str">
            <v>Formas de placa compensada plastificada</v>
          </cell>
          <cell r="C117" t="str">
            <v xml:space="preserve"> </v>
          </cell>
          <cell r="D117" t="str">
            <v xml:space="preserve"> </v>
          </cell>
          <cell r="E117" t="str">
            <v>m2</v>
          </cell>
          <cell r="F117">
            <v>209</v>
          </cell>
          <cell r="G117">
            <v>30.76</v>
          </cell>
        </row>
        <row r="118">
          <cell r="A118" t="str">
            <v>03.353.00</v>
          </cell>
          <cell r="B118" t="str">
            <v>Forn., preparo e colocação nas formas, de aço CA-50</v>
          </cell>
          <cell r="C118" t="str">
            <v xml:space="preserve"> </v>
          </cell>
          <cell r="D118" t="str">
            <v xml:space="preserve"> </v>
          </cell>
          <cell r="E118" t="str">
            <v>kg</v>
          </cell>
          <cell r="F118">
            <v>2992</v>
          </cell>
          <cell r="G118">
            <v>2.59</v>
          </cell>
        </row>
        <row r="119">
          <cell r="A119" t="str">
            <v>03.326.00</v>
          </cell>
          <cell r="B119" t="str">
            <v xml:space="preserve">Concreto fck= 20 MPa-contr. raz. uso ger. </v>
          </cell>
          <cell r="C119" t="str">
            <v xml:space="preserve"> </v>
          </cell>
          <cell r="D119" t="str">
            <v xml:space="preserve"> </v>
          </cell>
          <cell r="E119" t="str">
            <v>m3</v>
          </cell>
          <cell r="F119">
            <v>41</v>
          </cell>
          <cell r="G119">
            <v>149.19999999999999</v>
          </cell>
        </row>
        <row r="120">
          <cell r="A120" t="str">
            <v>OAE5a</v>
          </cell>
          <cell r="B120" t="str">
            <v>Estaca metálica - tipo CS 250 X 52 - Fornecimento e cravação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152</v>
          </cell>
          <cell r="G120">
            <v>97.23</v>
          </cell>
        </row>
        <row r="121">
          <cell r="A121" t="str">
            <v>OAE5b</v>
          </cell>
          <cell r="B121" t="str">
            <v>Estaca metálica - tipo CS 300 x 77 - Fornecimento e cravação</v>
          </cell>
          <cell r="C121" t="str">
            <v xml:space="preserve"> </v>
          </cell>
          <cell r="D121" t="str">
            <v xml:space="preserve"> </v>
          </cell>
          <cell r="E121" t="str">
            <v>m</v>
          </cell>
          <cell r="F121">
            <v>152</v>
          </cell>
          <cell r="G121">
            <v>122.7</v>
          </cell>
        </row>
        <row r="122">
          <cell r="A122" t="str">
            <v>OAE5c</v>
          </cell>
          <cell r="B122" t="str">
            <v>Estaca metálica - tipo CS 300 x 116 - Fornecimento e cravação</v>
          </cell>
          <cell r="C122" t="str">
            <v xml:space="preserve"> </v>
          </cell>
          <cell r="D122" t="str">
            <v xml:space="preserve"> </v>
          </cell>
          <cell r="E122" t="str">
            <v>m</v>
          </cell>
          <cell r="F122">
            <v>76</v>
          </cell>
          <cell r="G122">
            <v>162.41999999999999</v>
          </cell>
        </row>
        <row r="123">
          <cell r="B123" t="str">
            <v>Superestrutura</v>
          </cell>
        </row>
        <row r="124">
          <cell r="A124" t="str">
            <v>03.371.02</v>
          </cell>
          <cell r="B124" t="str">
            <v>Formas de placa compensada plastificada</v>
          </cell>
          <cell r="C124" t="str">
            <v xml:space="preserve"> </v>
          </cell>
          <cell r="D124" t="str">
            <v xml:space="preserve"> </v>
          </cell>
          <cell r="E124" t="str">
            <v>m2</v>
          </cell>
          <cell r="F124">
            <v>1939</v>
          </cell>
          <cell r="G124">
            <v>30.76</v>
          </cell>
        </row>
        <row r="125">
          <cell r="A125" t="str">
            <v>OAE6</v>
          </cell>
          <cell r="B125" t="str">
            <v>Escoramento metálico comum (cimbramento)</v>
          </cell>
          <cell r="C125" t="str">
            <v xml:space="preserve"> </v>
          </cell>
          <cell r="D125" t="str">
            <v xml:space="preserve"> </v>
          </cell>
          <cell r="E125" t="str">
            <v>m3</v>
          </cell>
          <cell r="F125">
            <v>1503</v>
          </cell>
          <cell r="G125">
            <v>27.58</v>
          </cell>
        </row>
        <row r="126">
          <cell r="A126" t="str">
            <v>03.353.00</v>
          </cell>
          <cell r="B126" t="str">
            <v>Forn., preparo e colocação nas formas, de aço CA-50</v>
          </cell>
          <cell r="C126" t="str">
            <v xml:space="preserve"> </v>
          </cell>
          <cell r="D126" t="str">
            <v xml:space="preserve"> </v>
          </cell>
          <cell r="E126" t="str">
            <v>kg</v>
          </cell>
          <cell r="F126">
            <v>17581</v>
          </cell>
          <cell r="G126">
            <v>2.59</v>
          </cell>
        </row>
        <row r="127">
          <cell r="A127" t="str">
            <v>03.354.00</v>
          </cell>
          <cell r="B127" t="str">
            <v>Forn., preparo e colocação nas formas, de aço CA-60</v>
          </cell>
          <cell r="C127" t="str">
            <v xml:space="preserve"> </v>
          </cell>
          <cell r="D127" t="str">
            <v xml:space="preserve"> </v>
          </cell>
          <cell r="E127" t="str">
            <v>kg</v>
          </cell>
          <cell r="F127">
            <v>1877</v>
          </cell>
          <cell r="G127">
            <v>2.85</v>
          </cell>
        </row>
        <row r="128">
          <cell r="A128" t="str">
            <v>03.359.01</v>
          </cell>
          <cell r="B128" t="str">
            <v>Forn., preparo e colocação nas formas, de aço CA-25</v>
          </cell>
          <cell r="C128" t="str">
            <v xml:space="preserve"> </v>
          </cell>
          <cell r="D128" t="str">
            <v xml:space="preserve"> </v>
          </cell>
          <cell r="E128" t="str">
            <v>kg</v>
          </cell>
          <cell r="F128">
            <v>104</v>
          </cell>
          <cell r="G128">
            <v>2.4300000000000002</v>
          </cell>
        </row>
        <row r="129">
          <cell r="A129" t="str">
            <v>03.330.00</v>
          </cell>
          <cell r="B129" t="str">
            <v>Concreto fck= 35 MPa-contr. raz. uso ger.</v>
          </cell>
          <cell r="C129" t="str">
            <v xml:space="preserve"> </v>
          </cell>
          <cell r="D129" t="str">
            <v xml:space="preserve"> </v>
          </cell>
          <cell r="E129" t="str">
            <v>m3</v>
          </cell>
          <cell r="F129">
            <v>161</v>
          </cell>
          <cell r="G129">
            <v>166.78</v>
          </cell>
        </row>
        <row r="130">
          <cell r="A130" t="str">
            <v>03.326.00</v>
          </cell>
          <cell r="B130" t="str">
            <v xml:space="preserve">Concreto fck= 20 MPa-contr. raz. uso ger. </v>
          </cell>
          <cell r="C130" t="str">
            <v xml:space="preserve"> </v>
          </cell>
          <cell r="D130" t="str">
            <v xml:space="preserve"> </v>
          </cell>
          <cell r="E130" t="str">
            <v>m3</v>
          </cell>
          <cell r="F130">
            <v>29</v>
          </cell>
          <cell r="G130">
            <v>149.19999999999999</v>
          </cell>
        </row>
        <row r="131">
          <cell r="B131" t="str">
            <v>Diversos</v>
          </cell>
        </row>
        <row r="132">
          <cell r="A132" t="str">
            <v>03.510.00</v>
          </cell>
          <cell r="B132" t="str">
            <v>Aparelho de apoio em neoprene</v>
          </cell>
          <cell r="C132" t="str">
            <v xml:space="preserve"> </v>
          </cell>
          <cell r="D132" t="str">
            <v xml:space="preserve"> </v>
          </cell>
          <cell r="E132" t="str">
            <v>kg</v>
          </cell>
          <cell r="F132">
            <v>51</v>
          </cell>
          <cell r="G132">
            <v>86.94</v>
          </cell>
        </row>
        <row r="133">
          <cell r="A133" t="str">
            <v>P 03.991.01b</v>
          </cell>
          <cell r="B133" t="str">
            <v>Dreno de FF D= 50 mm x 500mm</v>
          </cell>
          <cell r="C133" t="str">
            <v xml:space="preserve"> </v>
          </cell>
          <cell r="D133" t="str">
            <v xml:space="preserve"> </v>
          </cell>
          <cell r="E133" t="str">
            <v>un</v>
          </cell>
          <cell r="F133">
            <v>34</v>
          </cell>
          <cell r="G133">
            <v>6.63</v>
          </cell>
        </row>
        <row r="134">
          <cell r="F134" t="str">
            <v>SUB-TOTAL OAE</v>
          </cell>
        </row>
        <row r="135">
          <cell r="B135" t="str">
            <v>OBRAS COMPLEMENTARES</v>
          </cell>
        </row>
        <row r="136">
          <cell r="B136" t="str">
            <v>Iluminação das passarelas</v>
          </cell>
        </row>
        <row r="137">
          <cell r="A137" t="str">
            <v>PI 02a</v>
          </cell>
          <cell r="B137" t="str">
            <v>Poste de aço galvanizado a fogo, c/ 5,0m de alt. p/instal.na lat. das passarelas</v>
          </cell>
          <cell r="C137" t="str">
            <v xml:space="preserve"> </v>
          </cell>
          <cell r="D137" t="str">
            <v xml:space="preserve"> </v>
          </cell>
          <cell r="E137" t="str">
            <v>un</v>
          </cell>
          <cell r="F137">
            <v>4</v>
          </cell>
          <cell r="G137">
            <v>300</v>
          </cell>
        </row>
        <row r="138">
          <cell r="A138" t="str">
            <v>PI 03</v>
          </cell>
          <cell r="B138" t="str">
            <v xml:space="preserve">Luminária p/ iluminação pública ref.HRC-612 da Philips ou similar </v>
          </cell>
          <cell r="C138" t="str">
            <v xml:space="preserve"> </v>
          </cell>
          <cell r="D138" t="str">
            <v xml:space="preserve"> </v>
          </cell>
          <cell r="E138" t="str">
            <v>un</v>
          </cell>
          <cell r="F138">
            <v>4</v>
          </cell>
          <cell r="G138">
            <v>400</v>
          </cell>
        </row>
        <row r="139">
          <cell r="A139" t="str">
            <v>PI 08</v>
          </cell>
          <cell r="B139" t="str">
            <v>Suporte p/ luminária tipo ZGP401 da Philips ou similar</v>
          </cell>
          <cell r="C139" t="str">
            <v xml:space="preserve"> </v>
          </cell>
          <cell r="D139" t="str">
            <v xml:space="preserve"> </v>
          </cell>
          <cell r="E139" t="str">
            <v>un</v>
          </cell>
          <cell r="F139">
            <v>4</v>
          </cell>
          <cell r="G139">
            <v>81.650000000000006</v>
          </cell>
        </row>
        <row r="140">
          <cell r="A140" t="str">
            <v>PI 10</v>
          </cell>
          <cell r="B140" t="str">
            <v>Lâmpada a vapor de mercúrio 250W, alta pressão, base E40</v>
          </cell>
          <cell r="C140" t="str">
            <v xml:space="preserve"> </v>
          </cell>
          <cell r="D140" t="str">
            <v xml:space="preserve"> </v>
          </cell>
          <cell r="E140" t="str">
            <v>un</v>
          </cell>
          <cell r="F140">
            <v>4</v>
          </cell>
          <cell r="G140">
            <v>28.75</v>
          </cell>
        </row>
        <row r="141">
          <cell r="A141" t="str">
            <v>PI 71</v>
          </cell>
          <cell r="B141" t="str">
            <v>Cabo isolado p/ 1000V, de alumínio, singelo, cor preto, bitola 25 mm² (XLPE) est.</v>
          </cell>
          <cell r="C141" t="str">
            <v xml:space="preserve"> </v>
          </cell>
          <cell r="D141" t="str">
            <v xml:space="preserve"> </v>
          </cell>
          <cell r="E141" t="str">
            <v>m</v>
          </cell>
          <cell r="F141">
            <v>100</v>
          </cell>
          <cell r="G141">
            <v>4.62</v>
          </cell>
        </row>
        <row r="142">
          <cell r="A142" t="str">
            <v>PI 67</v>
          </cell>
          <cell r="B142" t="str">
            <v>Cabo isolado p/ 1000 V, 2,5 mm2 de alumínio</v>
          </cell>
          <cell r="C142" t="str">
            <v xml:space="preserve"> </v>
          </cell>
          <cell r="D142" t="str">
            <v xml:space="preserve"> </v>
          </cell>
          <cell r="E142" t="str">
            <v>m</v>
          </cell>
          <cell r="F142">
            <v>40</v>
          </cell>
          <cell r="G142">
            <v>0.6</v>
          </cell>
        </row>
        <row r="143">
          <cell r="A143" t="str">
            <v>PI 72</v>
          </cell>
          <cell r="B143" t="str">
            <v>Eletroduto de aço 1.1/4" (vara de 3m), na passarela, conforme projeto</v>
          </cell>
          <cell r="C143">
            <v>0</v>
          </cell>
          <cell r="D143">
            <v>0</v>
          </cell>
          <cell r="E143" t="str">
            <v>m</v>
          </cell>
          <cell r="F143">
            <v>50</v>
          </cell>
          <cell r="G143">
            <v>18</v>
          </cell>
        </row>
        <row r="144">
          <cell r="A144" t="str">
            <v>PI 30</v>
          </cell>
          <cell r="B144" t="str">
            <v>Haste para aterramento aço-cobre D 13x2400mm</v>
          </cell>
          <cell r="C144" t="str">
            <v xml:space="preserve"> </v>
          </cell>
          <cell r="D144" t="str">
            <v xml:space="preserve"> </v>
          </cell>
          <cell r="E144" t="str">
            <v>un</v>
          </cell>
          <cell r="F144">
            <v>1</v>
          </cell>
          <cell r="G144">
            <v>6.04</v>
          </cell>
        </row>
        <row r="145">
          <cell r="A145" t="str">
            <v>PI 31</v>
          </cell>
          <cell r="B145" t="str">
            <v>Cabo de cobre nú meio duro, 7 fios 2AWG</v>
          </cell>
          <cell r="C145" t="str">
            <v xml:space="preserve"> </v>
          </cell>
          <cell r="D145" t="str">
            <v xml:space="preserve"> </v>
          </cell>
          <cell r="E145" t="str">
            <v>kg</v>
          </cell>
          <cell r="F145">
            <v>4</v>
          </cell>
          <cell r="G145">
            <v>7.02</v>
          </cell>
        </row>
        <row r="146">
          <cell r="A146" t="str">
            <v>PI 39</v>
          </cell>
          <cell r="B146" t="str">
            <v>Fixação de haste de terra e conexão ao neutro</v>
          </cell>
          <cell r="C146" t="str">
            <v xml:space="preserve"> </v>
          </cell>
          <cell r="D146" t="str">
            <v xml:space="preserve"> </v>
          </cell>
          <cell r="E146" t="str">
            <v>un</v>
          </cell>
          <cell r="F146">
            <v>4</v>
          </cell>
          <cell r="G146">
            <v>35</v>
          </cell>
        </row>
        <row r="147">
          <cell r="A147" t="str">
            <v>PI 37</v>
          </cell>
          <cell r="B147" t="str">
            <v>Lançamento de cabos em dutos de aço, classe 1000V, circuito trifásico mais neutro, e monofásico</v>
          </cell>
          <cell r="C147" t="str">
            <v xml:space="preserve"> </v>
          </cell>
          <cell r="D147" t="str">
            <v xml:space="preserve"> </v>
          </cell>
          <cell r="E147" t="str">
            <v>m</v>
          </cell>
          <cell r="F147">
            <v>100</v>
          </cell>
          <cell r="G147">
            <v>4</v>
          </cell>
        </row>
        <row r="148">
          <cell r="A148" t="str">
            <v>PI 73</v>
          </cell>
          <cell r="B148" t="str">
            <v>Reator de alto fator externo c/ignitor p/ lâmpada a vapor de mercúrio,  da Entral ou similar</v>
          </cell>
          <cell r="C148">
            <v>0</v>
          </cell>
          <cell r="D148">
            <v>0</v>
          </cell>
          <cell r="E148" t="str">
            <v>un</v>
          </cell>
          <cell r="F148">
            <v>4</v>
          </cell>
          <cell r="G148">
            <v>37</v>
          </cell>
        </row>
        <row r="149">
          <cell r="A149" t="str">
            <v>PI 74</v>
          </cell>
          <cell r="B149" t="str">
            <v>Chave de iluminação pública</v>
          </cell>
          <cell r="C149">
            <v>0</v>
          </cell>
          <cell r="D149">
            <v>0</v>
          </cell>
          <cell r="E149" t="str">
            <v>un</v>
          </cell>
          <cell r="F149">
            <v>1</v>
          </cell>
          <cell r="G149">
            <v>95</v>
          </cell>
        </row>
        <row r="150">
          <cell r="A150" t="str">
            <v>PI 75</v>
          </cell>
          <cell r="B150" t="str">
            <v>Montagem eletromecânica de luminária 5m de altura, c/fixação dos equipam.e conexões elét.</v>
          </cell>
          <cell r="C150">
            <v>0</v>
          </cell>
          <cell r="D150">
            <v>0</v>
          </cell>
          <cell r="E150" t="str">
            <v>un</v>
          </cell>
          <cell r="F150">
            <v>4</v>
          </cell>
          <cell r="G150">
            <v>67.08</v>
          </cell>
        </row>
        <row r="151">
          <cell r="A151" t="str">
            <v>PI 22</v>
          </cell>
          <cell r="B151" t="str">
            <v>Base completa com fusível Diazed, 6A, retardado, incluíndo tampa, anel de proteção e ajuste</v>
          </cell>
          <cell r="C151" t="str">
            <v xml:space="preserve"> </v>
          </cell>
          <cell r="D151" t="str">
            <v xml:space="preserve"> </v>
          </cell>
          <cell r="E151" t="str">
            <v>un</v>
          </cell>
          <cell r="F151">
            <v>4</v>
          </cell>
          <cell r="G151">
            <v>8.6300000000000008</v>
          </cell>
        </row>
        <row r="152">
          <cell r="A152" t="str">
            <v>PI 26</v>
          </cell>
          <cell r="B152" t="str">
            <v>Relé fotoelétrico c/ suporte para fixação galv. com furo 18mm</v>
          </cell>
          <cell r="C152" t="str">
            <v xml:space="preserve"> </v>
          </cell>
          <cell r="D152" t="str">
            <v xml:space="preserve"> </v>
          </cell>
          <cell r="E152" t="str">
            <v>un</v>
          </cell>
          <cell r="F152">
            <v>1</v>
          </cell>
          <cell r="G152">
            <v>11.5</v>
          </cell>
        </row>
        <row r="153">
          <cell r="A153" t="str">
            <v>PI 24</v>
          </cell>
          <cell r="B153" t="str">
            <v>Fita elétrica auto fusão a base de borracha EPR</v>
          </cell>
          <cell r="C153" t="str">
            <v xml:space="preserve"> </v>
          </cell>
          <cell r="D153" t="str">
            <v xml:space="preserve"> </v>
          </cell>
          <cell r="E153" t="str">
            <v>un</v>
          </cell>
          <cell r="F153">
            <v>2</v>
          </cell>
          <cell r="G153">
            <v>6.39</v>
          </cell>
        </row>
        <row r="154">
          <cell r="A154" t="str">
            <v>PI 25</v>
          </cell>
          <cell r="B154" t="str">
            <v>Fita adesiva plástica isolante</v>
          </cell>
          <cell r="C154" t="str">
            <v xml:space="preserve"> </v>
          </cell>
          <cell r="D154" t="str">
            <v xml:space="preserve"> </v>
          </cell>
          <cell r="E154" t="str">
            <v>un</v>
          </cell>
          <cell r="F154">
            <v>2</v>
          </cell>
          <cell r="G154">
            <v>3.84</v>
          </cell>
        </row>
        <row r="155">
          <cell r="A155" t="str">
            <v>PI 38</v>
          </cell>
          <cell r="B155" t="str">
            <v>Confecção de emendas retas ou derivação em cabos classe 1000V, c/ conector à compressão</v>
          </cell>
          <cell r="C155" t="str">
            <v xml:space="preserve"> </v>
          </cell>
          <cell r="D155" t="str">
            <v xml:space="preserve"> </v>
          </cell>
          <cell r="E155" t="str">
            <v>un</v>
          </cell>
          <cell r="F155">
            <v>12</v>
          </cell>
          <cell r="G155">
            <v>4.5</v>
          </cell>
        </row>
        <row r="156">
          <cell r="F156" t="str">
            <v>SUB-TOTAL - OBRAS COMPLEMENTARES</v>
          </cell>
        </row>
        <row r="158">
          <cell r="F158" t="str">
            <v>SUB-TOTAL - Passarela do Km 14+733/401+733</v>
          </cell>
        </row>
        <row r="160">
          <cell r="B160" t="str">
            <v>Passarela do Km 16+401/Km 403+410</v>
          </cell>
        </row>
        <row r="161">
          <cell r="B161" t="str">
            <v>OBRAS DE ARTE ESPECIAIS</v>
          </cell>
        </row>
        <row r="162">
          <cell r="B162" t="str">
            <v>Infra e Mesoestrutura</v>
          </cell>
        </row>
        <row r="163">
          <cell r="A163" t="str">
            <v>03.010.01</v>
          </cell>
          <cell r="B163" t="str">
            <v>Escavação em cavas de fundação com esgotamento</v>
          </cell>
          <cell r="C163" t="str">
            <v xml:space="preserve"> </v>
          </cell>
          <cell r="D163" t="str">
            <v xml:space="preserve"> </v>
          </cell>
          <cell r="E163" t="str">
            <v>m3</v>
          </cell>
          <cell r="F163">
            <v>62</v>
          </cell>
          <cell r="G163">
            <v>22.39</v>
          </cell>
        </row>
        <row r="164">
          <cell r="A164" t="str">
            <v>03.371.01</v>
          </cell>
          <cell r="B164" t="str">
            <v>Formas de placa compensada resinada</v>
          </cell>
          <cell r="C164" t="str">
            <v xml:space="preserve"> </v>
          </cell>
          <cell r="D164" t="str">
            <v xml:space="preserve"> </v>
          </cell>
          <cell r="E164" t="str">
            <v>m2</v>
          </cell>
          <cell r="F164">
            <v>57</v>
          </cell>
          <cell r="G164">
            <v>21.86</v>
          </cell>
        </row>
        <row r="165">
          <cell r="A165" t="str">
            <v>03.371.02</v>
          </cell>
          <cell r="B165" t="str">
            <v>Formas de placa compensada plastificada</v>
          </cell>
          <cell r="C165" t="str">
            <v xml:space="preserve"> </v>
          </cell>
          <cell r="D165" t="str">
            <v xml:space="preserve"> </v>
          </cell>
          <cell r="E165" t="str">
            <v>m2</v>
          </cell>
          <cell r="F165">
            <v>180</v>
          </cell>
          <cell r="G165">
            <v>30.76</v>
          </cell>
        </row>
        <row r="166">
          <cell r="A166" t="str">
            <v>03.353.00</v>
          </cell>
          <cell r="B166" t="str">
            <v>Forn., preparo e colocação nas formas, de aço CA-50</v>
          </cell>
          <cell r="C166" t="str">
            <v xml:space="preserve"> </v>
          </cell>
          <cell r="D166" t="str">
            <v xml:space="preserve"> </v>
          </cell>
          <cell r="E166" t="str">
            <v>kg</v>
          </cell>
          <cell r="F166">
            <v>2456</v>
          </cell>
          <cell r="G166">
            <v>2.59</v>
          </cell>
        </row>
        <row r="167">
          <cell r="A167" t="str">
            <v>03.326.00</v>
          </cell>
          <cell r="B167" t="str">
            <v xml:space="preserve">Concreto fck= 20 MPa-contr. raz. uso ger. </v>
          </cell>
          <cell r="C167" t="str">
            <v xml:space="preserve"> </v>
          </cell>
          <cell r="D167" t="str">
            <v xml:space="preserve"> </v>
          </cell>
          <cell r="E167" t="str">
            <v>m3</v>
          </cell>
          <cell r="F167">
            <v>37</v>
          </cell>
          <cell r="G167">
            <v>149.19999999999999</v>
          </cell>
        </row>
        <row r="168">
          <cell r="A168" t="str">
            <v>OAE5a</v>
          </cell>
          <cell r="B168" t="str">
            <v>Estaca metálica - tipo CS 250 X 52 - Fornecimento e cravação</v>
          </cell>
          <cell r="C168" t="str">
            <v xml:space="preserve"> </v>
          </cell>
          <cell r="D168" t="str">
            <v xml:space="preserve"> </v>
          </cell>
          <cell r="E168" t="str">
            <v>m</v>
          </cell>
          <cell r="F168">
            <v>136</v>
          </cell>
          <cell r="G168">
            <v>97.23</v>
          </cell>
        </row>
        <row r="169">
          <cell r="A169" t="str">
            <v>OAE5b</v>
          </cell>
          <cell r="B169" t="str">
            <v>Estaca metálica - tipo CS 300 x 77 - Fornecimento e cravação</v>
          </cell>
          <cell r="C169" t="str">
            <v xml:space="preserve"> </v>
          </cell>
          <cell r="D169" t="str">
            <v xml:space="preserve"> </v>
          </cell>
          <cell r="E169" t="str">
            <v>m</v>
          </cell>
          <cell r="F169">
            <v>136</v>
          </cell>
          <cell r="G169">
            <v>122.7</v>
          </cell>
        </row>
        <row r="170">
          <cell r="A170" t="str">
            <v>OAE5c</v>
          </cell>
          <cell r="B170" t="str">
            <v>Estaca metálica - tipo CS 300 x 116 - Fornecimento e cravação</v>
          </cell>
          <cell r="C170" t="str">
            <v xml:space="preserve"> </v>
          </cell>
          <cell r="D170" t="str">
            <v xml:space="preserve"> </v>
          </cell>
          <cell r="E170" t="str">
            <v>m</v>
          </cell>
          <cell r="F170">
            <v>68</v>
          </cell>
          <cell r="G170">
            <v>162.41999999999999</v>
          </cell>
        </row>
        <row r="171">
          <cell r="B171" t="str">
            <v>Superestrutura</v>
          </cell>
        </row>
        <row r="172">
          <cell r="A172" t="str">
            <v>03.371.02</v>
          </cell>
          <cell r="B172" t="str">
            <v>Formas de placa compensada plastificada</v>
          </cell>
          <cell r="C172" t="str">
            <v xml:space="preserve"> </v>
          </cell>
          <cell r="D172" t="str">
            <v xml:space="preserve"> </v>
          </cell>
          <cell r="E172" t="str">
            <v>m2</v>
          </cell>
          <cell r="F172">
            <v>1734</v>
          </cell>
          <cell r="G172">
            <v>30.76</v>
          </cell>
        </row>
        <row r="173">
          <cell r="A173" t="str">
            <v>OAE6</v>
          </cell>
          <cell r="B173" t="str">
            <v>Escoramento metálico comum (cimbramento)</v>
          </cell>
          <cell r="C173" t="str">
            <v xml:space="preserve"> </v>
          </cell>
          <cell r="D173" t="str">
            <v xml:space="preserve"> </v>
          </cell>
          <cell r="E173" t="str">
            <v>m3</v>
          </cell>
          <cell r="F173">
            <v>1118</v>
          </cell>
          <cell r="G173">
            <v>27.58</v>
          </cell>
        </row>
        <row r="174">
          <cell r="A174" t="str">
            <v>03.353.00</v>
          </cell>
          <cell r="B174" t="str">
            <v>Forn., preparo e colocação nas formas, de aço CA-50</v>
          </cell>
          <cell r="C174" t="str">
            <v xml:space="preserve"> </v>
          </cell>
          <cell r="D174" t="str">
            <v xml:space="preserve"> </v>
          </cell>
          <cell r="E174" t="str">
            <v>kg</v>
          </cell>
          <cell r="F174">
            <v>15155</v>
          </cell>
          <cell r="G174">
            <v>2.59</v>
          </cell>
        </row>
        <row r="175">
          <cell r="A175" t="str">
            <v>03.354.00</v>
          </cell>
          <cell r="B175" t="str">
            <v>Forn., preparo e colocação nas formas, de aço CA-60</v>
          </cell>
          <cell r="C175" t="str">
            <v xml:space="preserve"> </v>
          </cell>
          <cell r="D175" t="str">
            <v xml:space="preserve"> </v>
          </cell>
          <cell r="E175" t="str">
            <v>kg</v>
          </cell>
          <cell r="F175">
            <v>1086</v>
          </cell>
          <cell r="G175">
            <v>2.85</v>
          </cell>
        </row>
        <row r="176">
          <cell r="A176" t="str">
            <v>03.359.01</v>
          </cell>
          <cell r="B176" t="str">
            <v>Forn., preparo e colocação nas formas, de aço CA-25</v>
          </cell>
          <cell r="C176" t="str">
            <v xml:space="preserve"> </v>
          </cell>
          <cell r="D176" t="str">
            <v xml:space="preserve"> </v>
          </cell>
          <cell r="E176" t="str">
            <v>kg</v>
          </cell>
          <cell r="F176">
            <v>89</v>
          </cell>
          <cell r="G176">
            <v>2.4300000000000002</v>
          </cell>
        </row>
        <row r="177">
          <cell r="A177" t="str">
            <v>03.330.00</v>
          </cell>
          <cell r="B177" t="str">
            <v>Concreto fck= 35 MPa-contr. raz. uso ger.</v>
          </cell>
          <cell r="C177" t="str">
            <v xml:space="preserve"> </v>
          </cell>
          <cell r="D177" t="str">
            <v xml:space="preserve"> </v>
          </cell>
          <cell r="E177" t="str">
            <v>m3</v>
          </cell>
          <cell r="F177">
            <v>145</v>
          </cell>
          <cell r="G177">
            <v>166.78</v>
          </cell>
        </row>
        <row r="178">
          <cell r="A178" t="str">
            <v>03.326.00</v>
          </cell>
          <cell r="B178" t="str">
            <v xml:space="preserve">Concreto fck= 20 MPa-contr. raz. uso ger. </v>
          </cell>
          <cell r="C178" t="str">
            <v xml:space="preserve"> </v>
          </cell>
          <cell r="D178" t="str">
            <v xml:space="preserve"> </v>
          </cell>
          <cell r="E178" t="str">
            <v>m3</v>
          </cell>
          <cell r="F178">
            <v>26</v>
          </cell>
          <cell r="G178">
            <v>149.19999999999999</v>
          </cell>
        </row>
        <row r="179">
          <cell r="B179" t="str">
            <v>Diversos</v>
          </cell>
        </row>
        <row r="180">
          <cell r="A180" t="str">
            <v>03.510.00</v>
          </cell>
          <cell r="B180" t="str">
            <v>Aparelho de apoio em neoprene</v>
          </cell>
          <cell r="C180" t="str">
            <v xml:space="preserve"> </v>
          </cell>
          <cell r="D180" t="str">
            <v xml:space="preserve"> </v>
          </cell>
          <cell r="E180" t="str">
            <v>kg</v>
          </cell>
          <cell r="F180">
            <v>51</v>
          </cell>
          <cell r="G180">
            <v>86.94</v>
          </cell>
        </row>
        <row r="181">
          <cell r="A181" t="str">
            <v>P 03.991.01b</v>
          </cell>
          <cell r="B181" t="str">
            <v>Dreno de FF D= 50 mm x 500mm</v>
          </cell>
          <cell r="C181" t="str">
            <v xml:space="preserve"> </v>
          </cell>
          <cell r="D181" t="str">
            <v xml:space="preserve"> </v>
          </cell>
          <cell r="E181" t="str">
            <v>un</v>
          </cell>
          <cell r="F181">
            <v>34</v>
          </cell>
          <cell r="G181">
            <v>6.63</v>
          </cell>
        </row>
      </sheetData>
      <sheetData sheetId="19" refreshError="1">
        <row r="13">
          <cell r="A13" t="str">
            <v>06.100.21</v>
          </cell>
          <cell r="B13" t="str">
            <v>Pintura de faixa - tinta acrílica - 2 anos</v>
          </cell>
          <cell r="C13" t="str">
            <v>DNER-EM371-372-373/97</v>
          </cell>
          <cell r="D13" t="str">
            <v xml:space="preserve"> </v>
          </cell>
          <cell r="E13" t="str">
            <v>m2</v>
          </cell>
          <cell r="F13">
            <v>33650</v>
          </cell>
          <cell r="G13">
            <v>7.08</v>
          </cell>
        </row>
        <row r="14">
          <cell r="A14" t="str">
            <v>06.110.02</v>
          </cell>
          <cell r="B14" t="str">
            <v>Pint. setas e zebrados - termopl. - 3 anos</v>
          </cell>
          <cell r="C14" t="str">
            <v>DNER-EM371-372-373/97</v>
          </cell>
          <cell r="D14" t="str">
            <v xml:space="preserve"> </v>
          </cell>
          <cell r="E14" t="str">
            <v>m2</v>
          </cell>
          <cell r="F14">
            <v>1700</v>
          </cell>
          <cell r="G14">
            <v>31.52</v>
          </cell>
        </row>
        <row r="15">
          <cell r="A15" t="str">
            <v>06.200.02</v>
          </cell>
          <cell r="B15" t="str">
            <v>Placa de sinalização tot. refletiva (forn/impl)</v>
          </cell>
          <cell r="C15" t="str">
            <v>DNER-EM371-372-373/97</v>
          </cell>
          <cell r="D15" t="str">
            <v xml:space="preserve"> </v>
          </cell>
          <cell r="E15" t="str">
            <v>m2</v>
          </cell>
          <cell r="F15">
            <v>540</v>
          </cell>
          <cell r="G15">
            <v>211.92</v>
          </cell>
        </row>
        <row r="16">
          <cell r="A16" t="str">
            <v>06.210.01</v>
          </cell>
          <cell r="B16" t="str">
            <v>Pórtico metálico</v>
          </cell>
          <cell r="C16" t="str">
            <v xml:space="preserve"> </v>
          </cell>
          <cell r="D16" t="str">
            <v xml:space="preserve"> </v>
          </cell>
          <cell r="E16" t="str">
            <v>un</v>
          </cell>
          <cell r="F16">
            <v>19</v>
          </cell>
          <cell r="G16">
            <v>27044.98</v>
          </cell>
        </row>
        <row r="17">
          <cell r="A17" t="str">
            <v>P06.210.02</v>
          </cell>
          <cell r="B17" t="str">
            <v>Bandeira simples 5,10 x 6,50m</v>
          </cell>
          <cell r="C17" t="str">
            <v xml:space="preserve"> </v>
          </cell>
          <cell r="D17" t="str">
            <v xml:space="preserve"> </v>
          </cell>
          <cell r="E17" t="str">
            <v>un</v>
          </cell>
          <cell r="F17">
            <v>33</v>
          </cell>
          <cell r="G17">
            <v>7876.4</v>
          </cell>
        </row>
        <row r="18">
          <cell r="A18" t="str">
            <v>06.120.01</v>
          </cell>
          <cell r="B18" t="str">
            <v>Tacha refletiva monodirecional (forn/coloc)</v>
          </cell>
          <cell r="C18" t="str">
            <v>DNER-EM371-372-373/97</v>
          </cell>
          <cell r="D18" t="str">
            <v xml:space="preserve"> </v>
          </cell>
          <cell r="E18" t="str">
            <v>und</v>
          </cell>
          <cell r="F18">
            <v>9050</v>
          </cell>
          <cell r="G18">
            <v>9.3699999999999992</v>
          </cell>
        </row>
        <row r="19">
          <cell r="A19" t="str">
            <v>06.010.01</v>
          </cell>
          <cell r="B19" t="str">
            <v>Defensa semi-maleável simples (forn / impl)</v>
          </cell>
          <cell r="C19" t="str">
            <v xml:space="preserve"> </v>
          </cell>
          <cell r="D19" t="str">
            <v xml:space="preserve"> </v>
          </cell>
          <cell r="E19" t="str">
            <v>m</v>
          </cell>
          <cell r="F19">
            <v>40841</v>
          </cell>
          <cell r="G19">
            <v>74.150000000000006</v>
          </cell>
        </row>
        <row r="20">
          <cell r="A20" t="str">
            <v>06.010.11</v>
          </cell>
          <cell r="B20" t="str">
            <v>Defensa semi-maleável dupla (forn / impl)</v>
          </cell>
          <cell r="C20" t="str">
            <v xml:space="preserve"> </v>
          </cell>
          <cell r="D20" t="str">
            <v xml:space="preserve"> </v>
          </cell>
          <cell r="E20" t="str">
            <v>m</v>
          </cell>
          <cell r="F20">
            <v>10435</v>
          </cell>
          <cell r="G20">
            <v>125.57</v>
          </cell>
        </row>
        <row r="21">
          <cell r="A21" t="str">
            <v>06.030.01</v>
          </cell>
          <cell r="B21" t="str">
            <v>Barreira de segurança dupla - DNER PRO 176/86</v>
          </cell>
          <cell r="C21" t="str">
            <v xml:space="preserve"> </v>
          </cell>
          <cell r="D21" t="str">
            <v xml:space="preserve"> </v>
          </cell>
          <cell r="E21" t="str">
            <v>m</v>
          </cell>
          <cell r="F21">
            <v>5759</v>
          </cell>
          <cell r="G21">
            <v>79.48</v>
          </cell>
        </row>
        <row r="22">
          <cell r="F22" t="str">
            <v>SUB-TOTAL</v>
          </cell>
        </row>
        <row r="23">
          <cell r="B23" t="str">
            <v>SINALIZAÇÃO PROVISÓRIA</v>
          </cell>
        </row>
        <row r="24">
          <cell r="A24" t="str">
            <v>06.200.01</v>
          </cell>
          <cell r="B24" t="str">
            <v>Placa de sinalização semi-refletiva (forn/impl)</v>
          </cell>
          <cell r="C24" t="str">
            <v>DNER-EM371-372-373/97</v>
          </cell>
          <cell r="D24" t="str">
            <v xml:space="preserve"> </v>
          </cell>
          <cell r="E24" t="str">
            <v>m2</v>
          </cell>
          <cell r="F24">
            <v>992</v>
          </cell>
          <cell r="G24">
            <v>133.07</v>
          </cell>
        </row>
        <row r="25">
          <cell r="A25" t="str">
            <v>P06.200.01j</v>
          </cell>
          <cell r="B25" t="str">
            <v>Sinalizador intermitente</v>
          </cell>
          <cell r="C25" t="str">
            <v xml:space="preserve"> </v>
          </cell>
          <cell r="D25" t="str">
            <v xml:space="preserve"> </v>
          </cell>
          <cell r="E25" t="str">
            <v>un</v>
          </cell>
          <cell r="F25">
            <v>16</v>
          </cell>
          <cell r="G25">
            <v>16.3</v>
          </cell>
        </row>
        <row r="26">
          <cell r="A26" t="str">
            <v>P06.200.01k</v>
          </cell>
          <cell r="B26" t="str">
            <v>Sinalizador (balde)</v>
          </cell>
          <cell r="C26" t="str">
            <v xml:space="preserve"> </v>
          </cell>
          <cell r="D26" t="str">
            <v xml:space="preserve"> </v>
          </cell>
          <cell r="E26" t="str">
            <v>un</v>
          </cell>
          <cell r="F26">
            <v>1550</v>
          </cell>
          <cell r="G26">
            <v>9.51</v>
          </cell>
        </row>
        <row r="27">
          <cell r="A27" t="str">
            <v>P 06.030.02</v>
          </cell>
          <cell r="B27" t="str">
            <v>Barreira Classe II</v>
          </cell>
          <cell r="C27" t="str">
            <v xml:space="preserve"> </v>
          </cell>
          <cell r="D27" t="str">
            <v xml:space="preserve"> </v>
          </cell>
          <cell r="E27" t="str">
            <v>un</v>
          </cell>
          <cell r="F27">
            <v>212</v>
          </cell>
          <cell r="G27">
            <v>52.27</v>
          </cell>
        </row>
        <row r="28">
          <cell r="A28" t="str">
            <v>P 06.030.03</v>
          </cell>
          <cell r="B28" t="str">
            <v>Barreira Classe III</v>
          </cell>
          <cell r="C28" t="str">
            <v xml:space="preserve"> </v>
          </cell>
          <cell r="D28" t="str">
            <v xml:space="preserve"> </v>
          </cell>
          <cell r="E28" t="str">
            <v>un</v>
          </cell>
          <cell r="F28">
            <v>19</v>
          </cell>
          <cell r="G28">
            <v>70.48</v>
          </cell>
        </row>
        <row r="29">
          <cell r="A29" t="str">
            <v>P06.200.01l</v>
          </cell>
          <cell r="B29" t="str">
            <v>Sinalizador com bandeira</v>
          </cell>
          <cell r="C29" t="str">
            <v xml:space="preserve"> </v>
          </cell>
          <cell r="D29" t="str">
            <v xml:space="preserve"> </v>
          </cell>
          <cell r="E29" t="str">
            <v>homxh</v>
          </cell>
          <cell r="F29">
            <v>25000</v>
          </cell>
          <cell r="G29">
            <v>5.01</v>
          </cell>
        </row>
        <row r="30">
          <cell r="A30" t="str">
            <v>06.100.12</v>
          </cell>
          <cell r="B30" t="str">
            <v>Pintura setas e zebrado - tinta alquidica - 1 ano</v>
          </cell>
          <cell r="C30" t="str">
            <v>DNER-EM371-372-373/97</v>
          </cell>
          <cell r="D30" t="str">
            <v xml:space="preserve"> </v>
          </cell>
          <cell r="E30" t="str">
            <v>m2</v>
          </cell>
          <cell r="F30">
            <v>220</v>
          </cell>
          <cell r="G30">
            <v>6.55</v>
          </cell>
        </row>
        <row r="31">
          <cell r="A31" t="str">
            <v>06.100.11</v>
          </cell>
          <cell r="B31" t="str">
            <v>Pintura de faixa - tinta alquidica - 1 ano</v>
          </cell>
          <cell r="C31" t="str">
            <v>DNER-EM371-372-373/97</v>
          </cell>
          <cell r="D31" t="str">
            <v xml:space="preserve"> </v>
          </cell>
          <cell r="E31" t="str">
            <v>m2</v>
          </cell>
          <cell r="F31">
            <v>10600</v>
          </cell>
          <cell r="G31">
            <v>4.03</v>
          </cell>
        </row>
        <row r="32">
          <cell r="A32" t="str">
            <v>06.121.11</v>
          </cell>
          <cell r="B32" t="str">
            <v>Tachão refletivo bidirecional (forn/coloc)</v>
          </cell>
          <cell r="C32" t="str">
            <v>DNER-EM371-372-373/97</v>
          </cell>
          <cell r="D32" t="str">
            <v xml:space="preserve"> </v>
          </cell>
          <cell r="E32" t="str">
            <v>und</v>
          </cell>
          <cell r="F32">
            <v>3000</v>
          </cell>
          <cell r="G32">
            <v>31.13</v>
          </cell>
        </row>
        <row r="33">
          <cell r="A33" t="str">
            <v>06.120.11</v>
          </cell>
          <cell r="B33" t="str">
            <v>Tachão refletivo monodirecional (forn/coloc)</v>
          </cell>
          <cell r="C33" t="str">
            <v>DNER-EM371-372-373/97</v>
          </cell>
          <cell r="D33" t="str">
            <v xml:space="preserve"> </v>
          </cell>
          <cell r="E33" t="str">
            <v>und</v>
          </cell>
          <cell r="F33">
            <v>3000</v>
          </cell>
          <cell r="G33">
            <v>25.9</v>
          </cell>
        </row>
        <row r="34">
          <cell r="A34" t="str">
            <v>06.121.01</v>
          </cell>
          <cell r="B34" t="str">
            <v>Tacha refletiva bidirecional (forn/coloc)</v>
          </cell>
          <cell r="C34" t="str">
            <v>DNER-EM371-372-373/97</v>
          </cell>
          <cell r="D34" t="str">
            <v xml:space="preserve"> </v>
          </cell>
          <cell r="E34" t="str">
            <v>und</v>
          </cell>
          <cell r="F34">
            <v>1560</v>
          </cell>
          <cell r="G34">
            <v>10.47</v>
          </cell>
        </row>
      </sheetData>
      <sheetData sheetId="20" refreshError="1">
        <row r="14">
          <cell r="A14" t="str">
            <v>P02.999.10</v>
          </cell>
          <cell r="B14" t="str">
            <v>Frezagem de revestimento em CAUQ e&lt;= 8 cm c/transporte até 2km</v>
          </cell>
          <cell r="C14" t="str">
            <v xml:space="preserve"> </v>
          </cell>
          <cell r="D14" t="str">
            <v xml:space="preserve"> </v>
          </cell>
          <cell r="E14" t="str">
            <v>m3</v>
          </cell>
          <cell r="F14">
            <v>4008</v>
          </cell>
          <cell r="G14">
            <v>24.96</v>
          </cell>
        </row>
        <row r="15">
          <cell r="A15" t="str">
            <v>02.400.00</v>
          </cell>
          <cell r="B15" t="str">
            <v>Pintura de ligação - Fornec., transporte e execução</v>
          </cell>
          <cell r="C15" t="str">
            <v>DNER-ES307/97</v>
          </cell>
          <cell r="D15" t="str">
            <v xml:space="preserve"> </v>
          </cell>
          <cell r="E15" t="str">
            <v>m2</v>
          </cell>
          <cell r="F15">
            <v>267192</v>
          </cell>
          <cell r="G15">
            <v>0.41</v>
          </cell>
        </row>
        <row r="16">
          <cell r="A16" t="str">
            <v>02.540.01</v>
          </cell>
          <cell r="B16" t="str">
            <v>Concreto betuminoso usinado a quente - usina 100/140 t/h</v>
          </cell>
          <cell r="C16" t="str">
            <v>DNER-ES313/97</v>
          </cell>
          <cell r="D16" t="str">
            <v xml:space="preserve"> </v>
          </cell>
          <cell r="E16" t="str">
            <v>t</v>
          </cell>
          <cell r="F16">
            <v>32063</v>
          </cell>
          <cell r="G16">
            <v>67.64</v>
          </cell>
        </row>
      </sheetData>
      <sheetData sheetId="21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221400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2214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4428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2624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1478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1002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4665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1693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292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2861</v>
          </cell>
          <cell r="G24">
            <v>2.62</v>
          </cell>
        </row>
        <row r="25">
          <cell r="A25" t="str">
            <v>01.100.18</v>
          </cell>
          <cell r="B25" t="str">
            <v>Escavação,carga e transportes de material de 1a categoria DMT= 1800 a 2000m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1131</v>
          </cell>
          <cell r="G25">
            <v>2.92</v>
          </cell>
        </row>
        <row r="26">
          <cell r="A26" t="str">
            <v>01.100.19</v>
          </cell>
          <cell r="B26" t="str">
            <v>Escavação,carga e transportes de material de 1a categoria DMT= 2000 a 3000m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99</v>
          </cell>
          <cell r="G26">
            <v>3.26</v>
          </cell>
        </row>
        <row r="27">
          <cell r="A27" t="str">
            <v>DER50265</v>
          </cell>
          <cell r="B27" t="str">
            <v>Esc.  Carga e Transp. de mat. 1a cat. c/ CB 4000&lt;DMT&lt;5000m</v>
          </cell>
          <cell r="C27" t="str">
            <v xml:space="preserve"> </v>
          </cell>
          <cell r="D27" t="str">
            <v xml:space="preserve"> </v>
          </cell>
          <cell r="E27" t="str">
            <v>m3</v>
          </cell>
          <cell r="F27">
            <v>14245</v>
          </cell>
          <cell r="G27">
            <v>3.76</v>
          </cell>
        </row>
        <row r="28">
          <cell r="A28" t="str">
            <v>DER50260</v>
          </cell>
          <cell r="B28" t="str">
            <v>Esc.  Carga e Transp. de mat. 1a cat. c/ CB 5000&lt;DMT&lt;6000m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6163</v>
          </cell>
          <cell r="G28">
            <v>4.29</v>
          </cell>
        </row>
        <row r="29">
          <cell r="A29" t="str">
            <v>DER50270</v>
          </cell>
          <cell r="B29" t="str">
            <v>Esc.  Carga e Transp. de mat. 1a cat. c/ CB 6000&lt;DMT&lt;7000m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8063</v>
          </cell>
          <cell r="G29">
            <v>4.79</v>
          </cell>
        </row>
        <row r="30">
          <cell r="A30" t="str">
            <v>DER50325</v>
          </cell>
          <cell r="B30" t="str">
            <v>Esc.  Carga e Transp. de mat. 1a cat. c/ CB 14000&lt;DMT&lt;16000m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23987</v>
          </cell>
          <cell r="G30">
            <v>9</v>
          </cell>
        </row>
        <row r="31">
          <cell r="A31" t="str">
            <v>DER50335</v>
          </cell>
          <cell r="B31" t="str">
            <v>Esc.  Carga e Transp. de mat. 1a cat. c/ CB 16000&lt;DMT&lt;18000m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2816</v>
          </cell>
          <cell r="G31">
            <v>10.08</v>
          </cell>
        </row>
        <row r="32">
          <cell r="A32" t="str">
            <v>DER50365</v>
          </cell>
          <cell r="B32" t="str">
            <v>Esc.  Carga e Transp. de mat. 1a cat. c/ CB 22000&lt;DMT&lt;24000m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12280</v>
          </cell>
          <cell r="G32">
            <v>13.06</v>
          </cell>
        </row>
        <row r="33">
          <cell r="A33" t="str">
            <v>DER50375</v>
          </cell>
          <cell r="B33" t="str">
            <v>Esc.  Carga e Transp. de mat. 1a cat. c/ CB 24000&lt;DMT&lt;26000m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8549</v>
          </cell>
          <cell r="G33">
            <v>14.08</v>
          </cell>
        </row>
        <row r="34">
          <cell r="A34" t="str">
            <v>01.101.10</v>
          </cell>
          <cell r="B34" t="str">
            <v>Escavação,carga e transportes de material de 2a categoria,c/CB,  DMT 200 a 400m</v>
          </cell>
          <cell r="C34" t="str">
            <v>DNER-ES280/97</v>
          </cell>
          <cell r="D34" t="str">
            <v xml:space="preserve"> </v>
          </cell>
          <cell r="E34" t="str">
            <v>m3</v>
          </cell>
          <cell r="F34">
            <v>904</v>
          </cell>
          <cell r="G34">
            <v>2.97</v>
          </cell>
        </row>
        <row r="35">
          <cell r="A35" t="str">
            <v>01.101.13</v>
          </cell>
          <cell r="B35" t="str">
            <v>Escavação,carga e transportes de material de 2a categoria,c/CB,  DMT 800 a 1 000m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837</v>
          </cell>
          <cell r="G35">
            <v>3.42</v>
          </cell>
        </row>
        <row r="36">
          <cell r="A36" t="str">
            <v>01.101.14</v>
          </cell>
          <cell r="B36" t="str">
            <v>Escavação,carga e transportes de material de 2a categoria,c/CB,  DMT 1000 a 1200m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479</v>
          </cell>
          <cell r="G36">
            <v>3.49</v>
          </cell>
        </row>
        <row r="37">
          <cell r="A37" t="str">
            <v>01.101.19</v>
          </cell>
          <cell r="B37" t="str">
            <v>Escavação,carga e transportes de material de 2a categoria,c/CB,  DMT 2000 a 3000m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231</v>
          </cell>
          <cell r="G37">
            <v>4.51</v>
          </cell>
        </row>
        <row r="38">
          <cell r="A38" t="str">
            <v>DER51235</v>
          </cell>
          <cell r="B38" t="str">
            <v>Escavação,carga e transportes de material de 2a categoria DMT 4000 a 5000m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5988</v>
          </cell>
          <cell r="G38">
            <v>5.15</v>
          </cell>
        </row>
        <row r="39">
          <cell r="A39" t="str">
            <v>DER52087</v>
          </cell>
          <cell r="B39" t="str">
            <v>Esc. Carga e Transp. de solos moles 400&lt;DMT&lt;=600m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1558</v>
          </cell>
          <cell r="G39">
            <v>4.5999999999999996</v>
          </cell>
        </row>
        <row r="40">
          <cell r="A40" t="str">
            <v>DER52090</v>
          </cell>
          <cell r="B40" t="str">
            <v>Esc. Carga e Transp. de solos moles 600&lt;DMT&lt;=800m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12066</v>
          </cell>
          <cell r="G40">
            <v>4.6399999999999997</v>
          </cell>
        </row>
        <row r="41">
          <cell r="A41" t="str">
            <v>DER52095</v>
          </cell>
          <cell r="B41" t="str">
            <v>Esc. Carga e Transp. de solos moles 800&lt;DMT&lt;=1000m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9412</v>
          </cell>
          <cell r="G41">
            <v>4.7</v>
          </cell>
        </row>
        <row r="42">
          <cell r="A42" t="str">
            <v>DER52100</v>
          </cell>
          <cell r="B42" t="str">
            <v>Esc. Carga e Transp. de solos moles 1000&lt;DMT&lt;=1200m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960</v>
          </cell>
          <cell r="G42">
            <v>4.71</v>
          </cell>
        </row>
        <row r="43">
          <cell r="A43" t="str">
            <v>DER52101</v>
          </cell>
          <cell r="B43" t="str">
            <v>Esc. Carga e Transp. de solos moles 1200&lt;DMT&lt;=1400m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2575</v>
          </cell>
          <cell r="G43">
            <v>4.74</v>
          </cell>
        </row>
        <row r="44">
          <cell r="A44" t="str">
            <v>DER52102</v>
          </cell>
          <cell r="B44" t="str">
            <v>Esc. Carga e Transp. de solos moles 1400&lt;DMT&lt;=1600m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2321</v>
          </cell>
          <cell r="G44">
            <v>4.8099999999999996</v>
          </cell>
        </row>
        <row r="45">
          <cell r="A45" t="str">
            <v>01.510.00</v>
          </cell>
          <cell r="B45" t="str">
            <v>Compactação de aterros a 95% Proctor Normal</v>
          </cell>
          <cell r="C45" t="str">
            <v>DNER-ES282/97</v>
          </cell>
          <cell r="D45" t="str">
            <v xml:space="preserve"> </v>
          </cell>
          <cell r="E45" t="str">
            <v>m3</v>
          </cell>
          <cell r="F45">
            <v>45560</v>
          </cell>
          <cell r="G45">
            <v>0.79</v>
          </cell>
        </row>
        <row r="46">
          <cell r="A46" t="str">
            <v>01.511.00</v>
          </cell>
          <cell r="B46" t="str">
            <v>Compactação de aterros a 100% Proctor Normal</v>
          </cell>
          <cell r="C46" t="str">
            <v>DNER-ES282/97</v>
          </cell>
          <cell r="D46" t="str">
            <v xml:space="preserve"> </v>
          </cell>
          <cell r="E46" t="str">
            <v>m3</v>
          </cell>
          <cell r="F46">
            <v>13303</v>
          </cell>
          <cell r="G46">
            <v>1.36</v>
          </cell>
        </row>
        <row r="47">
          <cell r="F47" t="str">
            <v>SUB-TOTAL</v>
          </cell>
        </row>
        <row r="49">
          <cell r="B49" t="str">
            <v>PAVIMENTAÇÃO</v>
          </cell>
        </row>
        <row r="50">
          <cell r="A50" t="str">
            <v>02.000.00</v>
          </cell>
          <cell r="B50" t="str">
            <v>Regularização do subleito</v>
          </cell>
          <cell r="C50" t="str">
            <v xml:space="preserve"> </v>
          </cell>
          <cell r="D50" t="str">
            <v xml:space="preserve"> </v>
          </cell>
          <cell r="E50" t="str">
            <v>m2</v>
          </cell>
          <cell r="F50">
            <v>62658</v>
          </cell>
          <cell r="G50">
            <v>0.3</v>
          </cell>
        </row>
        <row r="51">
          <cell r="A51" t="str">
            <v>DER53110</v>
          </cell>
          <cell r="B51" t="str">
            <v>Camada de seixo classificado</v>
          </cell>
          <cell r="C51" t="str">
            <v xml:space="preserve"> </v>
          </cell>
          <cell r="D51" t="str">
            <v xml:space="preserve"> </v>
          </cell>
          <cell r="E51" t="str">
            <v>m3</v>
          </cell>
          <cell r="F51">
            <v>12034</v>
          </cell>
          <cell r="G51">
            <v>16.09</v>
          </cell>
        </row>
        <row r="52">
          <cell r="F52" t="str">
            <v>SUB-TOTAL</v>
          </cell>
        </row>
        <row r="54">
          <cell r="B54" t="str">
            <v>DRENAGEM</v>
          </cell>
        </row>
        <row r="55">
          <cell r="A55" t="str">
            <v>04.000.00</v>
          </cell>
          <cell r="B55" t="str">
            <v>Escavação manual em material de 1a categoria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146</v>
          </cell>
          <cell r="G55">
            <v>17.57</v>
          </cell>
        </row>
        <row r="56">
          <cell r="A56" t="str">
            <v>04.001.00</v>
          </cell>
          <cell r="B56" t="str">
            <v>Escavação mecânica em material de 1a categoria</v>
          </cell>
          <cell r="C56" t="str">
            <v xml:space="preserve"> </v>
          </cell>
          <cell r="D56" t="str">
            <v xml:space="preserve"> </v>
          </cell>
          <cell r="E56" t="str">
            <v>m3</v>
          </cell>
          <cell r="F56">
            <v>332</v>
          </cell>
          <cell r="G56">
            <v>2.09</v>
          </cell>
        </row>
        <row r="57">
          <cell r="A57" t="str">
            <v>04.001.01</v>
          </cell>
          <cell r="B57" t="str">
            <v>Escavação mecânica,reaterro e compactação (material de 1a categoria)</v>
          </cell>
          <cell r="C57" t="str">
            <v xml:space="preserve"> </v>
          </cell>
          <cell r="D57" t="str">
            <v xml:space="preserve"> </v>
          </cell>
          <cell r="E57" t="str">
            <v>m3</v>
          </cell>
          <cell r="F57">
            <v>524</v>
          </cell>
          <cell r="G57">
            <v>3.03</v>
          </cell>
        </row>
        <row r="58">
          <cell r="A58" t="str">
            <v>04.011.00</v>
          </cell>
          <cell r="B58" t="str">
            <v>Escavação mecânica em material de 2a categoria</v>
          </cell>
          <cell r="C58" t="str">
            <v xml:space="preserve"> </v>
          </cell>
          <cell r="D58" t="str">
            <v xml:space="preserve"> </v>
          </cell>
          <cell r="E58" t="str">
            <v>m3</v>
          </cell>
          <cell r="F58">
            <v>291</v>
          </cell>
          <cell r="G58">
            <v>0.9</v>
          </cell>
        </row>
        <row r="59">
          <cell r="A59" t="str">
            <v>04.401.02</v>
          </cell>
          <cell r="B59" t="str">
            <v>Valeta de prot. de aterro c/ revest. vegetal VPA 02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7590</v>
          </cell>
          <cell r="G59">
            <v>24.32</v>
          </cell>
        </row>
        <row r="60">
          <cell r="A60" t="str">
            <v>04.900.21</v>
          </cell>
          <cell r="B60" t="str">
            <v>Sarjeta de cant. central de concreto-SCC 01</v>
          </cell>
          <cell r="C60" t="str">
            <v>DNER-ES288/97</v>
          </cell>
          <cell r="D60" t="str">
            <v xml:space="preserve"> </v>
          </cell>
          <cell r="E60" t="str">
            <v>m</v>
          </cell>
          <cell r="F60">
            <v>3531</v>
          </cell>
          <cell r="G60">
            <v>13.85</v>
          </cell>
        </row>
        <row r="61">
          <cell r="A61" t="str">
            <v>04.900.22</v>
          </cell>
          <cell r="B61" t="str">
            <v>Sarjeta de cant. central de concreto-SCC 02</v>
          </cell>
          <cell r="C61" t="str">
            <v>DNER-ES288/97</v>
          </cell>
          <cell r="D61" t="str">
            <v xml:space="preserve"> </v>
          </cell>
          <cell r="E61" t="str">
            <v>m</v>
          </cell>
          <cell r="F61">
            <v>110</v>
          </cell>
          <cell r="G61">
            <v>19.170000000000002</v>
          </cell>
        </row>
        <row r="62">
          <cell r="A62" t="str">
            <v>04.900.33</v>
          </cell>
          <cell r="B62" t="str">
            <v>Sarjeta triangular de grama-STG 03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66</v>
          </cell>
          <cell r="G62">
            <v>10.61</v>
          </cell>
        </row>
        <row r="63">
          <cell r="A63" t="str">
            <v>04.900.34</v>
          </cell>
          <cell r="B63" t="str">
            <v>Sarjeta triangular de grama-STG 04</v>
          </cell>
          <cell r="C63" t="str">
            <v xml:space="preserve"> </v>
          </cell>
          <cell r="D63" t="str">
            <v xml:space="preserve"> </v>
          </cell>
          <cell r="E63" t="str">
            <v>m</v>
          </cell>
          <cell r="F63">
            <v>2326</v>
          </cell>
          <cell r="G63">
            <v>8.4700000000000006</v>
          </cell>
        </row>
        <row r="64">
          <cell r="A64" t="str">
            <v>DER78150a</v>
          </cell>
          <cell r="B64" t="str">
            <v>Caixa coletora de sarjeta - CCS, D=60cm E H=1,5m</v>
          </cell>
          <cell r="C64" t="str">
            <v xml:space="preserve"> </v>
          </cell>
          <cell r="D64" t="str">
            <v xml:space="preserve"> </v>
          </cell>
          <cell r="E64" t="str">
            <v>un</v>
          </cell>
          <cell r="F64">
            <v>7</v>
          </cell>
          <cell r="G64">
            <v>500.45</v>
          </cell>
        </row>
        <row r="65">
          <cell r="A65" t="str">
            <v>04.930.01</v>
          </cell>
          <cell r="B65" t="str">
            <v>Caixa coletora de sarjeta-CCS 01</v>
          </cell>
          <cell r="C65" t="str">
            <v>DNER-ES287/97</v>
          </cell>
          <cell r="D65" t="str">
            <v xml:space="preserve"> </v>
          </cell>
          <cell r="E65" t="str">
            <v>un</v>
          </cell>
          <cell r="F65">
            <v>1</v>
          </cell>
          <cell r="G65">
            <v>568.85</v>
          </cell>
        </row>
        <row r="66">
          <cell r="A66" t="str">
            <v>P 04.100.08</v>
          </cell>
          <cell r="B66" t="str">
            <v>Execução de galerias D=0,40 c/ lastro de concreto</v>
          </cell>
          <cell r="C66" t="str">
            <v xml:space="preserve"> </v>
          </cell>
          <cell r="D66" t="str">
            <v xml:space="preserve"> </v>
          </cell>
          <cell r="E66" t="str">
            <v>m</v>
          </cell>
          <cell r="F66">
            <v>48</v>
          </cell>
          <cell r="G66">
            <v>58.65</v>
          </cell>
        </row>
        <row r="67">
          <cell r="A67" t="str">
            <v>P 04.100.10</v>
          </cell>
          <cell r="B67" t="str">
            <v>Execução de galerias D=0,60 c/ lastro de concreto</v>
          </cell>
          <cell r="C67" t="str">
            <v xml:space="preserve"> </v>
          </cell>
          <cell r="D67" t="str">
            <v xml:space="preserve"> </v>
          </cell>
          <cell r="E67" t="str">
            <v>m</v>
          </cell>
          <cell r="F67">
            <v>146</v>
          </cell>
          <cell r="G67">
            <v>131.66</v>
          </cell>
        </row>
        <row r="68">
          <cell r="A68" t="str">
            <v>P 04.100.40</v>
          </cell>
          <cell r="B68" t="str">
            <v>Execução de galerias D=0,80m c/ lastro de concreto</v>
          </cell>
          <cell r="C68" t="str">
            <v xml:space="preserve"> </v>
          </cell>
          <cell r="D68" t="str">
            <v xml:space="preserve"> </v>
          </cell>
          <cell r="E68" t="str">
            <v>m</v>
          </cell>
          <cell r="F68">
            <v>10</v>
          </cell>
          <cell r="G68">
            <v>197.36</v>
          </cell>
        </row>
        <row r="69">
          <cell r="A69" t="str">
            <v>DER72350b</v>
          </cell>
          <cell r="B69" t="str">
            <v>Boca para BSTC D=40cm - Normal</v>
          </cell>
          <cell r="C69" t="str">
            <v xml:space="preserve"> </v>
          </cell>
          <cell r="D69" t="str">
            <v xml:space="preserve"> </v>
          </cell>
          <cell r="E69" t="str">
            <v>un</v>
          </cell>
          <cell r="F69">
            <v>2</v>
          </cell>
          <cell r="G69">
            <v>147.57</v>
          </cell>
        </row>
        <row r="70">
          <cell r="A70" t="str">
            <v>04.101.01</v>
          </cell>
          <cell r="B70" t="str">
            <v>Boca de BSTC D=0.60m-normal</v>
          </cell>
          <cell r="C70" t="str">
            <v>DNER-ES284/97</v>
          </cell>
          <cell r="D70" t="str">
            <v xml:space="preserve"> </v>
          </cell>
          <cell r="E70" t="str">
            <v>un</v>
          </cell>
          <cell r="F70">
            <v>4</v>
          </cell>
          <cell r="G70">
            <v>299.62</v>
          </cell>
        </row>
        <row r="71">
          <cell r="F71" t="str">
            <v>SUB-TOTAL</v>
          </cell>
        </row>
        <row r="73">
          <cell r="B73" t="str">
            <v>OBRAS DE ARTE CORRENTES</v>
          </cell>
        </row>
        <row r="74">
          <cell r="A74" t="str">
            <v>04.001.01</v>
          </cell>
          <cell r="B74" t="str">
            <v>Escavação mecânica,reaterro e compactação (material de 1a categoria)</v>
          </cell>
          <cell r="C74" t="str">
            <v xml:space="preserve"> </v>
          </cell>
          <cell r="D74" t="str">
            <v xml:space="preserve"> </v>
          </cell>
          <cell r="E74" t="str">
            <v>m3</v>
          </cell>
          <cell r="F74">
            <v>2095</v>
          </cell>
          <cell r="G74">
            <v>3.03</v>
          </cell>
        </row>
        <row r="75">
          <cell r="A75" t="str">
            <v>04.100.01</v>
          </cell>
          <cell r="B75" t="str">
            <v>Corpo de BSTC D=0.60m</v>
          </cell>
          <cell r="C75" t="str">
            <v>DNER-ES284/97</v>
          </cell>
          <cell r="D75" t="str">
            <v xml:space="preserve"> </v>
          </cell>
          <cell r="E75" t="str">
            <v xml:space="preserve">m </v>
          </cell>
          <cell r="F75">
            <v>20</v>
          </cell>
          <cell r="G75">
            <v>139.21</v>
          </cell>
        </row>
        <row r="76">
          <cell r="A76" t="str">
            <v>04.100.02</v>
          </cell>
          <cell r="B76" t="str">
            <v>Corpo de BSTC D=0.80m</v>
          </cell>
          <cell r="C76" t="str">
            <v>DNER-ES284/97</v>
          </cell>
          <cell r="D76" t="str">
            <v xml:space="preserve"> </v>
          </cell>
          <cell r="E76" t="str">
            <v xml:space="preserve">m </v>
          </cell>
          <cell r="F76">
            <v>44</v>
          </cell>
          <cell r="G76">
            <v>201.98</v>
          </cell>
        </row>
        <row r="77">
          <cell r="A77" t="str">
            <v>04.100.03</v>
          </cell>
          <cell r="B77" t="str">
            <v>Corpo de BSTC D=1.00m</v>
          </cell>
          <cell r="C77" t="str">
            <v>DNER-ES284/97</v>
          </cell>
          <cell r="D77" t="str">
            <v xml:space="preserve"> </v>
          </cell>
          <cell r="E77" t="str">
            <v xml:space="preserve">m </v>
          </cell>
          <cell r="F77">
            <v>63</v>
          </cell>
          <cell r="G77">
            <v>280.33</v>
          </cell>
        </row>
        <row r="78">
          <cell r="A78" t="str">
            <v>04.101.01</v>
          </cell>
          <cell r="B78" t="str">
            <v>Boca de BSTC D=0.60m-normal</v>
          </cell>
          <cell r="C78" t="str">
            <v>DNER-ES284/97</v>
          </cell>
          <cell r="D78" t="str">
            <v xml:space="preserve"> </v>
          </cell>
          <cell r="E78" t="str">
            <v>un</v>
          </cell>
          <cell r="F78">
            <v>2</v>
          </cell>
          <cell r="G78">
            <v>299.62</v>
          </cell>
        </row>
        <row r="79">
          <cell r="A79" t="str">
            <v>04.101.02</v>
          </cell>
          <cell r="B79" t="str">
            <v>Boca de BSTC D=0.80m-normal</v>
          </cell>
          <cell r="C79" t="str">
            <v>DNER-ES284/97</v>
          </cell>
          <cell r="D79" t="str">
            <v xml:space="preserve"> </v>
          </cell>
          <cell r="E79" t="str">
            <v>un</v>
          </cell>
          <cell r="F79">
            <v>7</v>
          </cell>
          <cell r="G79">
            <v>494.05</v>
          </cell>
        </row>
        <row r="80">
          <cell r="A80" t="str">
            <v>04.101.03</v>
          </cell>
          <cell r="B80" t="str">
            <v>Boca de BSTC D=1.00m-normal</v>
          </cell>
          <cell r="C80" t="str">
            <v>DNER-ES284/97</v>
          </cell>
          <cell r="D80" t="str">
            <v xml:space="preserve"> </v>
          </cell>
          <cell r="E80" t="str">
            <v>un</v>
          </cell>
          <cell r="F80">
            <v>8</v>
          </cell>
          <cell r="G80">
            <v>757.56</v>
          </cell>
        </row>
        <row r="81">
          <cell r="A81" t="str">
            <v>04.110.01</v>
          </cell>
          <cell r="B81" t="str">
            <v>Corpo de BDTC D=1.00m</v>
          </cell>
          <cell r="C81" t="str">
            <v>DNER-ES284/97</v>
          </cell>
          <cell r="D81" t="str">
            <v xml:space="preserve"> </v>
          </cell>
          <cell r="E81" t="str">
            <v>m</v>
          </cell>
          <cell r="F81">
            <v>40</v>
          </cell>
          <cell r="G81">
            <v>572.14</v>
          </cell>
        </row>
        <row r="82">
          <cell r="A82" t="str">
            <v>04.111.01</v>
          </cell>
          <cell r="B82" t="str">
            <v>Boca de BDTC D=1.00m-normal</v>
          </cell>
          <cell r="C82" t="str">
            <v>DNER-ES284/97</v>
          </cell>
          <cell r="D82" t="str">
            <v xml:space="preserve"> </v>
          </cell>
          <cell r="E82" t="str">
            <v>un</v>
          </cell>
          <cell r="F82">
            <v>5</v>
          </cell>
          <cell r="G82">
            <v>1056.6199999999999</v>
          </cell>
        </row>
        <row r="83">
          <cell r="A83" t="str">
            <v>04.200.01</v>
          </cell>
          <cell r="B83" t="str">
            <v>Corpo de BSCC 1.50x1.50m-H=0 a 1.00m</v>
          </cell>
          <cell r="C83" t="str">
            <v>DNER-ES286/97</v>
          </cell>
          <cell r="D83" t="str">
            <v xml:space="preserve"> </v>
          </cell>
          <cell r="E83" t="str">
            <v>m</v>
          </cell>
          <cell r="F83">
            <v>11</v>
          </cell>
          <cell r="G83">
            <v>528.09</v>
          </cell>
        </row>
        <row r="84">
          <cell r="A84" t="str">
            <v>04.200.02</v>
          </cell>
          <cell r="B84" t="str">
            <v>Corpo de BSCC 2.00x2.00m-H=0 a 1.00m</v>
          </cell>
          <cell r="C84" t="str">
            <v>DNER-ES286/97</v>
          </cell>
          <cell r="D84" t="str">
            <v xml:space="preserve"> </v>
          </cell>
          <cell r="E84" t="str">
            <v>m</v>
          </cell>
          <cell r="F84">
            <v>12</v>
          </cell>
          <cell r="G84">
            <v>737.8</v>
          </cell>
        </row>
        <row r="85">
          <cell r="A85" t="str">
            <v>04.200.06</v>
          </cell>
          <cell r="B85" t="str">
            <v>Corpo de BSCC 2.00x2.00m-H=1.00 a 2.50m</v>
          </cell>
          <cell r="C85" t="str">
            <v>DNER-ES286/97</v>
          </cell>
          <cell r="D85" t="str">
            <v xml:space="preserve"> </v>
          </cell>
          <cell r="E85" t="str">
            <v>m</v>
          </cell>
          <cell r="F85">
            <v>13</v>
          </cell>
          <cell r="G85">
            <v>661.97</v>
          </cell>
        </row>
        <row r="86">
          <cell r="A86" t="str">
            <v>04.200.07</v>
          </cell>
          <cell r="B86" t="str">
            <v>Corpo de BSCC 2.50x2.50m-H=1.00 a 2.50m</v>
          </cell>
          <cell r="C86" t="str">
            <v>DNER-ES286/97</v>
          </cell>
          <cell r="D86" t="str">
            <v xml:space="preserve"> </v>
          </cell>
          <cell r="E86" t="str">
            <v>m</v>
          </cell>
          <cell r="F86">
            <v>48</v>
          </cell>
          <cell r="G86">
            <v>975.93</v>
          </cell>
        </row>
        <row r="87">
          <cell r="A87" t="str">
            <v>04.201.01</v>
          </cell>
          <cell r="B87" t="str">
            <v>Boca de BSCC 1.50x1.50m - normal</v>
          </cell>
          <cell r="C87" t="str">
            <v xml:space="preserve"> </v>
          </cell>
          <cell r="D87" t="str">
            <v xml:space="preserve"> </v>
          </cell>
          <cell r="E87" t="str">
            <v>un</v>
          </cell>
          <cell r="F87">
            <v>2</v>
          </cell>
          <cell r="G87">
            <v>3149.41</v>
          </cell>
        </row>
        <row r="88">
          <cell r="A88" t="str">
            <v>04.201.02</v>
          </cell>
          <cell r="B88" t="str">
            <v>Boca de BSCC 2.00x2.00m - normal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4</v>
          </cell>
          <cell r="G88">
            <v>4874.24</v>
          </cell>
        </row>
        <row r="89">
          <cell r="A89" t="str">
            <v>04.201.03</v>
          </cell>
          <cell r="B89" t="str">
            <v>Boca de BSCC 2.50x2.50m - normal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8</v>
          </cell>
          <cell r="G89">
            <v>6579.56</v>
          </cell>
        </row>
        <row r="90">
          <cell r="A90" t="str">
            <v>04.210.01</v>
          </cell>
          <cell r="B90" t="str">
            <v>Corpo de BDCC 1.50x1.50m-H=0 a 1.00m</v>
          </cell>
          <cell r="C90" t="str">
            <v>DNER-ES286/97</v>
          </cell>
          <cell r="D90" t="str">
            <v xml:space="preserve"> </v>
          </cell>
          <cell r="E90" t="str">
            <v>m</v>
          </cell>
          <cell r="F90">
            <v>22</v>
          </cell>
          <cell r="G90">
            <v>864.14</v>
          </cell>
        </row>
        <row r="91">
          <cell r="A91" t="str">
            <v>04.211.01</v>
          </cell>
          <cell r="B91" t="str">
            <v>Boca de BDCC 1.50x1.50m - normal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3</v>
          </cell>
          <cell r="G91">
            <v>3642.66</v>
          </cell>
        </row>
        <row r="92">
          <cell r="A92" t="str">
            <v>04.999.01</v>
          </cell>
          <cell r="B92" t="str">
            <v>Remoção de bueiros existentes</v>
          </cell>
          <cell r="C92" t="str">
            <v xml:space="preserve"> </v>
          </cell>
          <cell r="D92" t="str">
            <v xml:space="preserve"> </v>
          </cell>
          <cell r="E92" t="str">
            <v>m</v>
          </cell>
          <cell r="F92">
            <v>57</v>
          </cell>
          <cell r="G92">
            <v>13.06</v>
          </cell>
        </row>
        <row r="93">
          <cell r="A93" t="str">
            <v>04.999.02</v>
          </cell>
          <cell r="B93" t="str">
            <v>Demolição de dispositivos de concreto</v>
          </cell>
          <cell r="C93" t="str">
            <v>DNER-ES296/97</v>
          </cell>
          <cell r="D93" t="str">
            <v xml:space="preserve"> </v>
          </cell>
          <cell r="E93" t="str">
            <v>m3</v>
          </cell>
          <cell r="F93">
            <v>38</v>
          </cell>
          <cell r="G93">
            <v>12.58</v>
          </cell>
        </row>
        <row r="94">
          <cell r="A94" t="str">
            <v>P 04.100.22</v>
          </cell>
          <cell r="B94" t="str">
            <v>Bueiro Met.Corrug.circular, T.Armco,  c/Epoxy-bonded, MP-100, D=1,40 m, E=2,0mm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12</v>
          </cell>
          <cell r="G94">
            <v>486.03</v>
          </cell>
        </row>
        <row r="95">
          <cell r="A95" t="str">
            <v>DER72450a</v>
          </cell>
          <cell r="B95" t="str">
            <v>Boca para BSTM D=140cm - Normal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690.23</v>
          </cell>
        </row>
        <row r="96">
          <cell r="F96" t="str">
            <v>SUB-TOTAL</v>
          </cell>
        </row>
        <row r="97">
          <cell r="B97" t="str">
            <v>OBRAS COMPLEMENTARES</v>
          </cell>
        </row>
        <row r="98">
          <cell r="A98" t="str">
            <v>05.100.00</v>
          </cell>
          <cell r="B98" t="str">
            <v>Enleivamento</v>
          </cell>
          <cell r="C98" t="str">
            <v>DNER-ES341/97</v>
          </cell>
          <cell r="D98" t="str">
            <v xml:space="preserve"> </v>
          </cell>
          <cell r="E98" t="str">
            <v>m2</v>
          </cell>
          <cell r="F98">
            <v>30953</v>
          </cell>
          <cell r="G98">
            <v>2.06</v>
          </cell>
        </row>
        <row r="99">
          <cell r="A99" t="str">
            <v>05.102.00</v>
          </cell>
          <cell r="B99" t="str">
            <v>Hidrossemeadura</v>
          </cell>
          <cell r="C99" t="str">
            <v>DNER-ES341/97</v>
          </cell>
          <cell r="D99" t="str">
            <v xml:space="preserve"> </v>
          </cell>
          <cell r="E99" t="str">
            <v>m2</v>
          </cell>
          <cell r="F99">
            <v>10630</v>
          </cell>
          <cell r="G99">
            <v>0.49</v>
          </cell>
        </row>
        <row r="100">
          <cell r="A100" t="str">
            <v>P 05.100.02</v>
          </cell>
          <cell r="B100" t="str">
            <v>Fornecimento e plantio de árvore selecionada</v>
          </cell>
          <cell r="C100" t="str">
            <v xml:space="preserve"> </v>
          </cell>
          <cell r="D100" t="str">
            <v xml:space="preserve"> </v>
          </cell>
          <cell r="E100" t="str">
            <v>un</v>
          </cell>
          <cell r="F100">
            <v>329</v>
          </cell>
          <cell r="G100">
            <v>6.02</v>
          </cell>
        </row>
        <row r="101">
          <cell r="A101" t="str">
            <v>R1</v>
          </cell>
          <cell r="B101" t="str">
            <v>Remanejamento de Rede de Baixa Tensão (220/380V)</v>
          </cell>
          <cell r="C101" t="str">
            <v xml:space="preserve"> </v>
          </cell>
          <cell r="D101" t="str">
            <v xml:space="preserve"> </v>
          </cell>
          <cell r="E101" t="str">
            <v>m</v>
          </cell>
          <cell r="F101">
            <v>480</v>
          </cell>
          <cell r="G101">
            <v>4.7</v>
          </cell>
        </row>
        <row r="102">
          <cell r="A102" t="str">
            <v>R2</v>
          </cell>
          <cell r="B102" t="str">
            <v>Remanejamento de Rede de Alta Tensão (138kV)</v>
          </cell>
          <cell r="C102" t="str">
            <v xml:space="preserve"> </v>
          </cell>
          <cell r="D102" t="str">
            <v xml:space="preserve"> </v>
          </cell>
          <cell r="E102" t="str">
            <v>m</v>
          </cell>
          <cell r="F102">
            <v>480</v>
          </cell>
          <cell r="G102">
            <v>6.2</v>
          </cell>
        </row>
        <row r="103">
          <cell r="A103" t="str">
            <v>R10</v>
          </cell>
          <cell r="B103" t="str">
            <v>Remanejamento de Poste de Concreto 10/150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5</v>
          </cell>
          <cell r="G103">
            <v>75</v>
          </cell>
        </row>
        <row r="104">
          <cell r="A104" t="str">
            <v>R27</v>
          </cell>
          <cell r="B104" t="str">
            <v>Remanejamento de Poste de Madeira</v>
          </cell>
          <cell r="C104" t="str">
            <v xml:space="preserve"> </v>
          </cell>
          <cell r="D104" t="str">
            <v xml:space="preserve"> </v>
          </cell>
          <cell r="E104" t="str">
            <v>un</v>
          </cell>
          <cell r="F104">
            <v>2</v>
          </cell>
          <cell r="G104">
            <v>70</v>
          </cell>
        </row>
      </sheetData>
      <sheetData sheetId="22" refreshError="1">
        <row r="14">
          <cell r="A14" t="str">
            <v>02.000.00</v>
          </cell>
          <cell r="B14" t="str">
            <v>Regularização do subleito</v>
          </cell>
          <cell r="C14" t="str">
            <v xml:space="preserve"> </v>
          </cell>
          <cell r="D14" t="str">
            <v xml:space="preserve"> </v>
          </cell>
          <cell r="E14" t="str">
            <v>m2</v>
          </cell>
          <cell r="F14">
            <v>1137</v>
          </cell>
          <cell r="G14">
            <v>0.3</v>
          </cell>
        </row>
        <row r="15">
          <cell r="A15" t="str">
            <v>DER53130</v>
          </cell>
          <cell r="B15" t="str">
            <v>Camada de macadame seco</v>
          </cell>
          <cell r="C15" t="str">
            <v xml:space="preserve"> </v>
          </cell>
          <cell r="D15" t="str">
            <v xml:space="preserve"> </v>
          </cell>
          <cell r="E15" t="str">
            <v>m3</v>
          </cell>
          <cell r="F15">
            <v>177</v>
          </cell>
          <cell r="G15">
            <v>21.86</v>
          </cell>
        </row>
        <row r="16">
          <cell r="A16" t="str">
            <v>02.230.00</v>
          </cell>
          <cell r="B16" t="str">
            <v>Base brita graduada</v>
          </cell>
          <cell r="C16" t="str">
            <v>DNER-ES303/97</v>
          </cell>
          <cell r="D16" t="str">
            <v xml:space="preserve"> </v>
          </cell>
          <cell r="E16" t="str">
            <v>m3</v>
          </cell>
          <cell r="F16">
            <v>149</v>
          </cell>
          <cell r="G16">
            <v>28.06</v>
          </cell>
        </row>
        <row r="17">
          <cell r="A17" t="str">
            <v>02.300.00</v>
          </cell>
          <cell r="B17" t="str">
            <v>Imprimação - Fornecimento, transporte e execução</v>
          </cell>
          <cell r="C17" t="str">
            <v>DNER-ES306/97</v>
          </cell>
          <cell r="D17" t="str">
            <v xml:space="preserve"> </v>
          </cell>
          <cell r="E17" t="str">
            <v>m2</v>
          </cell>
          <cell r="F17">
            <v>993</v>
          </cell>
          <cell r="G17">
            <v>1.1100000000000001</v>
          </cell>
        </row>
        <row r="18">
          <cell r="A18" t="str">
            <v>02.400.00</v>
          </cell>
          <cell r="B18" t="str">
            <v>Pintura de ligação - Fornec., transporte e execução</v>
          </cell>
          <cell r="C18" t="str">
            <v>DNER-ES307/97</v>
          </cell>
          <cell r="D18" t="str">
            <v xml:space="preserve"> </v>
          </cell>
          <cell r="E18" t="str">
            <v>m2</v>
          </cell>
          <cell r="F18">
            <v>1784</v>
          </cell>
          <cell r="G18">
            <v>0.41</v>
          </cell>
        </row>
        <row r="19">
          <cell r="A19" t="str">
            <v>02.540.01</v>
          </cell>
          <cell r="B19" t="str">
            <v>Concreto betuminoso usinado a quente - usina 100/140 t/h</v>
          </cell>
          <cell r="C19" t="str">
            <v>DNER-ES313/97</v>
          </cell>
          <cell r="D19" t="str">
            <v xml:space="preserve"> </v>
          </cell>
          <cell r="E19" t="str">
            <v>t</v>
          </cell>
          <cell r="F19">
            <v>198</v>
          </cell>
          <cell r="G19">
            <v>67.64</v>
          </cell>
        </row>
        <row r="20">
          <cell r="F20" t="str">
            <v>SUB-TOTAL</v>
          </cell>
        </row>
        <row r="22">
          <cell r="B22" t="str">
            <v>DRENAGEM</v>
          </cell>
        </row>
        <row r="23">
          <cell r="A23" t="str">
            <v>04.000.00</v>
          </cell>
          <cell r="B23" t="str">
            <v>Escavação manual em material de 1a categoria</v>
          </cell>
          <cell r="C23" t="str">
            <v xml:space="preserve"> </v>
          </cell>
          <cell r="D23" t="str">
            <v xml:space="preserve"> </v>
          </cell>
          <cell r="E23" t="str">
            <v>m3</v>
          </cell>
          <cell r="F23">
            <v>10</v>
          </cell>
          <cell r="G23">
            <v>17.57</v>
          </cell>
        </row>
        <row r="24">
          <cell r="A24" t="str">
            <v>04.001.00</v>
          </cell>
          <cell r="B24" t="str">
            <v>Escavação mecânica em material de 1a categoria</v>
          </cell>
          <cell r="C24" t="str">
            <v xml:space="preserve"> </v>
          </cell>
          <cell r="D24" t="str">
            <v xml:space="preserve"> </v>
          </cell>
          <cell r="E24" t="str">
            <v>m3</v>
          </cell>
          <cell r="F24">
            <v>20</v>
          </cell>
          <cell r="G24">
            <v>2.09</v>
          </cell>
        </row>
        <row r="25">
          <cell r="A25" t="str">
            <v>04.001.01</v>
          </cell>
          <cell r="B25" t="str">
            <v>Escavação mecânica,reaterro e compactação (material de 1a categoria)</v>
          </cell>
          <cell r="C25" t="str">
            <v xml:space="preserve"> </v>
          </cell>
          <cell r="D25" t="str">
            <v xml:space="preserve"> </v>
          </cell>
          <cell r="E25" t="str">
            <v>m3</v>
          </cell>
          <cell r="F25">
            <v>107</v>
          </cell>
          <cell r="G25">
            <v>3.03</v>
          </cell>
        </row>
        <row r="26">
          <cell r="A26" t="str">
            <v>04.401.02</v>
          </cell>
          <cell r="B26" t="str">
            <v>Valeta de prot. de aterro c/ revest. vegetal VPA 02</v>
          </cell>
          <cell r="C26" t="str">
            <v xml:space="preserve"> </v>
          </cell>
          <cell r="D26" t="str">
            <v xml:space="preserve"> </v>
          </cell>
          <cell r="E26" t="str">
            <v>m</v>
          </cell>
          <cell r="F26">
            <v>165</v>
          </cell>
          <cell r="G26">
            <v>24.32</v>
          </cell>
        </row>
        <row r="27">
          <cell r="A27" t="str">
            <v>04.900.21</v>
          </cell>
          <cell r="B27" t="str">
            <v>Sarjeta de cant. central de concreto-SCC 01</v>
          </cell>
          <cell r="C27" t="str">
            <v>DNER-ES288/97</v>
          </cell>
          <cell r="D27" t="str">
            <v xml:space="preserve"> </v>
          </cell>
          <cell r="E27" t="str">
            <v>m</v>
          </cell>
          <cell r="F27">
            <v>132</v>
          </cell>
          <cell r="G27">
            <v>13.85</v>
          </cell>
        </row>
        <row r="28">
          <cell r="A28" t="str">
            <v>04.910.05</v>
          </cell>
          <cell r="B28" t="str">
            <v>Meio-fio de concreto-MFC 05</v>
          </cell>
          <cell r="C28" t="str">
            <v>DNER-ES290/97</v>
          </cell>
          <cell r="D28" t="str">
            <v xml:space="preserve"> </v>
          </cell>
          <cell r="E28" t="str">
            <v>m</v>
          </cell>
          <cell r="F28">
            <v>35</v>
          </cell>
          <cell r="G28">
            <v>10.54</v>
          </cell>
        </row>
        <row r="29">
          <cell r="A29" t="str">
            <v>DER78150a</v>
          </cell>
          <cell r="B29" t="str">
            <v>Caixa coletora de sarjeta - CCS, D=60cm E H=1,5m</v>
          </cell>
          <cell r="C29" t="str">
            <v xml:space="preserve"> </v>
          </cell>
          <cell r="D29" t="str">
            <v xml:space="preserve"> </v>
          </cell>
          <cell r="E29" t="str">
            <v>un</v>
          </cell>
          <cell r="F29">
            <v>1</v>
          </cell>
          <cell r="G29">
            <v>500.45</v>
          </cell>
        </row>
        <row r="30">
          <cell r="A30" t="str">
            <v>P 04.100.08</v>
          </cell>
          <cell r="B30" t="str">
            <v>Execução de galerias D=0,40 c/ lastro de concreto</v>
          </cell>
          <cell r="C30" t="str">
            <v xml:space="preserve"> </v>
          </cell>
          <cell r="D30" t="str">
            <v xml:space="preserve"> </v>
          </cell>
          <cell r="E30" t="str">
            <v>m</v>
          </cell>
          <cell r="F30">
            <v>13</v>
          </cell>
          <cell r="G30">
            <v>58.65</v>
          </cell>
        </row>
        <row r="31">
          <cell r="A31" t="str">
            <v>P 04.100.10</v>
          </cell>
          <cell r="B31" t="str">
            <v>Execução de galerias D=0,60 c/ lastro de concreto</v>
          </cell>
          <cell r="C31" t="str">
            <v xml:space="preserve"> </v>
          </cell>
          <cell r="D31" t="str">
            <v xml:space="preserve"> </v>
          </cell>
          <cell r="E31" t="str">
            <v>m</v>
          </cell>
          <cell r="F31">
            <v>17</v>
          </cell>
          <cell r="G31">
            <v>131.66</v>
          </cell>
        </row>
        <row r="32">
          <cell r="A32" t="str">
            <v>DER72350b</v>
          </cell>
          <cell r="B32" t="str">
            <v>Boca para BSTC D=40cm - Normal</v>
          </cell>
          <cell r="C32" t="str">
            <v xml:space="preserve"> </v>
          </cell>
          <cell r="D32" t="str">
            <v xml:space="preserve"> </v>
          </cell>
          <cell r="E32" t="str">
            <v>un</v>
          </cell>
          <cell r="F32">
            <v>1</v>
          </cell>
          <cell r="G32">
            <v>147.57</v>
          </cell>
        </row>
        <row r="33">
          <cell r="A33" t="str">
            <v>04.101.01</v>
          </cell>
          <cell r="B33" t="str">
            <v>Boca de BSTC D=0.60m-normal</v>
          </cell>
          <cell r="C33" t="str">
            <v>DNER-ES284/97</v>
          </cell>
          <cell r="D33" t="str">
            <v xml:space="preserve"> </v>
          </cell>
          <cell r="E33" t="str">
            <v>un</v>
          </cell>
          <cell r="F33">
            <v>1</v>
          </cell>
          <cell r="G33">
            <v>299.62</v>
          </cell>
        </row>
      </sheetData>
      <sheetData sheetId="23" refreshError="1">
        <row r="16">
          <cell r="A16" t="str">
            <v>03.010.01</v>
          </cell>
          <cell r="B16" t="str">
            <v>Escavação em cavas de fundação com esgotamento</v>
          </cell>
          <cell r="C16" t="str">
            <v xml:space="preserve"> </v>
          </cell>
          <cell r="D16" t="str">
            <v xml:space="preserve"> </v>
          </cell>
          <cell r="E16" t="str">
            <v>m3</v>
          </cell>
          <cell r="F16">
            <v>62</v>
          </cell>
          <cell r="G16">
            <v>22.39</v>
          </cell>
        </row>
        <row r="17">
          <cell r="A17" t="str">
            <v>03.371.01</v>
          </cell>
          <cell r="B17" t="str">
            <v>Formas de placa compensada resinada</v>
          </cell>
          <cell r="C17" t="str">
            <v xml:space="preserve"> </v>
          </cell>
          <cell r="D17" t="str">
            <v xml:space="preserve"> </v>
          </cell>
          <cell r="E17" t="str">
            <v>m2</v>
          </cell>
          <cell r="F17">
            <v>57</v>
          </cell>
          <cell r="G17">
            <v>21.86</v>
          </cell>
        </row>
        <row r="18">
          <cell r="A18" t="str">
            <v>03.371.02</v>
          </cell>
          <cell r="B18" t="str">
            <v>Formas de placa compensada plastificada</v>
          </cell>
          <cell r="C18" t="str">
            <v xml:space="preserve"> </v>
          </cell>
          <cell r="D18" t="str">
            <v xml:space="preserve"> </v>
          </cell>
          <cell r="E18" t="str">
            <v>m2</v>
          </cell>
          <cell r="F18">
            <v>194</v>
          </cell>
          <cell r="G18">
            <v>30.76</v>
          </cell>
        </row>
        <row r="19">
          <cell r="A19" t="str">
            <v>03.353.00</v>
          </cell>
          <cell r="B19" t="str">
            <v>Forn., preparo e colocação nas formas, de aço CA-50</v>
          </cell>
          <cell r="C19" t="str">
            <v xml:space="preserve"> </v>
          </cell>
          <cell r="D19" t="str">
            <v xml:space="preserve"> </v>
          </cell>
          <cell r="E19" t="str">
            <v>kg</v>
          </cell>
          <cell r="F19">
            <v>2950</v>
          </cell>
          <cell r="G19">
            <v>2.59</v>
          </cell>
        </row>
        <row r="20">
          <cell r="A20" t="str">
            <v>03.326.00</v>
          </cell>
          <cell r="B20" t="str">
            <v xml:space="preserve">Concreto fck= 20 MPa-contr. raz. uso ger. </v>
          </cell>
          <cell r="C20" t="str">
            <v xml:space="preserve"> </v>
          </cell>
          <cell r="D20" t="str">
            <v xml:space="preserve"> </v>
          </cell>
          <cell r="E20" t="str">
            <v>m3</v>
          </cell>
          <cell r="F20">
            <v>39</v>
          </cell>
          <cell r="G20">
            <v>149.19999999999999</v>
          </cell>
        </row>
        <row r="21">
          <cell r="A21" t="str">
            <v>OAE5a</v>
          </cell>
          <cell r="B21" t="str">
            <v>Estaca metálica - tipo CS 250 X 52 - Fornecimento e cravação</v>
          </cell>
          <cell r="C21" t="str">
            <v xml:space="preserve"> </v>
          </cell>
          <cell r="D21" t="str">
            <v xml:space="preserve"> </v>
          </cell>
          <cell r="E21" t="str">
            <v>m</v>
          </cell>
          <cell r="F21">
            <v>64</v>
          </cell>
          <cell r="G21">
            <v>97.23</v>
          </cell>
        </row>
        <row r="22">
          <cell r="A22" t="str">
            <v>OAE5b</v>
          </cell>
          <cell r="B22" t="str">
            <v>Estaca metálica - tipo CS 300 x 77 - Fornecimento e cravação</v>
          </cell>
          <cell r="C22" t="str">
            <v xml:space="preserve"> </v>
          </cell>
          <cell r="D22" t="str">
            <v xml:space="preserve"> </v>
          </cell>
          <cell r="E22" t="str">
            <v>m</v>
          </cell>
          <cell r="F22">
            <v>192</v>
          </cell>
          <cell r="G22">
            <v>122.7</v>
          </cell>
        </row>
        <row r="23">
          <cell r="A23" t="str">
            <v>OAE5c</v>
          </cell>
          <cell r="B23" t="str">
            <v>Estaca metálica - tipo CS 300 x 116 - Fornecimento e cravação</v>
          </cell>
          <cell r="C23" t="str">
            <v xml:space="preserve"> </v>
          </cell>
          <cell r="D23" t="str">
            <v xml:space="preserve"> </v>
          </cell>
          <cell r="E23" t="str">
            <v>m</v>
          </cell>
          <cell r="F23">
            <v>64</v>
          </cell>
          <cell r="G23">
            <v>162.41999999999999</v>
          </cell>
        </row>
        <row r="24">
          <cell r="B24" t="str">
            <v>Superestrutura</v>
          </cell>
        </row>
        <row r="25">
          <cell r="A25" t="str">
            <v>03.371.02</v>
          </cell>
          <cell r="B25" t="str">
            <v>Formas de placa compensada plastificada</v>
          </cell>
          <cell r="C25" t="str">
            <v xml:space="preserve"> </v>
          </cell>
          <cell r="D25" t="str">
            <v xml:space="preserve"> </v>
          </cell>
          <cell r="E25" t="str">
            <v>m2</v>
          </cell>
          <cell r="F25">
            <v>2100</v>
          </cell>
          <cell r="G25">
            <v>30.76</v>
          </cell>
        </row>
        <row r="26">
          <cell r="A26" t="str">
            <v>OAE6</v>
          </cell>
          <cell r="B26" t="str">
            <v>Escoramento metálico comum (cimbramento)</v>
          </cell>
          <cell r="C26" t="str">
            <v xml:space="preserve"> </v>
          </cell>
          <cell r="D26" t="str">
            <v xml:space="preserve"> </v>
          </cell>
          <cell r="E26" t="str">
            <v>m3</v>
          </cell>
          <cell r="F26">
            <v>1630</v>
          </cell>
          <cell r="G26">
            <v>27.58</v>
          </cell>
        </row>
        <row r="27">
          <cell r="A27" t="str">
            <v>03.353.00</v>
          </cell>
          <cell r="B27" t="str">
            <v>Forn., preparo e colocação nas formas, de aço CA-50</v>
          </cell>
          <cell r="C27" t="str">
            <v xml:space="preserve"> </v>
          </cell>
          <cell r="D27" t="str">
            <v xml:space="preserve"> </v>
          </cell>
          <cell r="E27" t="str">
            <v>kg</v>
          </cell>
          <cell r="F27">
            <v>19390</v>
          </cell>
          <cell r="G27">
            <v>2.59</v>
          </cell>
        </row>
        <row r="28">
          <cell r="A28" t="str">
            <v>03.354.00</v>
          </cell>
          <cell r="B28" t="str">
            <v>Forn., preparo e colocação nas formas, de aço CA-60</v>
          </cell>
          <cell r="C28" t="str">
            <v xml:space="preserve"> </v>
          </cell>
          <cell r="D28" t="str">
            <v xml:space="preserve"> </v>
          </cell>
          <cell r="E28" t="str">
            <v>kg</v>
          </cell>
          <cell r="F28">
            <v>2200</v>
          </cell>
          <cell r="G28">
            <v>2.85</v>
          </cell>
        </row>
        <row r="29">
          <cell r="A29" t="str">
            <v>03.359.01</v>
          </cell>
          <cell r="B29" t="str">
            <v>Forn., preparo e colocação nas formas, de aço CA-25</v>
          </cell>
          <cell r="C29" t="str">
            <v xml:space="preserve"> </v>
          </cell>
          <cell r="D29" t="str">
            <v xml:space="preserve"> </v>
          </cell>
          <cell r="E29" t="str">
            <v>kg</v>
          </cell>
          <cell r="F29">
            <v>115</v>
          </cell>
          <cell r="G29">
            <v>2.4300000000000002</v>
          </cell>
        </row>
        <row r="30">
          <cell r="A30" t="str">
            <v>03.330.00</v>
          </cell>
          <cell r="B30" t="str">
            <v>Concreto fck= 35 MPa-contr. raz. uso ger.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173</v>
          </cell>
          <cell r="G30">
            <v>166.78</v>
          </cell>
        </row>
        <row r="31">
          <cell r="A31" t="str">
            <v>03.326.00</v>
          </cell>
          <cell r="B31" t="str">
            <v xml:space="preserve">Concreto fck= 20 MPa-contr. raz. uso ger. 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32</v>
          </cell>
          <cell r="G31">
            <v>149.19999999999999</v>
          </cell>
        </row>
        <row r="32">
          <cell r="B32" t="str">
            <v>Diversos</v>
          </cell>
        </row>
        <row r="33">
          <cell r="A33" t="str">
            <v>03.510.00</v>
          </cell>
          <cell r="B33" t="str">
            <v>Aparelho de apoio em neoprene</v>
          </cell>
          <cell r="C33" t="str">
            <v xml:space="preserve"> </v>
          </cell>
          <cell r="D33" t="str">
            <v xml:space="preserve"> </v>
          </cell>
          <cell r="E33" t="str">
            <v>kg</v>
          </cell>
          <cell r="F33">
            <v>47</v>
          </cell>
          <cell r="G33">
            <v>86.94</v>
          </cell>
        </row>
        <row r="34">
          <cell r="A34" t="str">
            <v>P 03.991.01b</v>
          </cell>
          <cell r="B34" t="str">
            <v>Dreno de FF D= 50 mm x 500mm</v>
          </cell>
          <cell r="C34" t="str">
            <v xml:space="preserve"> </v>
          </cell>
          <cell r="D34" t="str">
            <v xml:space="preserve"> </v>
          </cell>
          <cell r="E34" t="str">
            <v>un</v>
          </cell>
          <cell r="F34">
            <v>36</v>
          </cell>
          <cell r="G34">
            <v>6.63</v>
          </cell>
        </row>
        <row r="35">
          <cell r="F35" t="str">
            <v>SUB-TOTAL OAE</v>
          </cell>
        </row>
        <row r="36">
          <cell r="B36" t="str">
            <v>OBRAS COMPLEMENTARES</v>
          </cell>
        </row>
        <row r="37">
          <cell r="B37" t="str">
            <v>Iluminação das passarelas</v>
          </cell>
        </row>
        <row r="38">
          <cell r="A38" t="str">
            <v>PI 02a</v>
          </cell>
          <cell r="B38" t="str">
            <v>Poste de aço galvanizado a fogo, c/ 5,0m de alt. p/instal.na lat. das passarelas</v>
          </cell>
          <cell r="C38" t="str">
            <v xml:space="preserve"> </v>
          </cell>
          <cell r="D38" t="str">
            <v xml:space="preserve"> </v>
          </cell>
          <cell r="E38" t="str">
            <v>un</v>
          </cell>
          <cell r="F38">
            <v>4</v>
          </cell>
          <cell r="G38">
            <v>300</v>
          </cell>
        </row>
        <row r="39">
          <cell r="A39" t="str">
            <v>PI 03</v>
          </cell>
          <cell r="B39" t="str">
            <v xml:space="preserve">Luminária p/ iluminação pública ref.HRC-612 da Philips ou similar </v>
          </cell>
          <cell r="C39" t="str">
            <v xml:space="preserve"> </v>
          </cell>
          <cell r="D39" t="str">
            <v xml:space="preserve"> </v>
          </cell>
          <cell r="E39" t="str">
            <v>un</v>
          </cell>
          <cell r="F39">
            <v>4</v>
          </cell>
          <cell r="G39">
            <v>400</v>
          </cell>
        </row>
        <row r="40">
          <cell r="A40" t="str">
            <v>PI 08</v>
          </cell>
          <cell r="B40" t="str">
            <v>Suporte p/ luminária tipo ZGP401 da Philips ou similar</v>
          </cell>
          <cell r="C40" t="str">
            <v xml:space="preserve"> </v>
          </cell>
          <cell r="D40" t="str">
            <v xml:space="preserve"> </v>
          </cell>
          <cell r="E40" t="str">
            <v>un</v>
          </cell>
          <cell r="F40">
            <v>4</v>
          </cell>
          <cell r="G40">
            <v>81.650000000000006</v>
          </cell>
        </row>
        <row r="41">
          <cell r="A41" t="str">
            <v>PI 10</v>
          </cell>
          <cell r="B41" t="str">
            <v>Lâmpada a vapor de mercúrio 250W, alta pressão, base E40</v>
          </cell>
          <cell r="C41" t="str">
            <v xml:space="preserve"> </v>
          </cell>
          <cell r="D41" t="str">
            <v xml:space="preserve"> </v>
          </cell>
          <cell r="E41" t="str">
            <v>un</v>
          </cell>
          <cell r="F41">
            <v>4</v>
          </cell>
          <cell r="G41">
            <v>28.75</v>
          </cell>
        </row>
        <row r="42">
          <cell r="A42" t="str">
            <v>PI 71</v>
          </cell>
          <cell r="B42" t="str">
            <v>Cabo isolado p/ 1000V, de alumínio, singelo, cor preto, bitola 25 mm² (XLPE) est.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100</v>
          </cell>
          <cell r="G42">
            <v>4.62</v>
          </cell>
        </row>
        <row r="43">
          <cell r="A43" t="str">
            <v>PI 67</v>
          </cell>
          <cell r="B43" t="str">
            <v>Cabo isolado p/ 1000 V, 2,5 mm2 de alumínio</v>
          </cell>
          <cell r="C43" t="str">
            <v xml:space="preserve"> </v>
          </cell>
          <cell r="D43" t="str">
            <v xml:space="preserve"> </v>
          </cell>
          <cell r="E43" t="str">
            <v>m</v>
          </cell>
          <cell r="F43">
            <v>40</v>
          </cell>
          <cell r="G43">
            <v>0.6</v>
          </cell>
        </row>
        <row r="44">
          <cell r="A44" t="str">
            <v>PI 72</v>
          </cell>
          <cell r="B44" t="str">
            <v>Eletroduto de aço 1.1/4" (vara de 3m), na passarela, conforme projeto</v>
          </cell>
          <cell r="C44">
            <v>0</v>
          </cell>
          <cell r="D44">
            <v>0</v>
          </cell>
          <cell r="E44" t="str">
            <v>m</v>
          </cell>
          <cell r="F44">
            <v>50</v>
          </cell>
          <cell r="G44">
            <v>18</v>
          </cell>
        </row>
        <row r="45">
          <cell r="A45" t="str">
            <v>PI 30</v>
          </cell>
          <cell r="B45" t="str">
            <v>Haste para aterramento aço-cobre D 13x2400mm</v>
          </cell>
          <cell r="C45" t="str">
            <v xml:space="preserve"> </v>
          </cell>
          <cell r="D45" t="str">
            <v xml:space="preserve"> </v>
          </cell>
          <cell r="E45" t="str">
            <v>un</v>
          </cell>
          <cell r="F45">
            <v>1</v>
          </cell>
          <cell r="G45">
            <v>6.04</v>
          </cell>
        </row>
        <row r="46">
          <cell r="A46" t="str">
            <v>PI 31</v>
          </cell>
          <cell r="B46" t="str">
            <v>Cabo de cobre nú meio duro, 7 fios 2AWG</v>
          </cell>
          <cell r="C46" t="str">
            <v xml:space="preserve"> </v>
          </cell>
          <cell r="D46" t="str">
            <v xml:space="preserve"> </v>
          </cell>
          <cell r="E46" t="str">
            <v>kg</v>
          </cell>
          <cell r="F46">
            <v>4</v>
          </cell>
          <cell r="G46">
            <v>7.02</v>
          </cell>
        </row>
        <row r="47">
          <cell r="A47" t="str">
            <v>PI 39</v>
          </cell>
          <cell r="B47" t="str">
            <v>Fixação de haste de terra e conexão ao neutro</v>
          </cell>
          <cell r="C47" t="str">
            <v xml:space="preserve"> </v>
          </cell>
          <cell r="D47" t="str">
            <v xml:space="preserve"> </v>
          </cell>
          <cell r="E47" t="str">
            <v>un</v>
          </cell>
          <cell r="F47">
            <v>4</v>
          </cell>
          <cell r="G47">
            <v>35</v>
          </cell>
        </row>
        <row r="48">
          <cell r="A48" t="str">
            <v>PI 37</v>
          </cell>
          <cell r="B48" t="str">
            <v>Lançamento de cabos em dutos de aço, classe 1000V, circuito trifásico mais neutro, e monofásico</v>
          </cell>
          <cell r="C48" t="str">
            <v xml:space="preserve"> </v>
          </cell>
          <cell r="D48" t="str">
            <v xml:space="preserve"> </v>
          </cell>
          <cell r="E48" t="str">
            <v>m</v>
          </cell>
          <cell r="F48">
            <v>100</v>
          </cell>
          <cell r="G48">
            <v>4</v>
          </cell>
        </row>
        <row r="49">
          <cell r="A49" t="str">
            <v>PI 73</v>
          </cell>
          <cell r="B49" t="str">
            <v>Reator de alto fator externo c/ignitor p/ lâmpada a vapor de mercúrio,  da Entral ou similar</v>
          </cell>
          <cell r="C49">
            <v>0</v>
          </cell>
          <cell r="D49">
            <v>0</v>
          </cell>
          <cell r="E49" t="str">
            <v>un</v>
          </cell>
          <cell r="F49">
            <v>4</v>
          </cell>
          <cell r="G49">
            <v>37</v>
          </cell>
        </row>
        <row r="50">
          <cell r="A50" t="str">
            <v>PI 74</v>
          </cell>
          <cell r="B50" t="str">
            <v>Chave de iluminação pública</v>
          </cell>
          <cell r="C50">
            <v>0</v>
          </cell>
          <cell r="D50">
            <v>0</v>
          </cell>
          <cell r="E50" t="str">
            <v>un</v>
          </cell>
          <cell r="F50">
            <v>1</v>
          </cell>
          <cell r="G50">
            <v>95</v>
          </cell>
        </row>
        <row r="51">
          <cell r="A51" t="str">
            <v>PI 75</v>
          </cell>
          <cell r="B51" t="str">
            <v>Montagem eletromecânica de luminária 5m de altura, c/fixação dos equipam.e conexões elét.</v>
          </cell>
          <cell r="C51">
            <v>0</v>
          </cell>
          <cell r="D51">
            <v>0</v>
          </cell>
          <cell r="E51" t="str">
            <v>un</v>
          </cell>
          <cell r="F51">
            <v>4</v>
          </cell>
          <cell r="G51">
            <v>67.08</v>
          </cell>
        </row>
        <row r="52">
          <cell r="A52" t="str">
            <v>PI 22</v>
          </cell>
          <cell r="B52" t="str">
            <v>Base completa com fusível Diazed, 6A, retardado, incluíndo tampa, anel de proteção e ajuste</v>
          </cell>
          <cell r="C52" t="str">
            <v xml:space="preserve"> </v>
          </cell>
          <cell r="D52" t="str">
            <v xml:space="preserve"> </v>
          </cell>
          <cell r="E52" t="str">
            <v>un</v>
          </cell>
          <cell r="F52">
            <v>4</v>
          </cell>
          <cell r="G52">
            <v>8.6300000000000008</v>
          </cell>
        </row>
        <row r="53">
          <cell r="A53" t="str">
            <v>PI 26</v>
          </cell>
          <cell r="B53" t="str">
            <v>Relé fotoelétrico c/ suporte para fixação galv. com furo 18mm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1</v>
          </cell>
          <cell r="G53">
            <v>11.5</v>
          </cell>
        </row>
        <row r="54">
          <cell r="A54" t="str">
            <v>PI 24</v>
          </cell>
          <cell r="B54" t="str">
            <v>Fita elétrica auto fusão a base de borracha EPR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2</v>
          </cell>
          <cell r="G54">
            <v>6.39</v>
          </cell>
        </row>
        <row r="55">
          <cell r="A55" t="str">
            <v>PI 25</v>
          </cell>
          <cell r="B55" t="str">
            <v>Fita adesiva plástica isolante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2</v>
          </cell>
          <cell r="G55">
            <v>3.84</v>
          </cell>
        </row>
        <row r="56">
          <cell r="A56" t="str">
            <v>PI 38</v>
          </cell>
          <cell r="B56" t="str">
            <v>Confecção de emendas retas ou derivação em cabos classe 1000V, c/ conector à compressão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12</v>
          </cell>
          <cell r="G56">
            <v>4.5</v>
          </cell>
        </row>
        <row r="57">
          <cell r="F57" t="str">
            <v>SUB-TOTAL - OBRAS COMPLEMENTARES</v>
          </cell>
        </row>
        <row r="58">
          <cell r="F58" t="str">
            <v>SUB-TOTAL - Passarela do Km 14+000/Km 401+000</v>
          </cell>
        </row>
        <row r="60">
          <cell r="B60" t="str">
            <v>Passarela do Km 15+527/Km 402+527</v>
          </cell>
        </row>
        <row r="61">
          <cell r="B61" t="str">
            <v>OBRAS DE ARTE ESPECIAIS</v>
          </cell>
        </row>
        <row r="62">
          <cell r="B62" t="str">
            <v>Infra e Mesoestrutura</v>
          </cell>
        </row>
        <row r="63">
          <cell r="A63" t="str">
            <v>03.010.01</v>
          </cell>
          <cell r="B63" t="str">
            <v>Escavação em cavas de fundação com esgotamento</v>
          </cell>
          <cell r="C63" t="str">
            <v xml:space="preserve"> </v>
          </cell>
          <cell r="D63" t="str">
            <v xml:space="preserve"> </v>
          </cell>
          <cell r="E63" t="str">
            <v>m3</v>
          </cell>
          <cell r="F63">
            <v>40</v>
          </cell>
          <cell r="G63">
            <v>22.39</v>
          </cell>
        </row>
        <row r="64">
          <cell r="A64" t="str">
            <v>03.371.01</v>
          </cell>
          <cell r="B64" t="str">
            <v>Formas de placa compensada resinada</v>
          </cell>
          <cell r="C64" t="str">
            <v xml:space="preserve"> </v>
          </cell>
          <cell r="D64" t="str">
            <v xml:space="preserve"> </v>
          </cell>
          <cell r="E64" t="str">
            <v>m2</v>
          </cell>
          <cell r="F64">
            <v>36</v>
          </cell>
          <cell r="G64">
            <v>21.86</v>
          </cell>
        </row>
        <row r="65">
          <cell r="A65" t="str">
            <v>03.371.02</v>
          </cell>
          <cell r="B65" t="str">
            <v>Formas de placa compensada plastificada</v>
          </cell>
          <cell r="C65" t="str">
            <v xml:space="preserve"> </v>
          </cell>
          <cell r="D65" t="str">
            <v xml:space="preserve"> </v>
          </cell>
          <cell r="E65" t="str">
            <v>m2</v>
          </cell>
          <cell r="F65">
            <v>94</v>
          </cell>
          <cell r="G65">
            <v>30.76</v>
          </cell>
        </row>
        <row r="66">
          <cell r="A66" t="str">
            <v>03.353.00</v>
          </cell>
          <cell r="B66" t="str">
            <v>Forn., preparo e colocação nas formas, de aço CA-50</v>
          </cell>
          <cell r="C66" t="str">
            <v xml:space="preserve"> </v>
          </cell>
          <cell r="D66" t="str">
            <v xml:space="preserve"> </v>
          </cell>
          <cell r="E66" t="str">
            <v>kg</v>
          </cell>
          <cell r="F66">
            <v>1694</v>
          </cell>
          <cell r="G66">
            <v>2.59</v>
          </cell>
        </row>
        <row r="67">
          <cell r="A67" t="str">
            <v>03.326.00</v>
          </cell>
          <cell r="B67" t="str">
            <v xml:space="preserve">Concreto fck= 20 MPa-contr. raz. uso ger. 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20</v>
          </cell>
          <cell r="G67">
            <v>149.19999999999999</v>
          </cell>
        </row>
        <row r="68">
          <cell r="A68" t="str">
            <v>OAE5a</v>
          </cell>
          <cell r="B68" t="str">
            <v>Estaca metálica - tipo CS 250 X 52 - Fornecimento e cravação</v>
          </cell>
          <cell r="C68" t="str">
            <v xml:space="preserve"> </v>
          </cell>
          <cell r="D68" t="str">
            <v xml:space="preserve"> </v>
          </cell>
          <cell r="E68" t="str">
            <v>m</v>
          </cell>
          <cell r="F68">
            <v>60</v>
          </cell>
          <cell r="G68">
            <v>97.23</v>
          </cell>
        </row>
        <row r="69">
          <cell r="A69" t="str">
            <v>OAE5</v>
          </cell>
          <cell r="B69" t="str">
            <v>Estaca metálica - tipo CS 300 x 130 - Fornecimento e cravação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120</v>
          </cell>
          <cell r="G69">
            <v>176.68</v>
          </cell>
        </row>
        <row r="70">
          <cell r="B70" t="str">
            <v>Superestrutura</v>
          </cell>
        </row>
        <row r="71">
          <cell r="A71" t="str">
            <v>03.371.02</v>
          </cell>
          <cell r="B71" t="str">
            <v>Formas de placa compensada plastificada</v>
          </cell>
          <cell r="C71" t="str">
            <v xml:space="preserve"> </v>
          </cell>
          <cell r="D71" t="str">
            <v xml:space="preserve"> </v>
          </cell>
          <cell r="E71" t="str">
            <v>m2</v>
          </cell>
          <cell r="F71">
            <v>1674</v>
          </cell>
          <cell r="G71">
            <v>30.76</v>
          </cell>
        </row>
        <row r="72">
          <cell r="A72" t="str">
            <v>OAE6</v>
          </cell>
          <cell r="B72" t="str">
            <v>Escoramento metálico comum (cimbramento)</v>
          </cell>
          <cell r="C72" t="str">
            <v xml:space="preserve"> </v>
          </cell>
          <cell r="D72" t="str">
            <v xml:space="preserve"> </v>
          </cell>
          <cell r="E72" t="str">
            <v>m3</v>
          </cell>
          <cell r="F72">
            <v>1160</v>
          </cell>
          <cell r="G72">
            <v>27.58</v>
          </cell>
        </row>
        <row r="73">
          <cell r="A73" t="str">
            <v>03.353.00</v>
          </cell>
          <cell r="B73" t="str">
            <v>Forn., preparo e colocação nas formas, de aço CA-50</v>
          </cell>
          <cell r="C73" t="str">
            <v xml:space="preserve"> </v>
          </cell>
          <cell r="D73" t="str">
            <v xml:space="preserve"> </v>
          </cell>
          <cell r="E73" t="str">
            <v>kg</v>
          </cell>
          <cell r="F73">
            <v>18873</v>
          </cell>
          <cell r="G73">
            <v>2.59</v>
          </cell>
        </row>
        <row r="74">
          <cell r="A74" t="str">
            <v>03.354.00</v>
          </cell>
          <cell r="B74" t="str">
            <v>Forn., preparo e colocação nas formas, de aço CA-60</v>
          </cell>
          <cell r="C74" t="str">
            <v xml:space="preserve"> </v>
          </cell>
          <cell r="D74" t="str">
            <v xml:space="preserve"> </v>
          </cell>
          <cell r="E74" t="str">
            <v>kg</v>
          </cell>
          <cell r="F74">
            <v>1654</v>
          </cell>
          <cell r="G74">
            <v>2.85</v>
          </cell>
        </row>
        <row r="75">
          <cell r="A75" t="str">
            <v>03.359.01</v>
          </cell>
          <cell r="B75" t="str">
            <v>Forn., preparo e colocação nas formas, de aço CA-25</v>
          </cell>
          <cell r="C75" t="str">
            <v xml:space="preserve"> </v>
          </cell>
          <cell r="D75" t="str">
            <v xml:space="preserve"> </v>
          </cell>
          <cell r="E75" t="str">
            <v>kg</v>
          </cell>
          <cell r="F75">
            <v>95</v>
          </cell>
          <cell r="G75">
            <v>2.4300000000000002</v>
          </cell>
        </row>
        <row r="76">
          <cell r="A76" t="str">
            <v>03.330.00</v>
          </cell>
          <cell r="B76" t="str">
            <v>Concreto fck= 35 MPa-contr. raz. uso ger.</v>
          </cell>
          <cell r="C76" t="str">
            <v xml:space="preserve"> </v>
          </cell>
          <cell r="D76" t="str">
            <v xml:space="preserve"> </v>
          </cell>
          <cell r="E76" t="str">
            <v>m3</v>
          </cell>
          <cell r="F76">
            <v>138</v>
          </cell>
          <cell r="G76">
            <v>166.78</v>
          </cell>
        </row>
        <row r="77">
          <cell r="A77" t="str">
            <v>03.326.00</v>
          </cell>
          <cell r="B77" t="str">
            <v xml:space="preserve">Concreto fck= 20 MPa-contr. raz. uso ger. </v>
          </cell>
          <cell r="C77" t="str">
            <v xml:space="preserve"> </v>
          </cell>
          <cell r="D77" t="str">
            <v xml:space="preserve"> </v>
          </cell>
          <cell r="E77" t="str">
            <v>m3</v>
          </cell>
          <cell r="F77">
            <v>25</v>
          </cell>
          <cell r="G77">
            <v>149.19999999999999</v>
          </cell>
        </row>
        <row r="78">
          <cell r="B78" t="str">
            <v>Diversos</v>
          </cell>
        </row>
        <row r="79">
          <cell r="A79" t="str">
            <v>03.510.00</v>
          </cell>
          <cell r="B79" t="str">
            <v>Aparelho de apoio em neoprene</v>
          </cell>
          <cell r="C79" t="str">
            <v xml:space="preserve"> </v>
          </cell>
          <cell r="D79" t="str">
            <v xml:space="preserve"> </v>
          </cell>
          <cell r="E79" t="str">
            <v>kg</v>
          </cell>
          <cell r="F79">
            <v>30</v>
          </cell>
          <cell r="G79">
            <v>86.94</v>
          </cell>
        </row>
        <row r="80">
          <cell r="A80" t="str">
            <v>P 03.991.01b</v>
          </cell>
          <cell r="B80" t="str">
            <v>Dreno de FF D= 50 mm x 500mm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52</v>
          </cell>
          <cell r="G80">
            <v>6.63</v>
          </cell>
        </row>
        <row r="84">
          <cell r="A84" t="str">
            <v>PI 02a</v>
          </cell>
        </row>
        <row r="85">
          <cell r="A85" t="str">
            <v>PI 03</v>
          </cell>
        </row>
        <row r="86">
          <cell r="A86" t="str">
            <v>PI 08</v>
          </cell>
        </row>
        <row r="87">
          <cell r="A87" t="str">
            <v>PI 10</v>
          </cell>
        </row>
        <row r="88">
          <cell r="A88" t="str">
            <v>PI 71</v>
          </cell>
        </row>
        <row r="89">
          <cell r="A89" t="str">
            <v>PI 67</v>
          </cell>
        </row>
        <row r="90">
          <cell r="A90" t="str">
            <v>PI 72</v>
          </cell>
        </row>
        <row r="91">
          <cell r="A91" t="str">
            <v>PI 30</v>
          </cell>
        </row>
        <row r="92">
          <cell r="A92" t="str">
            <v>PI 31</v>
          </cell>
        </row>
        <row r="93">
          <cell r="A93" t="str">
            <v>PI 39</v>
          </cell>
        </row>
        <row r="94">
          <cell r="A94" t="str">
            <v>PI 37</v>
          </cell>
        </row>
        <row r="95">
          <cell r="A95" t="str">
            <v>PI 73</v>
          </cell>
        </row>
        <row r="96">
          <cell r="A96" t="str">
            <v>PI 74</v>
          </cell>
        </row>
        <row r="97">
          <cell r="A97" t="str">
            <v>PI 75</v>
          </cell>
        </row>
        <row r="98">
          <cell r="A98" t="str">
            <v>PI 22</v>
          </cell>
        </row>
        <row r="99">
          <cell r="A99" t="str">
            <v>PI 26</v>
          </cell>
        </row>
        <row r="100">
          <cell r="A100" t="str">
            <v>PI 24</v>
          </cell>
        </row>
        <row r="101">
          <cell r="A101" t="str">
            <v>PI 25</v>
          </cell>
        </row>
        <row r="102">
          <cell r="A102" t="str">
            <v>PI 38</v>
          </cell>
        </row>
      </sheetData>
      <sheetData sheetId="24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348300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3483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1741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1484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1250</v>
          </cell>
          <cell r="G19">
            <v>1.98</v>
          </cell>
        </row>
        <row r="20">
          <cell r="A20" t="str">
            <v>01.100.11</v>
          </cell>
          <cell r="B20" t="str">
            <v>Escavação,carga e transportes de material de 1a categoria DMT= 400 a 600m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3925</v>
          </cell>
          <cell r="G20">
            <v>2.12</v>
          </cell>
        </row>
        <row r="21">
          <cell r="A21" t="str">
            <v>01.100.12</v>
          </cell>
          <cell r="B21" t="str">
            <v>Escavação,carga e transportes de material de 1a categoria DMT= 600 a 800m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1512</v>
          </cell>
          <cell r="G21">
            <v>2.19</v>
          </cell>
        </row>
        <row r="22">
          <cell r="A22" t="str">
            <v>01.100.13</v>
          </cell>
          <cell r="B22" t="str">
            <v>Escavação,carga e transportes de material de 1a categoria DMT= 800 a 1000m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1019</v>
          </cell>
          <cell r="G22">
            <v>2.36</v>
          </cell>
        </row>
        <row r="23">
          <cell r="A23" t="str">
            <v>01.100.14</v>
          </cell>
          <cell r="B23" t="str">
            <v>Escavação,carga e transportes de material de 1a categoria DMT=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8380</v>
          </cell>
          <cell r="G23">
            <v>2.4</v>
          </cell>
        </row>
        <row r="24">
          <cell r="A24" t="str">
            <v>01.100.15</v>
          </cell>
          <cell r="B24" t="str">
            <v>Escavação,carga e transportes de material de 1a categoria DMT= 1200 a 1400m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4445</v>
          </cell>
          <cell r="G24">
            <v>2.62</v>
          </cell>
        </row>
        <row r="25">
          <cell r="A25" t="str">
            <v>01.100.16</v>
          </cell>
          <cell r="B25" t="str">
            <v>Escavação,carga e transportes de material de 1a  categoria DMT 1400 a 1600m</v>
          </cell>
          <cell r="C25" t="str">
            <v>DNER-ES280/97</v>
          </cell>
          <cell r="D25" t="str">
            <v xml:space="preserve"> </v>
          </cell>
          <cell r="E25" t="str">
            <v>m3</v>
          </cell>
          <cell r="F25">
            <v>10739</v>
          </cell>
          <cell r="G25">
            <v>2.73</v>
          </cell>
        </row>
        <row r="26">
          <cell r="A26" t="str">
            <v>01.100.17</v>
          </cell>
          <cell r="B26" t="str">
            <v>Escavação,carga e transportes de material de 1a categoria DMT= 1600 a 1800m</v>
          </cell>
          <cell r="C26" t="str">
            <v>DNER-ES280/97</v>
          </cell>
          <cell r="D26" t="str">
            <v xml:space="preserve"> </v>
          </cell>
          <cell r="E26" t="str">
            <v>m3</v>
          </cell>
          <cell r="F26">
            <v>1768</v>
          </cell>
          <cell r="G26">
            <v>2.84</v>
          </cell>
        </row>
        <row r="27">
          <cell r="A27" t="str">
            <v>01.100.19</v>
          </cell>
          <cell r="B27" t="str">
            <v>Escavação,carga e transportes de material de 1a categoria DMT= 2000 a 3000m</v>
          </cell>
          <cell r="C27" t="str">
            <v>DNER-ES280/97</v>
          </cell>
          <cell r="D27" t="str">
            <v xml:space="preserve"> </v>
          </cell>
          <cell r="E27" t="str">
            <v>m3</v>
          </cell>
          <cell r="F27">
            <v>11011</v>
          </cell>
          <cell r="G27">
            <v>3.26</v>
          </cell>
        </row>
        <row r="28">
          <cell r="A28" t="str">
            <v>DER50255</v>
          </cell>
          <cell r="B28" t="str">
            <v>Esc.  Carga e Transp. de mat. 1a cat. c/ CB 3000&lt;DMT&lt;4000m</v>
          </cell>
          <cell r="C28" t="str">
            <v xml:space="preserve"> </v>
          </cell>
          <cell r="D28" t="str">
            <v xml:space="preserve"> </v>
          </cell>
          <cell r="E28" t="str">
            <v>m3</v>
          </cell>
          <cell r="F28">
            <v>8863</v>
          </cell>
          <cell r="G28">
            <v>3.3</v>
          </cell>
        </row>
        <row r="29">
          <cell r="A29" t="str">
            <v>DER50265</v>
          </cell>
          <cell r="B29" t="str">
            <v>Esc.  Carga e Transp. de mat. 1a cat. c/ CB 4000&lt;DMT&lt;5000m</v>
          </cell>
          <cell r="C29" t="str">
            <v xml:space="preserve"> </v>
          </cell>
          <cell r="D29" t="str">
            <v xml:space="preserve"> </v>
          </cell>
          <cell r="E29" t="str">
            <v>m3</v>
          </cell>
          <cell r="F29">
            <v>5413</v>
          </cell>
          <cell r="G29">
            <v>3.76</v>
          </cell>
        </row>
        <row r="30">
          <cell r="A30" t="str">
            <v>DER50260</v>
          </cell>
          <cell r="B30" t="str">
            <v>Esc.  Carga e Transp. de mat. 1a cat. c/ CB 5000&lt;DMT&lt;6000m</v>
          </cell>
          <cell r="C30" t="str">
            <v xml:space="preserve"> </v>
          </cell>
          <cell r="D30" t="str">
            <v xml:space="preserve"> </v>
          </cell>
          <cell r="E30" t="str">
            <v>m3</v>
          </cell>
          <cell r="F30">
            <v>2698</v>
          </cell>
          <cell r="G30">
            <v>4.29</v>
          </cell>
        </row>
        <row r="31">
          <cell r="A31" t="str">
            <v>DER50270</v>
          </cell>
          <cell r="B31" t="str">
            <v>Esc.  Carga e Transp. de mat. 1a cat. c/ CB 6000&lt;DMT&lt;7000m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2091</v>
          </cell>
          <cell r="G31">
            <v>4.79</v>
          </cell>
        </row>
        <row r="32">
          <cell r="A32" t="str">
            <v>DER50280</v>
          </cell>
          <cell r="B32" t="str">
            <v>Esc.  Carga e Transp. de mat. 1a cat. c/ CB 7000&lt;DMT&lt;8000m</v>
          </cell>
          <cell r="C32" t="str">
            <v xml:space="preserve"> </v>
          </cell>
          <cell r="D32" t="str">
            <v xml:space="preserve"> </v>
          </cell>
          <cell r="E32" t="str">
            <v>m3</v>
          </cell>
          <cell r="F32">
            <v>13314</v>
          </cell>
          <cell r="G32">
            <v>5.27</v>
          </cell>
        </row>
        <row r="33">
          <cell r="A33" t="str">
            <v>DER50300</v>
          </cell>
          <cell r="B33" t="str">
            <v>Esc.  Carga e Transp. de mat. 1a cat. c/ CB 9000&lt;DMT&lt;10000m</v>
          </cell>
          <cell r="C33" t="str">
            <v xml:space="preserve"> </v>
          </cell>
          <cell r="D33" t="str">
            <v xml:space="preserve"> </v>
          </cell>
          <cell r="E33" t="str">
            <v>m3</v>
          </cell>
          <cell r="F33">
            <v>10102</v>
          </cell>
          <cell r="G33">
            <v>6.3</v>
          </cell>
        </row>
        <row r="34">
          <cell r="A34" t="str">
            <v>DER50305</v>
          </cell>
          <cell r="B34" t="str">
            <v>Esc.  Carga e Transp. de mat. 1a cat. c/ CB 10000&lt;DMT&lt;12000m</v>
          </cell>
          <cell r="C34" t="str">
            <v xml:space="preserve"> </v>
          </cell>
          <cell r="D34" t="str">
            <v xml:space="preserve"> </v>
          </cell>
          <cell r="E34" t="str">
            <v>m3</v>
          </cell>
          <cell r="F34">
            <v>14258</v>
          </cell>
          <cell r="G34">
            <v>7.05</v>
          </cell>
        </row>
        <row r="35">
          <cell r="A35" t="str">
            <v>01.101.11</v>
          </cell>
          <cell r="B35" t="str">
            <v>Escavação,carga e transportes de material de 2a categoria,c/CB,  DMT 400 a 600m</v>
          </cell>
          <cell r="C35" t="str">
            <v>DNER-ES280/97</v>
          </cell>
          <cell r="D35" t="str">
            <v xml:space="preserve"> </v>
          </cell>
          <cell r="E35" t="str">
            <v>m3</v>
          </cell>
          <cell r="F35">
            <v>1631</v>
          </cell>
          <cell r="G35">
            <v>3.15</v>
          </cell>
        </row>
        <row r="36">
          <cell r="A36" t="str">
            <v>01.101.12</v>
          </cell>
          <cell r="B36" t="str">
            <v>Escavação,carga e transportes de material de 2a categoria,c/CB,  DMT 600 a 800m</v>
          </cell>
          <cell r="C36" t="str">
            <v>DNER-ES280/97</v>
          </cell>
          <cell r="D36" t="str">
            <v xml:space="preserve"> </v>
          </cell>
          <cell r="E36" t="str">
            <v>m3</v>
          </cell>
          <cell r="F36">
            <v>3757</v>
          </cell>
          <cell r="G36">
            <v>3.23</v>
          </cell>
        </row>
        <row r="37">
          <cell r="A37" t="str">
            <v>01.101.14</v>
          </cell>
          <cell r="B37" t="str">
            <v>Escavação,carga e transportes de material de 2a categoria,c/CB,  DMT 1000 a 1200m</v>
          </cell>
          <cell r="C37" t="str">
            <v>DNER-ES280/97</v>
          </cell>
          <cell r="D37" t="str">
            <v xml:space="preserve"> </v>
          </cell>
          <cell r="E37" t="str">
            <v>m3</v>
          </cell>
          <cell r="F37">
            <v>1333</v>
          </cell>
          <cell r="G37">
            <v>3.49</v>
          </cell>
        </row>
        <row r="38">
          <cell r="A38" t="str">
            <v>01.101.15</v>
          </cell>
          <cell r="B38" t="str">
            <v>Escavação,carga e transportes de material de 2a categoria,c/CB,  DMT 1200 a 1400m</v>
          </cell>
          <cell r="C38" t="str">
            <v>DNER-ES280/97</v>
          </cell>
          <cell r="D38" t="str">
            <v xml:space="preserve"> </v>
          </cell>
          <cell r="E38" t="str">
            <v>m3</v>
          </cell>
          <cell r="F38">
            <v>1404</v>
          </cell>
          <cell r="G38">
            <v>3.73</v>
          </cell>
        </row>
        <row r="39">
          <cell r="A39" t="str">
            <v>01.101.16</v>
          </cell>
          <cell r="B39" t="str">
            <v>Escavação,carga e transportes de material de 2a categoria,c/CB,  DMT 1400 a 1600m</v>
          </cell>
          <cell r="C39" t="str">
            <v>DNER-ES280/97</v>
          </cell>
          <cell r="D39" t="str">
            <v xml:space="preserve"> </v>
          </cell>
          <cell r="E39" t="str">
            <v>m3</v>
          </cell>
          <cell r="F39">
            <v>2888</v>
          </cell>
          <cell r="G39">
            <v>3.87</v>
          </cell>
        </row>
        <row r="40">
          <cell r="A40" t="str">
            <v>01.101.19</v>
          </cell>
          <cell r="B40" t="str">
            <v>Escavação,carga e transportes de material de 2a categoria,c/CB,  DMT 2000 a 3000m</v>
          </cell>
          <cell r="C40" t="str">
            <v>DNER-ES280/97</v>
          </cell>
          <cell r="D40" t="str">
            <v xml:space="preserve"> </v>
          </cell>
          <cell r="E40" t="str">
            <v>m3</v>
          </cell>
          <cell r="F40">
            <v>6541</v>
          </cell>
          <cell r="G40">
            <v>4.51</v>
          </cell>
        </row>
        <row r="41">
          <cell r="A41" t="str">
            <v>DER51225</v>
          </cell>
          <cell r="B41" t="str">
            <v>Escavação,carga e transportes de material de 2a categoria DMT 3000 a 4000m</v>
          </cell>
          <cell r="C41" t="str">
            <v xml:space="preserve"> </v>
          </cell>
          <cell r="D41" t="str">
            <v xml:space="preserve"> </v>
          </cell>
          <cell r="E41" t="str">
            <v>m3</v>
          </cell>
          <cell r="F41">
            <v>2216</v>
          </cell>
          <cell r="G41">
            <v>4.5599999999999996</v>
          </cell>
        </row>
        <row r="42">
          <cell r="A42" t="str">
            <v>DER51235</v>
          </cell>
          <cell r="B42" t="str">
            <v>Escavação,carga e transportes de material de 2a categoria DMT 4000 a 5000m</v>
          </cell>
          <cell r="C42" t="str">
            <v xml:space="preserve"> </v>
          </cell>
          <cell r="D42" t="str">
            <v xml:space="preserve"> </v>
          </cell>
          <cell r="E42" t="str">
            <v>m3</v>
          </cell>
          <cell r="F42">
            <v>1163</v>
          </cell>
          <cell r="G42">
            <v>5.15</v>
          </cell>
        </row>
        <row r="43">
          <cell r="A43" t="str">
            <v>DER51270</v>
          </cell>
          <cell r="B43" t="str">
            <v>Escavação,carga e transportes de material de 2a categoria DMT 7000 a 8000m</v>
          </cell>
          <cell r="C43" t="str">
            <v xml:space="preserve"> </v>
          </cell>
          <cell r="D43" t="str">
            <v xml:space="preserve"> </v>
          </cell>
          <cell r="E43" t="str">
            <v>m3</v>
          </cell>
          <cell r="F43">
            <v>1969</v>
          </cell>
          <cell r="G43">
            <v>6.93</v>
          </cell>
        </row>
        <row r="44">
          <cell r="A44" t="str">
            <v>DER51330</v>
          </cell>
          <cell r="B44" t="str">
            <v>Escavação,carga e transportes de material de 2a categoria DMT 16000 a 18000m</v>
          </cell>
          <cell r="C44" t="str">
            <v xml:space="preserve"> </v>
          </cell>
          <cell r="D44" t="str">
            <v xml:space="preserve"> </v>
          </cell>
          <cell r="E44" t="str">
            <v>m3</v>
          </cell>
          <cell r="F44">
            <v>5909</v>
          </cell>
          <cell r="G44">
            <v>12.53</v>
          </cell>
        </row>
        <row r="45">
          <cell r="A45" t="str">
            <v>DER51340</v>
          </cell>
          <cell r="B45" t="str">
            <v>Escavação,carga e transportes de material de 2a categoria DMT 18000 a 20000m</v>
          </cell>
          <cell r="C45" t="str">
            <v xml:space="preserve"> </v>
          </cell>
          <cell r="D45" t="str">
            <v xml:space="preserve"> </v>
          </cell>
          <cell r="E45" t="str">
            <v>m3</v>
          </cell>
          <cell r="F45">
            <v>6828</v>
          </cell>
          <cell r="G45">
            <v>13.65</v>
          </cell>
        </row>
        <row r="46">
          <cell r="A46" t="str">
            <v>DER52070</v>
          </cell>
          <cell r="B46" t="str">
            <v>Esc. Carga e Transp. de solos moles 100&lt;DMT&lt;=200m</v>
          </cell>
          <cell r="C46" t="str">
            <v xml:space="preserve"> </v>
          </cell>
          <cell r="D46" t="str">
            <v xml:space="preserve"> </v>
          </cell>
          <cell r="E46" t="str">
            <v>m3</v>
          </cell>
          <cell r="F46">
            <v>592</v>
          </cell>
          <cell r="G46">
            <v>3.95</v>
          </cell>
        </row>
        <row r="47">
          <cell r="A47" t="str">
            <v>DER52082</v>
          </cell>
          <cell r="B47" t="str">
            <v>Esc. Carga e Transp. de solos moles 200&lt;DMT&lt;=400m</v>
          </cell>
          <cell r="C47" t="str">
            <v xml:space="preserve"> </v>
          </cell>
          <cell r="D47" t="str">
            <v xml:space="preserve"> </v>
          </cell>
          <cell r="E47" t="str">
            <v>m3</v>
          </cell>
          <cell r="F47">
            <v>1203</v>
          </cell>
          <cell r="G47">
            <v>4.03</v>
          </cell>
        </row>
        <row r="48">
          <cell r="A48" t="str">
            <v>DER52087</v>
          </cell>
          <cell r="B48" t="str">
            <v>Esc. Carga e Transp. de solos moles 400&lt;DMT&lt;=600m</v>
          </cell>
          <cell r="C48" t="str">
            <v xml:space="preserve"> </v>
          </cell>
          <cell r="D48" t="str">
            <v xml:space="preserve"> </v>
          </cell>
          <cell r="E48" t="str">
            <v>m3</v>
          </cell>
          <cell r="F48">
            <v>8307</v>
          </cell>
          <cell r="G48">
            <v>4.5999999999999996</v>
          </cell>
        </row>
        <row r="49">
          <cell r="A49" t="str">
            <v>DER52090</v>
          </cell>
          <cell r="B49" t="str">
            <v>Esc. Carga e Transp. de solos moles 600&lt;DMT&lt;=800m</v>
          </cell>
          <cell r="C49" t="str">
            <v xml:space="preserve"> </v>
          </cell>
          <cell r="D49" t="str">
            <v xml:space="preserve"> </v>
          </cell>
          <cell r="E49" t="str">
            <v>m3</v>
          </cell>
          <cell r="F49">
            <v>1430</v>
          </cell>
          <cell r="G49">
            <v>4.6399999999999997</v>
          </cell>
        </row>
        <row r="50">
          <cell r="A50" t="str">
            <v>DER52095</v>
          </cell>
          <cell r="B50" t="str">
            <v>Esc. Carga e Transp. de solos moles 800&lt;DMT&lt;=1000m</v>
          </cell>
          <cell r="C50" t="str">
            <v xml:space="preserve"> </v>
          </cell>
          <cell r="D50" t="str">
            <v xml:space="preserve"> </v>
          </cell>
          <cell r="E50" t="str">
            <v>m3</v>
          </cell>
          <cell r="F50">
            <v>2650</v>
          </cell>
          <cell r="G50">
            <v>4.7</v>
          </cell>
        </row>
        <row r="51">
          <cell r="A51" t="str">
            <v>DER52100</v>
          </cell>
          <cell r="B51" t="str">
            <v>Esc. Carga e Transp. de solos moles 1000&lt;DMT&lt;=1200m</v>
          </cell>
          <cell r="C51" t="str">
            <v xml:space="preserve"> </v>
          </cell>
          <cell r="D51" t="str">
            <v xml:space="preserve"> </v>
          </cell>
          <cell r="E51" t="str">
            <v>m3</v>
          </cell>
          <cell r="F51">
            <v>3238</v>
          </cell>
          <cell r="G51">
            <v>4.71</v>
          </cell>
        </row>
        <row r="52">
          <cell r="A52" t="str">
            <v>DER52101</v>
          </cell>
          <cell r="B52" t="str">
            <v>Esc. Carga e Transp. de solos moles 1200&lt;DMT&lt;=1400m</v>
          </cell>
          <cell r="C52" t="str">
            <v xml:space="preserve"> </v>
          </cell>
          <cell r="D52" t="str">
            <v xml:space="preserve"> </v>
          </cell>
          <cell r="E52" t="str">
            <v>m3</v>
          </cell>
          <cell r="F52">
            <v>762</v>
          </cell>
          <cell r="G52">
            <v>4.74</v>
          </cell>
        </row>
        <row r="53">
          <cell r="A53" t="str">
            <v>DER52102</v>
          </cell>
          <cell r="B53" t="str">
            <v>Esc. Carga e Transp. de solos moles 1400&lt;DMT&lt;=1600m</v>
          </cell>
          <cell r="C53" t="str">
            <v xml:space="preserve"> </v>
          </cell>
          <cell r="D53" t="str">
            <v xml:space="preserve"> </v>
          </cell>
          <cell r="E53" t="str">
            <v>m3</v>
          </cell>
          <cell r="F53">
            <v>1375</v>
          </cell>
          <cell r="G53">
            <v>4.8099999999999996</v>
          </cell>
        </row>
        <row r="54">
          <cell r="A54" t="str">
            <v>DER52103</v>
          </cell>
          <cell r="B54" t="str">
            <v>Esc. Carga e Transp. de solos moles 1600&lt;DMT&lt;=1800m</v>
          </cell>
          <cell r="C54" t="str">
            <v xml:space="preserve"> </v>
          </cell>
          <cell r="D54" t="str">
            <v xml:space="preserve"> </v>
          </cell>
          <cell r="E54" t="str">
            <v>m3</v>
          </cell>
          <cell r="F54">
            <v>1388</v>
          </cell>
          <cell r="G54">
            <v>4.8600000000000003</v>
          </cell>
        </row>
        <row r="55">
          <cell r="A55" t="str">
            <v>DER52105</v>
          </cell>
          <cell r="B55" t="str">
            <v>Esc. Carga e Transp. de solos moles 2000&lt;DMT&lt;=3000m</v>
          </cell>
          <cell r="C55" t="str">
            <v xml:space="preserve"> </v>
          </cell>
          <cell r="D55" t="str">
            <v xml:space="preserve"> </v>
          </cell>
          <cell r="E55" t="str">
            <v>m3</v>
          </cell>
          <cell r="F55">
            <v>15176</v>
          </cell>
          <cell r="G55">
            <v>5.77</v>
          </cell>
        </row>
        <row r="56">
          <cell r="A56" t="str">
            <v>01.510.00</v>
          </cell>
          <cell r="B56" t="str">
            <v>Compactação de aterros a 95% Proctor Normal</v>
          </cell>
          <cell r="C56" t="str">
            <v>DNER-ES282/97</v>
          </cell>
          <cell r="D56" t="str">
            <v xml:space="preserve"> </v>
          </cell>
          <cell r="E56" t="str">
            <v>m3</v>
          </cell>
          <cell r="F56">
            <v>62802</v>
          </cell>
          <cell r="G56">
            <v>0.79</v>
          </cell>
        </row>
        <row r="57">
          <cell r="A57" t="str">
            <v>01.511.00</v>
          </cell>
          <cell r="B57" t="str">
            <v>Compactação de aterros a 100% Proctor Normal</v>
          </cell>
          <cell r="C57" t="str">
            <v>DNER-ES282/97</v>
          </cell>
          <cell r="D57" t="str">
            <v xml:space="preserve"> </v>
          </cell>
          <cell r="E57" t="str">
            <v>m3</v>
          </cell>
          <cell r="F57">
            <v>42418</v>
          </cell>
          <cell r="G57">
            <v>1.36</v>
          </cell>
        </row>
        <row r="58">
          <cell r="F58" t="str">
            <v>SUB-TOTAL</v>
          </cell>
        </row>
        <row r="60">
          <cell r="B60" t="str">
            <v>PAVIMENTAÇÃO</v>
          </cell>
        </row>
        <row r="61">
          <cell r="A61" t="str">
            <v>02.000.00</v>
          </cell>
          <cell r="B61" t="str">
            <v>Regularização do subleito</v>
          </cell>
          <cell r="C61" t="str">
            <v xml:space="preserve"> </v>
          </cell>
          <cell r="D61" t="str">
            <v xml:space="preserve"> </v>
          </cell>
          <cell r="E61" t="str">
            <v>m2</v>
          </cell>
          <cell r="F61">
            <v>95629</v>
          </cell>
          <cell r="G61">
            <v>0.3</v>
          </cell>
        </row>
        <row r="62">
          <cell r="A62" t="str">
            <v>DER53110</v>
          </cell>
          <cell r="B62" t="str">
            <v>Camada de seixo classificado</v>
          </cell>
          <cell r="C62" t="str">
            <v xml:space="preserve"> </v>
          </cell>
          <cell r="D62" t="str">
            <v xml:space="preserve"> </v>
          </cell>
          <cell r="E62" t="str">
            <v>m3</v>
          </cell>
          <cell r="F62">
            <v>18370</v>
          </cell>
          <cell r="G62">
            <v>16.09</v>
          </cell>
        </row>
        <row r="63">
          <cell r="F63" t="str">
            <v>SUB-TOTAL</v>
          </cell>
        </row>
        <row r="65">
          <cell r="B65" t="str">
            <v>DRENAGEM</v>
          </cell>
        </row>
        <row r="66">
          <cell r="A66" t="str">
            <v>04.000.00</v>
          </cell>
          <cell r="B66" t="str">
            <v>Escavação manual em material de 1a categoria</v>
          </cell>
          <cell r="C66" t="str">
            <v xml:space="preserve"> </v>
          </cell>
          <cell r="D66" t="str">
            <v xml:space="preserve"> </v>
          </cell>
          <cell r="E66" t="str">
            <v>m3</v>
          </cell>
          <cell r="F66">
            <v>161</v>
          </cell>
          <cell r="G66">
            <v>17.57</v>
          </cell>
        </row>
        <row r="67">
          <cell r="A67" t="str">
            <v>04.001.00</v>
          </cell>
          <cell r="B67" t="str">
            <v>Escavação mecânica em material de 1a categoria</v>
          </cell>
          <cell r="C67" t="str">
            <v xml:space="preserve"> </v>
          </cell>
          <cell r="D67" t="str">
            <v xml:space="preserve"> </v>
          </cell>
          <cell r="E67" t="str">
            <v>m3</v>
          </cell>
          <cell r="F67">
            <v>824</v>
          </cell>
          <cell r="G67">
            <v>2.09</v>
          </cell>
        </row>
        <row r="68">
          <cell r="A68" t="str">
            <v>04.001.01</v>
          </cell>
          <cell r="B68" t="str">
            <v>Escavação mecânica,reaterro e compactação (material de 1a categoria)</v>
          </cell>
          <cell r="C68" t="str">
            <v xml:space="preserve"> </v>
          </cell>
          <cell r="D68" t="str">
            <v xml:space="preserve"> </v>
          </cell>
          <cell r="E68" t="str">
            <v>m3</v>
          </cell>
          <cell r="F68">
            <v>658.80000000000007</v>
          </cell>
          <cell r="G68">
            <v>3.03</v>
          </cell>
        </row>
        <row r="69">
          <cell r="A69" t="str">
            <v>04.400.02</v>
          </cell>
          <cell r="B69" t="str">
            <v>Valeta de prot. de cortes c/ revest. vegetal VPC 02</v>
          </cell>
          <cell r="C69" t="str">
            <v xml:space="preserve"> </v>
          </cell>
          <cell r="D69" t="str">
            <v xml:space="preserve"> </v>
          </cell>
          <cell r="E69" t="str">
            <v>m</v>
          </cell>
          <cell r="F69">
            <v>3333</v>
          </cell>
          <cell r="G69">
            <v>23.24</v>
          </cell>
        </row>
        <row r="70">
          <cell r="A70" t="str">
            <v>04.401.01</v>
          </cell>
          <cell r="B70" t="str">
            <v>Valeta de prot. de aterro c/ revest. vegetal VPA 01</v>
          </cell>
          <cell r="C70" t="str">
            <v xml:space="preserve"> </v>
          </cell>
          <cell r="D70" t="str">
            <v xml:space="preserve"> </v>
          </cell>
          <cell r="E70" t="str">
            <v>m</v>
          </cell>
          <cell r="F70">
            <v>2294</v>
          </cell>
          <cell r="G70">
            <v>31.98</v>
          </cell>
        </row>
        <row r="71">
          <cell r="A71" t="str">
            <v>04.401.02</v>
          </cell>
          <cell r="B71" t="str">
            <v>Valeta de prot. de aterro c/ revest. vegetal VPA 02</v>
          </cell>
          <cell r="C71" t="str">
            <v xml:space="preserve"> </v>
          </cell>
          <cell r="D71" t="str">
            <v xml:space="preserve"> </v>
          </cell>
          <cell r="E71" t="str">
            <v>m</v>
          </cell>
          <cell r="F71">
            <v>5351</v>
          </cell>
          <cell r="G71">
            <v>24.32</v>
          </cell>
        </row>
        <row r="72">
          <cell r="A72" t="str">
            <v>04.900.21</v>
          </cell>
          <cell r="B72" t="str">
            <v>Sarjeta de cant. central de concreto-SCC 01</v>
          </cell>
          <cell r="C72" t="str">
            <v>DNER-ES288/97</v>
          </cell>
          <cell r="D72" t="str">
            <v xml:space="preserve"> </v>
          </cell>
          <cell r="E72" t="str">
            <v>m</v>
          </cell>
          <cell r="F72">
            <v>5269</v>
          </cell>
          <cell r="G72">
            <v>13.85</v>
          </cell>
        </row>
        <row r="73">
          <cell r="A73" t="str">
            <v>04.900.22</v>
          </cell>
          <cell r="B73" t="str">
            <v>Sarjeta de cant. central de concreto-SCC 02</v>
          </cell>
          <cell r="C73" t="str">
            <v>DNER-ES288/97</v>
          </cell>
          <cell r="D73" t="str">
            <v xml:space="preserve"> </v>
          </cell>
          <cell r="E73" t="str">
            <v>m</v>
          </cell>
          <cell r="F73">
            <v>484</v>
          </cell>
          <cell r="G73">
            <v>19.170000000000002</v>
          </cell>
        </row>
        <row r="74">
          <cell r="A74" t="str">
            <v>04.900.32</v>
          </cell>
          <cell r="B74" t="str">
            <v>Sarjeta triangular de grama-STG 02</v>
          </cell>
          <cell r="C74" t="str">
            <v xml:space="preserve"> </v>
          </cell>
          <cell r="D74" t="str">
            <v xml:space="preserve"> </v>
          </cell>
          <cell r="E74" t="str">
            <v>m</v>
          </cell>
          <cell r="F74">
            <v>319</v>
          </cell>
          <cell r="G74">
            <v>12.14</v>
          </cell>
        </row>
        <row r="75">
          <cell r="A75" t="str">
            <v>04.900.33</v>
          </cell>
          <cell r="B75" t="str">
            <v>Sarjeta triangular de grama-STG 03</v>
          </cell>
          <cell r="C75" t="str">
            <v xml:space="preserve"> </v>
          </cell>
          <cell r="D75" t="str">
            <v xml:space="preserve"> </v>
          </cell>
          <cell r="E75" t="str">
            <v>m</v>
          </cell>
          <cell r="F75">
            <v>341</v>
          </cell>
          <cell r="G75">
            <v>10.61</v>
          </cell>
        </row>
        <row r="76">
          <cell r="A76" t="str">
            <v>04.900.34</v>
          </cell>
          <cell r="B76" t="str">
            <v>Sarjeta triangular de grama-STG 04</v>
          </cell>
          <cell r="C76" t="str">
            <v xml:space="preserve"> </v>
          </cell>
          <cell r="D76" t="str">
            <v xml:space="preserve"> </v>
          </cell>
          <cell r="E76" t="str">
            <v>m</v>
          </cell>
          <cell r="F76">
            <v>3872</v>
          </cell>
          <cell r="G76">
            <v>8.4700000000000006</v>
          </cell>
        </row>
        <row r="77">
          <cell r="A77" t="str">
            <v>DER78150b</v>
          </cell>
          <cell r="B77" t="str">
            <v>Caixa coletora de sarjeta - CCS, D=40cm E H=1,00m</v>
          </cell>
          <cell r="C77" t="str">
            <v xml:space="preserve"> </v>
          </cell>
          <cell r="D77" t="str">
            <v xml:space="preserve"> </v>
          </cell>
          <cell r="E77" t="str">
            <v>un</v>
          </cell>
          <cell r="F77">
            <v>5</v>
          </cell>
          <cell r="G77">
            <v>382.07</v>
          </cell>
        </row>
        <row r="78">
          <cell r="A78" t="str">
            <v>DER78150a</v>
          </cell>
          <cell r="B78" t="str">
            <v>Caixa coletora de sarjeta - CCS, D=60cm E H=1,5m</v>
          </cell>
          <cell r="C78" t="str">
            <v xml:space="preserve"> </v>
          </cell>
          <cell r="D78" t="str">
            <v xml:space="preserve"> </v>
          </cell>
          <cell r="E78" t="str">
            <v>un</v>
          </cell>
          <cell r="F78">
            <v>6</v>
          </cell>
          <cell r="G78">
            <v>500.45</v>
          </cell>
        </row>
        <row r="79">
          <cell r="A79" t="str">
            <v>DER78250</v>
          </cell>
          <cell r="B79" t="str">
            <v>Caixa coletora de sarjeta - CCS, D=80cm E H=1,50m</v>
          </cell>
          <cell r="C79" t="str">
            <v xml:space="preserve"> </v>
          </cell>
          <cell r="D79" t="str">
            <v xml:space="preserve"> </v>
          </cell>
          <cell r="E79" t="str">
            <v>un</v>
          </cell>
          <cell r="F79">
            <v>2</v>
          </cell>
          <cell r="G79">
            <v>436.66</v>
          </cell>
        </row>
        <row r="80">
          <cell r="A80" t="str">
            <v>DER78300</v>
          </cell>
          <cell r="B80" t="str">
            <v>Caixa coletora de sarjeta - CCS, D=100cm E H=1,50m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2</v>
          </cell>
          <cell r="G80">
            <v>449.54</v>
          </cell>
        </row>
        <row r="81">
          <cell r="A81" t="str">
            <v>04.930.01</v>
          </cell>
          <cell r="B81" t="str">
            <v>Caixa coletora de sarjeta-CCS 01</v>
          </cell>
          <cell r="C81" t="str">
            <v>DNER-ES287/97</v>
          </cell>
          <cell r="D81" t="str">
            <v xml:space="preserve"> </v>
          </cell>
          <cell r="E81" t="str">
            <v>un</v>
          </cell>
          <cell r="F81">
            <v>3</v>
          </cell>
          <cell r="G81">
            <v>568.85</v>
          </cell>
        </row>
        <row r="82">
          <cell r="A82" t="str">
            <v>04.930.02</v>
          </cell>
          <cell r="B82" t="str">
            <v>Caixa coletora de sarjeta-CCS 02</v>
          </cell>
          <cell r="C82" t="str">
            <v>DNER-ES287/97</v>
          </cell>
          <cell r="D82" t="str">
            <v xml:space="preserve"> </v>
          </cell>
          <cell r="E82" t="str">
            <v>un</v>
          </cell>
          <cell r="F82">
            <v>3</v>
          </cell>
          <cell r="G82">
            <v>555.63</v>
          </cell>
        </row>
        <row r="83">
          <cell r="A83" t="str">
            <v>04.930.03</v>
          </cell>
          <cell r="B83" t="str">
            <v>Caixa coletora de sarjeta-CCS 03</v>
          </cell>
          <cell r="C83" t="str">
            <v>DNER-ES287/97</v>
          </cell>
          <cell r="D83" t="str">
            <v xml:space="preserve"> </v>
          </cell>
          <cell r="E83" t="str">
            <v>un</v>
          </cell>
          <cell r="F83">
            <v>1</v>
          </cell>
          <cell r="G83">
            <v>542.39</v>
          </cell>
        </row>
        <row r="84">
          <cell r="A84" t="str">
            <v>DER77100</v>
          </cell>
          <cell r="B84" t="str">
            <v>Caixa coletora de talvegue - CCT, D=80cm E H=1,50m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4</v>
          </cell>
          <cell r="G84">
            <v>419.95</v>
          </cell>
        </row>
        <row r="85">
          <cell r="A85" t="str">
            <v>DER77150</v>
          </cell>
          <cell r="B85" t="str">
            <v>Caixa coletora de talvegue - CCT, D=100cm E H=1,50m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1</v>
          </cell>
          <cell r="G85">
            <v>410.6</v>
          </cell>
        </row>
        <row r="86">
          <cell r="A86" t="str">
            <v>DER77150d</v>
          </cell>
          <cell r="B86" t="str">
            <v>Caixa coletora de talvegue, para BDTC, D=1,20m E H=1,50m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1</v>
          </cell>
          <cell r="G86">
            <v>581.30999999999995</v>
          </cell>
        </row>
        <row r="87">
          <cell r="A87" t="str">
            <v>P 04.100.07</v>
          </cell>
          <cell r="B87" t="str">
            <v>Execução de galerias D=0,40 c/ lastro de brita</v>
          </cell>
          <cell r="C87" t="str">
            <v xml:space="preserve"> </v>
          </cell>
          <cell r="D87" t="str">
            <v xml:space="preserve"> </v>
          </cell>
          <cell r="E87" t="str">
            <v>m</v>
          </cell>
          <cell r="F87">
            <v>81</v>
          </cell>
          <cell r="G87">
            <v>41.68</v>
          </cell>
        </row>
        <row r="88">
          <cell r="A88" t="str">
            <v>P 04.100.09</v>
          </cell>
          <cell r="B88" t="str">
            <v>Execução de galerias D=0,60 c/ lastro de brita</v>
          </cell>
          <cell r="C88" t="str">
            <v xml:space="preserve"> </v>
          </cell>
          <cell r="D88" t="str">
            <v xml:space="preserve"> </v>
          </cell>
          <cell r="E88" t="str">
            <v>m</v>
          </cell>
          <cell r="F88">
            <v>139</v>
          </cell>
          <cell r="G88">
            <v>100.67</v>
          </cell>
        </row>
        <row r="89">
          <cell r="A89" t="str">
            <v>P 04.100.08</v>
          </cell>
          <cell r="B89" t="str">
            <v>Execução de galerias D=0,40 c/ lastro de concreto</v>
          </cell>
          <cell r="C89" t="str">
            <v xml:space="preserve"> </v>
          </cell>
          <cell r="D89" t="str">
            <v xml:space="preserve"> </v>
          </cell>
          <cell r="E89" t="str">
            <v>m</v>
          </cell>
          <cell r="F89">
            <v>35</v>
          </cell>
          <cell r="G89">
            <v>58.65</v>
          </cell>
        </row>
        <row r="90">
          <cell r="A90" t="str">
            <v>DER72350b</v>
          </cell>
          <cell r="B90" t="str">
            <v>Boca para BSTC D=40cm - Normal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4</v>
          </cell>
          <cell r="G90">
            <v>147.57</v>
          </cell>
        </row>
        <row r="91">
          <cell r="A91" t="str">
            <v>04.101.01</v>
          </cell>
          <cell r="B91" t="str">
            <v>Boca de BSTC D=0.60m-normal</v>
          </cell>
          <cell r="C91" t="str">
            <v>DNER-ES284/97</v>
          </cell>
          <cell r="D91" t="str">
            <v xml:space="preserve"> </v>
          </cell>
          <cell r="E91" t="str">
            <v>un</v>
          </cell>
          <cell r="F91">
            <v>7</v>
          </cell>
          <cell r="G91">
            <v>299.62</v>
          </cell>
        </row>
        <row r="92">
          <cell r="A92" t="str">
            <v>04.940.02</v>
          </cell>
          <cell r="B92" t="str">
            <v>Descida d’água tipo rápido- canal retangular-DAR 02</v>
          </cell>
          <cell r="C92" t="str">
            <v>DNER-ES291/97</v>
          </cell>
          <cell r="D92" t="str">
            <v xml:space="preserve"> </v>
          </cell>
          <cell r="E92" t="str">
            <v>m</v>
          </cell>
          <cell r="F92">
            <v>5</v>
          </cell>
          <cell r="G92">
            <v>57.28</v>
          </cell>
        </row>
        <row r="93">
          <cell r="F93" t="str">
            <v>SUB-TOTAL</v>
          </cell>
        </row>
        <row r="94">
          <cell r="B94" t="str">
            <v>OBRAS DE ARTE CORRENTES</v>
          </cell>
        </row>
        <row r="95">
          <cell r="A95" t="str">
            <v>04.000.01</v>
          </cell>
          <cell r="B95" t="str">
            <v>Escavação manual,reaterro e compactação (material de 1a categoria)</v>
          </cell>
          <cell r="C95" t="str">
            <v xml:space="preserve"> </v>
          </cell>
          <cell r="D95" t="str">
            <v xml:space="preserve"> </v>
          </cell>
          <cell r="E95" t="str">
            <v>m3</v>
          </cell>
          <cell r="F95">
            <v>2635.2000000000003</v>
          </cell>
          <cell r="G95">
            <v>22.33</v>
          </cell>
        </row>
        <row r="96">
          <cell r="A96" t="str">
            <v>04.100.02</v>
          </cell>
          <cell r="B96" t="str">
            <v>Corpo de BSTC D=0.80m</v>
          </cell>
          <cell r="C96" t="str">
            <v>DNER-ES284/97</v>
          </cell>
          <cell r="D96" t="str">
            <v xml:space="preserve"> </v>
          </cell>
          <cell r="E96" t="str">
            <v xml:space="preserve">m </v>
          </cell>
          <cell r="F96">
            <v>158</v>
          </cell>
          <cell r="G96">
            <v>201.98</v>
          </cell>
        </row>
        <row r="97">
          <cell r="A97" t="str">
            <v>04.100.03</v>
          </cell>
          <cell r="B97" t="str">
            <v>Corpo de BSTC D=1.00m</v>
          </cell>
          <cell r="C97" t="str">
            <v>DNER-ES284/97</v>
          </cell>
          <cell r="D97" t="str">
            <v xml:space="preserve"> </v>
          </cell>
          <cell r="E97" t="str">
            <v xml:space="preserve">m </v>
          </cell>
          <cell r="F97">
            <v>99</v>
          </cell>
          <cell r="G97">
            <v>280.33</v>
          </cell>
        </row>
        <row r="98">
          <cell r="A98" t="str">
            <v>04.101.02</v>
          </cell>
          <cell r="B98" t="str">
            <v>Boca de BSTC D=0.80m-normal</v>
          </cell>
          <cell r="C98" t="str">
            <v>DNER-ES284/97</v>
          </cell>
          <cell r="D98" t="str">
            <v xml:space="preserve"> </v>
          </cell>
          <cell r="E98" t="str">
            <v>un</v>
          </cell>
          <cell r="F98">
            <v>16</v>
          </cell>
          <cell r="G98">
            <v>494.05</v>
          </cell>
        </row>
        <row r="99">
          <cell r="A99" t="str">
            <v>04.101.03</v>
          </cell>
          <cell r="B99" t="str">
            <v>Boca de BSTC D=1.00m-normal</v>
          </cell>
          <cell r="C99" t="str">
            <v>DNER-ES284/97</v>
          </cell>
          <cell r="D99" t="str">
            <v xml:space="preserve"> </v>
          </cell>
          <cell r="E99" t="str">
            <v>un</v>
          </cell>
          <cell r="F99">
            <v>6</v>
          </cell>
          <cell r="G99">
            <v>757.56</v>
          </cell>
        </row>
        <row r="100">
          <cell r="A100" t="str">
            <v>P04.110.00</v>
          </cell>
          <cell r="B100" t="str">
            <v>Corpo de BDTC D=0.80m c/ laje de concreto</v>
          </cell>
          <cell r="C100" t="str">
            <v xml:space="preserve"> </v>
          </cell>
          <cell r="D100" t="str">
            <v xml:space="preserve"> </v>
          </cell>
          <cell r="E100" t="str">
            <v>m</v>
          </cell>
          <cell r="F100">
            <v>33</v>
          </cell>
          <cell r="G100">
            <v>335.3</v>
          </cell>
        </row>
        <row r="101">
          <cell r="A101" t="str">
            <v>04.110.01</v>
          </cell>
          <cell r="B101" t="str">
            <v>Corpo de BDTC D=1.00m</v>
          </cell>
          <cell r="C101" t="str">
            <v>DNER-ES284/97</v>
          </cell>
          <cell r="D101" t="str">
            <v xml:space="preserve"> </v>
          </cell>
          <cell r="E101" t="str">
            <v>m</v>
          </cell>
          <cell r="F101">
            <v>69</v>
          </cell>
          <cell r="G101">
            <v>572.14</v>
          </cell>
        </row>
        <row r="102">
          <cell r="A102" t="str">
            <v>04.110.02</v>
          </cell>
          <cell r="B102" t="str">
            <v>Corpo de BDTC D=1.20m</v>
          </cell>
          <cell r="C102" t="str">
            <v>DNER-ES284/97</v>
          </cell>
          <cell r="D102" t="str">
            <v xml:space="preserve"> </v>
          </cell>
          <cell r="E102" t="str">
            <v>m</v>
          </cell>
          <cell r="F102">
            <v>21</v>
          </cell>
          <cell r="G102">
            <v>745.38</v>
          </cell>
        </row>
        <row r="103">
          <cell r="A103" t="str">
            <v>P04.111.01</v>
          </cell>
          <cell r="B103" t="str">
            <v>Boca de BDTC D=0.80m</v>
          </cell>
          <cell r="C103" t="str">
            <v xml:space="preserve"> </v>
          </cell>
          <cell r="D103" t="str">
            <v xml:space="preserve"> </v>
          </cell>
          <cell r="E103" t="str">
            <v>un</v>
          </cell>
          <cell r="F103">
            <v>2</v>
          </cell>
          <cell r="G103">
            <v>560.76</v>
          </cell>
        </row>
        <row r="104">
          <cell r="A104" t="str">
            <v>04.111.01</v>
          </cell>
          <cell r="B104" t="str">
            <v>Boca de BDTC D=1.00m-normal</v>
          </cell>
          <cell r="C104" t="str">
            <v>DNER-ES284/97</v>
          </cell>
          <cell r="D104" t="str">
            <v xml:space="preserve"> </v>
          </cell>
          <cell r="E104" t="str">
            <v>un</v>
          </cell>
          <cell r="F104">
            <v>11</v>
          </cell>
          <cell r="G104">
            <v>1056.6199999999999</v>
          </cell>
        </row>
        <row r="105">
          <cell r="A105" t="str">
            <v>04.111.02</v>
          </cell>
          <cell r="B105" t="str">
            <v>Boca de BDTC D=1.20m-normal</v>
          </cell>
          <cell r="C105" t="str">
            <v>DNER-ES284/97</v>
          </cell>
          <cell r="D105" t="str">
            <v xml:space="preserve"> </v>
          </cell>
          <cell r="E105" t="str">
            <v>un</v>
          </cell>
          <cell r="F105">
            <v>2</v>
          </cell>
          <cell r="G105">
            <v>1521.54</v>
          </cell>
        </row>
        <row r="106">
          <cell r="A106" t="str">
            <v>04.120.02</v>
          </cell>
          <cell r="B106" t="str">
            <v>Corpo de BTTC D=1.20m</v>
          </cell>
          <cell r="C106" t="str">
            <v>DNER-ES284/97</v>
          </cell>
          <cell r="D106" t="str">
            <v xml:space="preserve"> </v>
          </cell>
          <cell r="E106" t="str">
            <v>m</v>
          </cell>
          <cell r="F106">
            <v>20</v>
          </cell>
          <cell r="G106">
            <v>1110.23</v>
          </cell>
        </row>
        <row r="107">
          <cell r="A107" t="str">
            <v>04.121.02</v>
          </cell>
          <cell r="B107" t="str">
            <v>Boca de BTTC D=1.20m-normal</v>
          </cell>
          <cell r="C107" t="str">
            <v xml:space="preserve"> </v>
          </cell>
          <cell r="D107" t="str">
            <v xml:space="preserve"> </v>
          </cell>
          <cell r="E107" t="str">
            <v>un</v>
          </cell>
          <cell r="F107">
            <v>3</v>
          </cell>
          <cell r="G107">
            <v>1955.59</v>
          </cell>
        </row>
        <row r="108">
          <cell r="A108" t="str">
            <v>04.200.02</v>
          </cell>
          <cell r="B108" t="str">
            <v>Corpo de BSCC 2.00x2.00m-H=0 a 1.00m</v>
          </cell>
          <cell r="C108" t="str">
            <v>DNER-ES286/97</v>
          </cell>
          <cell r="D108" t="str">
            <v xml:space="preserve"> </v>
          </cell>
          <cell r="E108" t="str">
            <v>m</v>
          </cell>
          <cell r="F108">
            <v>21</v>
          </cell>
          <cell r="G108">
            <v>737.8</v>
          </cell>
        </row>
        <row r="109">
          <cell r="A109" t="str">
            <v>04.200.05</v>
          </cell>
          <cell r="B109" t="str">
            <v>Corpo de BSCC 1.50x1.50m-H=1.00 a 2.50m</v>
          </cell>
          <cell r="C109" t="str">
            <v>DNER-ES286/97</v>
          </cell>
          <cell r="D109" t="str">
            <v xml:space="preserve"> </v>
          </cell>
          <cell r="E109" t="str">
            <v>m</v>
          </cell>
          <cell r="F109">
            <v>23</v>
          </cell>
          <cell r="G109">
            <v>468.54</v>
          </cell>
        </row>
        <row r="110">
          <cell r="A110" t="str">
            <v>04.201.01</v>
          </cell>
          <cell r="B110" t="str">
            <v>Boca de BSCC 1.50x1.50m - normal</v>
          </cell>
          <cell r="C110" t="str">
            <v xml:space="preserve"> </v>
          </cell>
          <cell r="D110" t="str">
            <v xml:space="preserve"> </v>
          </cell>
          <cell r="E110" t="str">
            <v>un</v>
          </cell>
          <cell r="F110">
            <v>4</v>
          </cell>
          <cell r="G110">
            <v>3149.41</v>
          </cell>
        </row>
        <row r="111">
          <cell r="A111" t="str">
            <v>04.201.02</v>
          </cell>
          <cell r="B111" t="str">
            <v>Boca de BSCC 2.00x2.00m - normal</v>
          </cell>
          <cell r="C111" t="str">
            <v xml:space="preserve"> </v>
          </cell>
          <cell r="D111" t="str">
            <v xml:space="preserve"> </v>
          </cell>
          <cell r="E111" t="str">
            <v>un</v>
          </cell>
          <cell r="F111">
            <v>3</v>
          </cell>
          <cell r="G111">
            <v>4874.24</v>
          </cell>
        </row>
        <row r="112">
          <cell r="A112" t="str">
            <v>04.999.01</v>
          </cell>
          <cell r="B112" t="str">
            <v>Remoção de bueiros existentes</v>
          </cell>
          <cell r="C112" t="str">
            <v xml:space="preserve"> </v>
          </cell>
          <cell r="D112" t="str">
            <v xml:space="preserve"> </v>
          </cell>
          <cell r="E112" t="str">
            <v>m</v>
          </cell>
          <cell r="F112">
            <v>147</v>
          </cell>
          <cell r="G112">
            <v>13.06</v>
          </cell>
        </row>
        <row r="113">
          <cell r="A113" t="str">
            <v>04.999.02</v>
          </cell>
          <cell r="B113" t="str">
            <v>Demolição de dispositivos de concreto</v>
          </cell>
          <cell r="C113" t="str">
            <v>DNER-ES296/97</v>
          </cell>
          <cell r="D113" t="str">
            <v xml:space="preserve"> </v>
          </cell>
          <cell r="E113" t="str">
            <v>m3</v>
          </cell>
          <cell r="F113">
            <v>88</v>
          </cell>
          <cell r="G113">
            <v>12.58</v>
          </cell>
        </row>
        <row r="114">
          <cell r="A114" t="str">
            <v>P 04.610.01</v>
          </cell>
          <cell r="B114" t="str">
            <v>Demolição e remoção de pontilhão de madeira</v>
          </cell>
          <cell r="C114" t="str">
            <v xml:space="preserve"> </v>
          </cell>
          <cell r="D114" t="str">
            <v xml:space="preserve"> </v>
          </cell>
          <cell r="E114" t="str">
            <v>m2</v>
          </cell>
          <cell r="F114">
            <v>12</v>
          </cell>
          <cell r="G114">
            <v>40.74</v>
          </cell>
        </row>
        <row r="115">
          <cell r="F115" t="str">
            <v>SUB-TOTAL</v>
          </cell>
        </row>
        <row r="116">
          <cell r="B116" t="str">
            <v>OBRAS COMPLEMENTARES</v>
          </cell>
        </row>
        <row r="117">
          <cell r="A117" t="str">
            <v>05.100.00</v>
          </cell>
          <cell r="B117" t="str">
            <v>Enleivamento</v>
          </cell>
          <cell r="C117" t="str">
            <v>DNER-ES341/97</v>
          </cell>
          <cell r="D117" t="str">
            <v xml:space="preserve"> </v>
          </cell>
          <cell r="E117" t="str">
            <v>m2</v>
          </cell>
          <cell r="F117">
            <v>45657</v>
          </cell>
          <cell r="G117">
            <v>2.06</v>
          </cell>
        </row>
        <row r="118">
          <cell r="A118" t="str">
            <v>05.102.00</v>
          </cell>
          <cell r="B118" t="str">
            <v>Hidrossemeadura</v>
          </cell>
          <cell r="C118" t="str">
            <v>DNER-ES341/97</v>
          </cell>
          <cell r="D118" t="str">
            <v xml:space="preserve"> </v>
          </cell>
          <cell r="E118" t="str">
            <v>m2</v>
          </cell>
          <cell r="F118">
            <v>25854</v>
          </cell>
          <cell r="G118">
            <v>0.49</v>
          </cell>
        </row>
        <row r="119">
          <cell r="A119" t="str">
            <v>P 05.100.02</v>
          </cell>
          <cell r="B119" t="str">
            <v>Fornecimento e plantio de árvore selecionada</v>
          </cell>
          <cell r="C119" t="str">
            <v xml:space="preserve"> </v>
          </cell>
          <cell r="D119" t="str">
            <v xml:space="preserve"> </v>
          </cell>
          <cell r="E119" t="str">
            <v>un</v>
          </cell>
          <cell r="F119">
            <v>355</v>
          </cell>
          <cell r="G119">
            <v>6.02</v>
          </cell>
        </row>
        <row r="120">
          <cell r="A120" t="str">
            <v>R2</v>
          </cell>
          <cell r="B120" t="str">
            <v>Remanejamento de Rede de Alta Tensão (138kV)</v>
          </cell>
          <cell r="C120" t="str">
            <v xml:space="preserve"> </v>
          </cell>
          <cell r="D120" t="str">
            <v xml:space="preserve"> </v>
          </cell>
          <cell r="E120" t="str">
            <v>m</v>
          </cell>
          <cell r="F120">
            <v>180</v>
          </cell>
          <cell r="G120">
            <v>6.2</v>
          </cell>
        </row>
        <row r="121">
          <cell r="A121" t="str">
            <v>R14</v>
          </cell>
          <cell r="B121" t="str">
            <v>Remanejamento de Poste de Concreto 11/300</v>
          </cell>
          <cell r="C121" t="str">
            <v xml:space="preserve"> </v>
          </cell>
          <cell r="D121" t="str">
            <v xml:space="preserve"> </v>
          </cell>
          <cell r="E121" t="str">
            <v>un</v>
          </cell>
          <cell r="F121">
            <v>4</v>
          </cell>
          <cell r="G121">
            <v>75</v>
          </cell>
        </row>
        <row r="122">
          <cell r="A122" t="str">
            <v>R31</v>
          </cell>
          <cell r="B122" t="str">
            <v>Remoção de poste metálico c/iluminação - 1pétala</v>
          </cell>
          <cell r="C122" t="str">
            <v xml:space="preserve"> </v>
          </cell>
          <cell r="D122" t="str">
            <v xml:space="preserve"> </v>
          </cell>
          <cell r="E122" t="str">
            <v>un</v>
          </cell>
          <cell r="F122">
            <v>3</v>
          </cell>
          <cell r="G122">
            <v>75</v>
          </cell>
        </row>
        <row r="123">
          <cell r="A123" t="str">
            <v>R32</v>
          </cell>
          <cell r="B123" t="str">
            <v>Remoção de poste metálico c/iluminação - 2pétalas</v>
          </cell>
          <cell r="C123" t="str">
            <v xml:space="preserve"> </v>
          </cell>
          <cell r="D123" t="str">
            <v xml:space="preserve"> </v>
          </cell>
          <cell r="E123" t="str">
            <v>un</v>
          </cell>
          <cell r="F123">
            <v>3</v>
          </cell>
          <cell r="G123">
            <v>75</v>
          </cell>
        </row>
      </sheetData>
      <sheetData sheetId="25" refreshError="1">
        <row r="14">
          <cell r="A14" t="str">
            <v>01.000.00</v>
          </cell>
          <cell r="B14" t="str">
            <v>Desmatamento,destocamento e limpeza de área com árvore até 0,15m</v>
          </cell>
          <cell r="C14" t="str">
            <v>DNER-ES278/97</v>
          </cell>
          <cell r="D14" t="str">
            <v xml:space="preserve"> </v>
          </cell>
          <cell r="E14" t="str">
            <v>m2</v>
          </cell>
          <cell r="F14">
            <v>78000</v>
          </cell>
          <cell r="G14">
            <v>7.0000000000000007E-2</v>
          </cell>
        </row>
        <row r="15">
          <cell r="A15" t="str">
            <v>01.010.00</v>
          </cell>
          <cell r="B15" t="str">
            <v>Desmatamento e destocamento árvores de 0,15m a 0,30m</v>
          </cell>
          <cell r="C15" t="str">
            <v>DNER-ES278/97</v>
          </cell>
          <cell r="D15" t="str">
            <v xml:space="preserve"> </v>
          </cell>
          <cell r="E15" t="str">
            <v>un</v>
          </cell>
          <cell r="F15">
            <v>780</v>
          </cell>
          <cell r="G15">
            <v>8.92</v>
          </cell>
        </row>
        <row r="16">
          <cell r="A16" t="str">
            <v>01.011.00</v>
          </cell>
          <cell r="B16" t="str">
            <v>Desmatamento e destocamento árvores superior a 0,30m</v>
          </cell>
          <cell r="C16" t="str">
            <v>DNER-ES278/97</v>
          </cell>
          <cell r="D16" t="str">
            <v xml:space="preserve"> </v>
          </cell>
          <cell r="E16" t="str">
            <v>un</v>
          </cell>
          <cell r="F16">
            <v>390</v>
          </cell>
          <cell r="G16">
            <v>26.75</v>
          </cell>
        </row>
        <row r="17">
          <cell r="A17" t="str">
            <v>01.100.01</v>
          </cell>
          <cell r="B17" t="str">
            <v>Escavação,carga e transportes de material de 1a  categoria DMT &lt;= 50m</v>
          </cell>
          <cell r="C17" t="str">
            <v>DNER-ES280/97</v>
          </cell>
          <cell r="D17" t="str">
            <v xml:space="preserve"> </v>
          </cell>
          <cell r="E17" t="str">
            <v>m3</v>
          </cell>
          <cell r="F17">
            <v>1000</v>
          </cell>
          <cell r="G17">
            <v>0.62</v>
          </cell>
        </row>
        <row r="18">
          <cell r="A18" t="str">
            <v>01.100.09</v>
          </cell>
          <cell r="B18" t="str">
            <v>Escavação,carga e transportes de material de 1a categoria DMT= 50 a 200m</v>
          </cell>
          <cell r="C18" t="str">
            <v>DNER-ES280/97</v>
          </cell>
          <cell r="D18" t="str">
            <v xml:space="preserve"> </v>
          </cell>
          <cell r="E18" t="str">
            <v>m3</v>
          </cell>
          <cell r="F18">
            <v>1281</v>
          </cell>
          <cell r="G18">
            <v>1.89</v>
          </cell>
        </row>
        <row r="19">
          <cell r="A19" t="str">
            <v>01.100.10</v>
          </cell>
          <cell r="B19" t="str">
            <v>Escavação,carga e transportes de material de 1a categoria DMT= 200 a 400m</v>
          </cell>
          <cell r="C19" t="str">
            <v>DNER-ES280/97</v>
          </cell>
          <cell r="D19" t="str">
            <v xml:space="preserve"> </v>
          </cell>
          <cell r="E19" t="str">
            <v>m3</v>
          </cell>
          <cell r="F19">
            <v>2898</v>
          </cell>
          <cell r="G19">
            <v>1.98</v>
          </cell>
        </row>
        <row r="20">
          <cell r="A20" t="str">
            <v>01.100.12</v>
          </cell>
          <cell r="B20" t="str">
            <v>Escavação,carga e transportes de material de 1a categoria DMT= 600 a 800m</v>
          </cell>
          <cell r="C20" t="str">
            <v>DNER-ES280/97</v>
          </cell>
          <cell r="D20" t="str">
            <v xml:space="preserve"> </v>
          </cell>
          <cell r="E20" t="str">
            <v>m3</v>
          </cell>
          <cell r="F20">
            <v>10522</v>
          </cell>
          <cell r="G20">
            <v>2.19</v>
          </cell>
        </row>
        <row r="21">
          <cell r="A21" t="str">
            <v>01.100.14</v>
          </cell>
          <cell r="B21" t="str">
            <v>Escavação,carga e transportes de material de 1a categoria DMT= 1000 a 1200m</v>
          </cell>
          <cell r="C21" t="str">
            <v>DNER-ES280/97</v>
          </cell>
          <cell r="D21" t="str">
            <v xml:space="preserve"> </v>
          </cell>
          <cell r="E21" t="str">
            <v>m3</v>
          </cell>
          <cell r="F21">
            <v>1455</v>
          </cell>
          <cell r="G21">
            <v>2.4</v>
          </cell>
        </row>
        <row r="22">
          <cell r="A22" t="str">
            <v>01.100.19</v>
          </cell>
          <cell r="B22" t="str">
            <v>Escavação,carga e transportes de material de 1a categoria DMT= 2000 a 3000m</v>
          </cell>
          <cell r="C22" t="str">
            <v>DNER-ES280/97</v>
          </cell>
          <cell r="D22" t="str">
            <v xml:space="preserve"> </v>
          </cell>
          <cell r="E22" t="str">
            <v>m3</v>
          </cell>
          <cell r="F22">
            <v>7388</v>
          </cell>
          <cell r="G22">
            <v>3.26</v>
          </cell>
        </row>
        <row r="23">
          <cell r="A23" t="str">
            <v>01.101.14</v>
          </cell>
          <cell r="B23" t="str">
            <v>Escavação,carga e transportes de material de 2a categoria,c/CB,  DMT 1000 a 1200m</v>
          </cell>
          <cell r="C23" t="str">
            <v>DNER-ES280/97</v>
          </cell>
          <cell r="D23" t="str">
            <v xml:space="preserve"> </v>
          </cell>
          <cell r="E23" t="str">
            <v>m3</v>
          </cell>
          <cell r="F23">
            <v>970</v>
          </cell>
          <cell r="G23">
            <v>3.49</v>
          </cell>
        </row>
        <row r="24">
          <cell r="A24" t="str">
            <v>01.101.19</v>
          </cell>
          <cell r="B24" t="str">
            <v>Escavação,carga e transportes de material de 2a categoria,c/CB,  DMT 2000 a 3000m</v>
          </cell>
          <cell r="C24" t="str">
            <v>DNER-ES280/97</v>
          </cell>
          <cell r="D24" t="str">
            <v xml:space="preserve"> </v>
          </cell>
          <cell r="E24" t="str">
            <v>m3</v>
          </cell>
          <cell r="F24">
            <v>4925</v>
          </cell>
          <cell r="G24">
            <v>4.51</v>
          </cell>
        </row>
        <row r="25">
          <cell r="A25" t="str">
            <v>01.510.00</v>
          </cell>
          <cell r="B25" t="str">
            <v>Compactação de aterros a 95% Proctor Normal</v>
          </cell>
          <cell r="C25" t="str">
            <v>DNER-ES282/97</v>
          </cell>
          <cell r="D25" t="str">
            <v xml:space="preserve"> </v>
          </cell>
          <cell r="E25" t="str">
            <v>m3</v>
          </cell>
          <cell r="F25">
            <v>11953</v>
          </cell>
          <cell r="G25">
            <v>0.79</v>
          </cell>
        </row>
        <row r="26">
          <cell r="A26" t="str">
            <v>01.511.00</v>
          </cell>
          <cell r="B26" t="str">
            <v>Compactação de aterros a 100% Proctor Normal</v>
          </cell>
          <cell r="C26" t="str">
            <v>DNER-ES282/97</v>
          </cell>
          <cell r="D26" t="str">
            <v xml:space="preserve"> </v>
          </cell>
          <cell r="E26" t="str">
            <v>m3</v>
          </cell>
          <cell r="F26">
            <v>12582</v>
          </cell>
          <cell r="G26">
            <v>1.36</v>
          </cell>
        </row>
        <row r="27">
          <cell r="F27" t="str">
            <v>SUB-TOTAL</v>
          </cell>
        </row>
        <row r="29">
          <cell r="B29" t="str">
            <v>PAVIMENTAÇÃO</v>
          </cell>
        </row>
        <row r="30">
          <cell r="A30" t="str">
            <v>02.000.00</v>
          </cell>
          <cell r="B30" t="str">
            <v>Regularização do subleito</v>
          </cell>
          <cell r="C30" t="str">
            <v xml:space="preserve"> </v>
          </cell>
          <cell r="D30" t="str">
            <v xml:space="preserve"> </v>
          </cell>
          <cell r="E30" t="str">
            <v>m2</v>
          </cell>
          <cell r="F30">
            <v>33079</v>
          </cell>
          <cell r="G30">
            <v>0.3</v>
          </cell>
        </row>
        <row r="31">
          <cell r="A31" t="str">
            <v>DER53130</v>
          </cell>
          <cell r="B31" t="str">
            <v>Camada de macadame seco</v>
          </cell>
          <cell r="C31" t="str">
            <v xml:space="preserve"> </v>
          </cell>
          <cell r="D31" t="str">
            <v xml:space="preserve"> </v>
          </cell>
          <cell r="E31" t="str">
            <v>m3</v>
          </cell>
          <cell r="F31">
            <v>7328</v>
          </cell>
          <cell r="G31">
            <v>21.86</v>
          </cell>
        </row>
        <row r="32">
          <cell r="A32" t="str">
            <v>02.230.00</v>
          </cell>
          <cell r="B32" t="str">
            <v>Base brita graduada</v>
          </cell>
          <cell r="C32" t="str">
            <v>DNER-ES303/97</v>
          </cell>
          <cell r="D32" t="str">
            <v xml:space="preserve"> </v>
          </cell>
          <cell r="E32" t="str">
            <v>m3</v>
          </cell>
          <cell r="F32">
            <v>4583</v>
          </cell>
          <cell r="G32">
            <v>28.06</v>
          </cell>
        </row>
        <row r="33">
          <cell r="A33" t="str">
            <v>02.300.00</v>
          </cell>
          <cell r="B33" t="str">
            <v>Imprimação - Fornecimento, transporte e execução</v>
          </cell>
          <cell r="C33" t="str">
            <v>DNER-ES306/97</v>
          </cell>
          <cell r="D33" t="str">
            <v xml:space="preserve"> </v>
          </cell>
          <cell r="E33" t="str">
            <v>m2</v>
          </cell>
          <cell r="F33">
            <v>30503</v>
          </cell>
          <cell r="G33">
            <v>1.1100000000000001</v>
          </cell>
        </row>
        <row r="34">
          <cell r="A34" t="str">
            <v>02.400.00</v>
          </cell>
          <cell r="B34" t="str">
            <v>Pintura de ligação - Fornec., transporte e execução</v>
          </cell>
          <cell r="C34" t="str">
            <v>DNER-ES307/97</v>
          </cell>
          <cell r="D34" t="str">
            <v xml:space="preserve"> </v>
          </cell>
          <cell r="E34" t="str">
            <v>m2</v>
          </cell>
          <cell r="F34">
            <v>55033</v>
          </cell>
          <cell r="G34">
            <v>0.41</v>
          </cell>
        </row>
        <row r="35">
          <cell r="A35" t="str">
            <v>02.540.01</v>
          </cell>
          <cell r="B35" t="str">
            <v>Concreto betuminoso usinado a quente - usina 100/140 t/h</v>
          </cell>
          <cell r="C35" t="str">
            <v>DNER-ES313/97</v>
          </cell>
          <cell r="D35" t="str">
            <v xml:space="preserve"> </v>
          </cell>
          <cell r="E35" t="str">
            <v>t</v>
          </cell>
          <cell r="F35">
            <v>6110</v>
          </cell>
          <cell r="G35">
            <v>67.64</v>
          </cell>
        </row>
        <row r="36">
          <cell r="F36" t="str">
            <v>SUB-TOTAL</v>
          </cell>
        </row>
        <row r="37">
          <cell r="B37" t="str">
            <v>DRENAGEM</v>
          </cell>
        </row>
        <row r="38">
          <cell r="A38" t="str">
            <v>04.000.00</v>
          </cell>
          <cell r="B38" t="str">
            <v>Escavação manual em material de 1a categoria</v>
          </cell>
          <cell r="C38" t="str">
            <v xml:space="preserve"> </v>
          </cell>
          <cell r="D38" t="str">
            <v xml:space="preserve"> </v>
          </cell>
          <cell r="E38" t="str">
            <v>m3</v>
          </cell>
          <cell r="F38">
            <v>238</v>
          </cell>
          <cell r="G38">
            <v>17.57</v>
          </cell>
        </row>
        <row r="39">
          <cell r="A39" t="str">
            <v>04.001.00</v>
          </cell>
          <cell r="B39" t="str">
            <v>Escavação mecânica em material de 1a categoria</v>
          </cell>
          <cell r="C39" t="str">
            <v xml:space="preserve"> </v>
          </cell>
          <cell r="D39" t="str">
            <v xml:space="preserve"> </v>
          </cell>
          <cell r="E39" t="str">
            <v>m3</v>
          </cell>
          <cell r="F39">
            <v>1515</v>
          </cell>
          <cell r="G39">
            <v>2.09</v>
          </cell>
        </row>
        <row r="40">
          <cell r="A40" t="str">
            <v>04.001.01</v>
          </cell>
          <cell r="B40" t="str">
            <v>Escavação mecânica,reaterro e compactação (material de 1a categoria)</v>
          </cell>
          <cell r="C40" t="str">
            <v xml:space="preserve"> </v>
          </cell>
          <cell r="D40" t="str">
            <v xml:space="preserve"> </v>
          </cell>
          <cell r="E40" t="str">
            <v>m3</v>
          </cell>
          <cell r="F40">
            <v>953.6</v>
          </cell>
          <cell r="G40">
            <v>3.03</v>
          </cell>
        </row>
        <row r="41">
          <cell r="A41" t="str">
            <v>04.400.02</v>
          </cell>
          <cell r="B41" t="str">
            <v>Valeta de prot. de cortes c/ revest. vegetal VPC 02</v>
          </cell>
          <cell r="C41" t="str">
            <v xml:space="preserve"> </v>
          </cell>
          <cell r="D41" t="str">
            <v xml:space="preserve"> </v>
          </cell>
          <cell r="E41" t="str">
            <v>m</v>
          </cell>
          <cell r="F41">
            <v>154</v>
          </cell>
          <cell r="G41">
            <v>23.24</v>
          </cell>
        </row>
        <row r="42">
          <cell r="A42" t="str">
            <v>04.401.02</v>
          </cell>
          <cell r="B42" t="str">
            <v>Valeta de prot. de aterro c/ revest. vegetal VPA 02</v>
          </cell>
          <cell r="C42" t="str">
            <v xml:space="preserve"> </v>
          </cell>
          <cell r="D42" t="str">
            <v xml:space="preserve"> </v>
          </cell>
          <cell r="E42" t="str">
            <v>m</v>
          </cell>
          <cell r="F42">
            <v>776</v>
          </cell>
          <cell r="G42">
            <v>24.32</v>
          </cell>
        </row>
        <row r="43">
          <cell r="A43" t="str">
            <v>04.500.06</v>
          </cell>
          <cell r="B43" t="str">
            <v>Dreno longit. profundo p/cortes em solo- DPS 06</v>
          </cell>
          <cell r="C43" t="str">
            <v>DNER-ES292/97</v>
          </cell>
          <cell r="D43" t="str">
            <v xml:space="preserve"> </v>
          </cell>
          <cell r="E43" t="str">
            <v>m</v>
          </cell>
          <cell r="F43">
            <v>1837</v>
          </cell>
          <cell r="G43">
            <v>34.94</v>
          </cell>
        </row>
        <row r="44">
          <cell r="A44" t="str">
            <v>04.502.02</v>
          </cell>
          <cell r="B44" t="str">
            <v>Boca de saída p/ dreno longit. profundo- BSD 02</v>
          </cell>
          <cell r="C44" t="str">
            <v xml:space="preserve"> </v>
          </cell>
          <cell r="D44" t="str">
            <v xml:space="preserve"> </v>
          </cell>
          <cell r="E44" t="str">
            <v>un</v>
          </cell>
          <cell r="F44">
            <v>6</v>
          </cell>
          <cell r="G44">
            <v>49.08</v>
          </cell>
        </row>
        <row r="45">
          <cell r="A45" t="str">
            <v>04.510.03</v>
          </cell>
          <cell r="B45" t="str">
            <v>Dreno sub- superficial- DSS 03</v>
          </cell>
          <cell r="C45" t="str">
            <v>DNER-ES294/97</v>
          </cell>
          <cell r="D45" t="str">
            <v xml:space="preserve"> </v>
          </cell>
          <cell r="E45" t="str">
            <v>m</v>
          </cell>
          <cell r="F45">
            <v>1133</v>
          </cell>
          <cell r="G45">
            <v>3.71</v>
          </cell>
        </row>
        <row r="46">
          <cell r="A46" t="str">
            <v>04.511.01</v>
          </cell>
          <cell r="B46" t="str">
            <v>Boca de saída p/ dreno sub-superficial-BSD 03</v>
          </cell>
          <cell r="C46" t="str">
            <v xml:space="preserve"> </v>
          </cell>
          <cell r="D46" t="str">
            <v xml:space="preserve"> </v>
          </cell>
          <cell r="E46" t="str">
            <v>un</v>
          </cell>
          <cell r="F46">
            <v>3</v>
          </cell>
          <cell r="G46">
            <v>20.86</v>
          </cell>
        </row>
        <row r="47">
          <cell r="A47" t="str">
            <v>04.900.21</v>
          </cell>
          <cell r="B47" t="str">
            <v>Sarjeta de cant. central de concreto-SCC 01</v>
          </cell>
          <cell r="C47" t="str">
            <v>DNER-ES288/97</v>
          </cell>
          <cell r="D47" t="str">
            <v xml:space="preserve"> </v>
          </cell>
          <cell r="E47" t="str">
            <v>m</v>
          </cell>
          <cell r="F47">
            <v>66</v>
          </cell>
          <cell r="G47">
            <v>13.85</v>
          </cell>
        </row>
        <row r="48">
          <cell r="A48" t="str">
            <v>04.900.04</v>
          </cell>
          <cell r="B48" t="str">
            <v>Sarjeta triangular de concreto-STC 04</v>
          </cell>
          <cell r="C48" t="str">
            <v>DNER-ES288/97</v>
          </cell>
          <cell r="D48" t="str">
            <v xml:space="preserve"> </v>
          </cell>
          <cell r="E48" t="str">
            <v>m</v>
          </cell>
          <cell r="F48">
            <v>473</v>
          </cell>
          <cell r="G48">
            <v>12.93</v>
          </cell>
        </row>
        <row r="49">
          <cell r="A49" t="str">
            <v>DER78150b</v>
          </cell>
          <cell r="B49" t="str">
            <v>Caixa coletora de sarjeta - CCS, D=40cm E H=1,00m</v>
          </cell>
          <cell r="C49" t="str">
            <v xml:space="preserve"> </v>
          </cell>
          <cell r="D49" t="str">
            <v xml:space="preserve"> </v>
          </cell>
          <cell r="E49" t="str">
            <v>un</v>
          </cell>
          <cell r="F49">
            <v>2</v>
          </cell>
          <cell r="G49">
            <v>382.07</v>
          </cell>
        </row>
        <row r="50">
          <cell r="A50" t="str">
            <v>DER78150c</v>
          </cell>
          <cell r="B50" t="str">
            <v>Caixa coletora de sarjeta - CCS, D=40cm E H=1,50m</v>
          </cell>
          <cell r="C50" t="str">
            <v xml:space="preserve"> </v>
          </cell>
          <cell r="D50" t="str">
            <v xml:space="preserve"> </v>
          </cell>
          <cell r="E50" t="str">
            <v>un</v>
          </cell>
          <cell r="F50">
            <v>3</v>
          </cell>
          <cell r="G50">
            <v>503.68</v>
          </cell>
        </row>
        <row r="51">
          <cell r="A51" t="str">
            <v>DER78150a</v>
          </cell>
          <cell r="B51" t="str">
            <v>Caixa coletora de sarjeta - CCS, D=60cm E H=1,5m</v>
          </cell>
          <cell r="C51" t="str">
            <v xml:space="preserve"> </v>
          </cell>
          <cell r="D51" t="str">
            <v xml:space="preserve"> </v>
          </cell>
          <cell r="E51" t="str">
            <v>un</v>
          </cell>
          <cell r="F51">
            <v>1</v>
          </cell>
          <cell r="G51">
            <v>500.45</v>
          </cell>
        </row>
        <row r="52">
          <cell r="A52" t="str">
            <v>04.930.01</v>
          </cell>
          <cell r="B52" t="str">
            <v>Caixa coletora de sarjeta-CCS 01</v>
          </cell>
          <cell r="C52" t="str">
            <v>DNER-ES287/97</v>
          </cell>
          <cell r="D52" t="str">
            <v xml:space="preserve"> </v>
          </cell>
          <cell r="E52" t="str">
            <v>un</v>
          </cell>
          <cell r="F52">
            <v>1</v>
          </cell>
          <cell r="G52">
            <v>568.85</v>
          </cell>
        </row>
        <row r="53">
          <cell r="A53" t="str">
            <v>04.960.01</v>
          </cell>
          <cell r="B53" t="str">
            <v>Boca de lobo simples c/ grelha de concreto-BLS 01</v>
          </cell>
          <cell r="C53" t="str">
            <v xml:space="preserve"> </v>
          </cell>
          <cell r="D53" t="str">
            <v xml:space="preserve"> </v>
          </cell>
          <cell r="E53" t="str">
            <v>un</v>
          </cell>
          <cell r="F53">
            <v>4</v>
          </cell>
          <cell r="G53">
            <v>203.51</v>
          </cell>
        </row>
        <row r="54">
          <cell r="A54" t="str">
            <v>04.960.02</v>
          </cell>
          <cell r="B54" t="str">
            <v>Boca de lobo simples c/ grelha de concreto-BLS 02</v>
          </cell>
          <cell r="C54" t="str">
            <v xml:space="preserve"> </v>
          </cell>
          <cell r="D54" t="str">
            <v xml:space="preserve"> </v>
          </cell>
          <cell r="E54" t="str">
            <v>un</v>
          </cell>
          <cell r="F54">
            <v>9</v>
          </cell>
          <cell r="G54">
            <v>257.83999999999997</v>
          </cell>
        </row>
        <row r="55">
          <cell r="A55" t="str">
            <v>04.960.03</v>
          </cell>
          <cell r="B55" t="str">
            <v>Boca de lobo simples c/ grelha de concreto-BLS 03</v>
          </cell>
          <cell r="C55" t="str">
            <v xml:space="preserve"> </v>
          </cell>
          <cell r="D55" t="str">
            <v xml:space="preserve"> </v>
          </cell>
          <cell r="E55" t="str">
            <v>un</v>
          </cell>
          <cell r="F55">
            <v>5</v>
          </cell>
          <cell r="G55">
            <v>312.23</v>
          </cell>
        </row>
        <row r="56">
          <cell r="A56" t="str">
            <v>P.04.100.15</v>
          </cell>
          <cell r="B56" t="str">
            <v>Caixa de ligação e passagem BSTC,  D=1,00m, H=1,50m</v>
          </cell>
          <cell r="C56" t="str">
            <v xml:space="preserve"> </v>
          </cell>
          <cell r="D56" t="str">
            <v xml:space="preserve"> </v>
          </cell>
          <cell r="E56" t="str">
            <v>un</v>
          </cell>
          <cell r="F56">
            <v>2</v>
          </cell>
          <cell r="G56">
            <v>741.5</v>
          </cell>
        </row>
        <row r="57">
          <cell r="A57" t="str">
            <v>04.962.02</v>
          </cell>
          <cell r="B57" t="str">
            <v>Caixa de ligação e passagem- CLP 02</v>
          </cell>
          <cell r="C57" t="str">
            <v>DNER-ES287/97</v>
          </cell>
          <cell r="D57" t="str">
            <v xml:space="preserve"> </v>
          </cell>
          <cell r="E57" t="str">
            <v>un</v>
          </cell>
          <cell r="F57">
            <v>1</v>
          </cell>
          <cell r="G57">
            <v>359.92</v>
          </cell>
        </row>
        <row r="58">
          <cell r="A58" t="str">
            <v>04.999.02</v>
          </cell>
          <cell r="B58" t="str">
            <v>Demolição de dispositivos de concreto</v>
          </cell>
          <cell r="C58" t="str">
            <v>DNER-ES296/97</v>
          </cell>
          <cell r="D58" t="str">
            <v xml:space="preserve"> </v>
          </cell>
          <cell r="E58" t="str">
            <v>m3</v>
          </cell>
          <cell r="F58">
            <v>15</v>
          </cell>
          <cell r="G58">
            <v>12.58</v>
          </cell>
        </row>
        <row r="59">
          <cell r="A59" t="str">
            <v>P 04.100.07</v>
          </cell>
          <cell r="B59" t="str">
            <v>Execução de galerias D=0,40 c/ lastro de brita</v>
          </cell>
          <cell r="C59" t="str">
            <v xml:space="preserve"> </v>
          </cell>
          <cell r="D59" t="str">
            <v xml:space="preserve"> </v>
          </cell>
          <cell r="E59" t="str">
            <v>m</v>
          </cell>
          <cell r="F59">
            <v>773</v>
          </cell>
          <cell r="G59">
            <v>41.68</v>
          </cell>
        </row>
        <row r="60">
          <cell r="A60" t="str">
            <v>P 04.100.09</v>
          </cell>
          <cell r="B60" t="str">
            <v>Execução de galerias D=0,60 c/ lastro de brita</v>
          </cell>
          <cell r="C60" t="str">
            <v xml:space="preserve"> </v>
          </cell>
          <cell r="D60" t="str">
            <v xml:space="preserve"> </v>
          </cell>
          <cell r="E60" t="str">
            <v>m</v>
          </cell>
          <cell r="F60">
            <v>426</v>
          </cell>
          <cell r="G60">
            <v>100.67</v>
          </cell>
        </row>
        <row r="61">
          <cell r="A61" t="str">
            <v>P 04.100.08</v>
          </cell>
          <cell r="B61" t="str">
            <v>Execução de galerias D=0,40 c/ lastro de concreto</v>
          </cell>
          <cell r="C61" t="str">
            <v xml:space="preserve"> </v>
          </cell>
          <cell r="D61" t="str">
            <v xml:space="preserve"> </v>
          </cell>
          <cell r="E61" t="str">
            <v>m</v>
          </cell>
          <cell r="F61">
            <v>110</v>
          </cell>
          <cell r="G61">
            <v>58.65</v>
          </cell>
        </row>
        <row r="62">
          <cell r="A62" t="str">
            <v>P 04.100.10</v>
          </cell>
          <cell r="B62" t="str">
            <v>Execução de galerias D=0,60 c/ lastro de concreto</v>
          </cell>
          <cell r="C62" t="str">
            <v xml:space="preserve"> </v>
          </cell>
          <cell r="D62" t="str">
            <v xml:space="preserve"> </v>
          </cell>
          <cell r="E62" t="str">
            <v>m</v>
          </cell>
          <cell r="F62">
            <v>82</v>
          </cell>
          <cell r="G62">
            <v>131.66</v>
          </cell>
        </row>
        <row r="63">
          <cell r="A63" t="str">
            <v>DER72350b</v>
          </cell>
          <cell r="B63" t="str">
            <v>Boca para BSTC D=40cm - Normal</v>
          </cell>
          <cell r="C63" t="str">
            <v xml:space="preserve"> </v>
          </cell>
          <cell r="D63" t="str">
            <v xml:space="preserve"> </v>
          </cell>
          <cell r="E63" t="str">
            <v>un</v>
          </cell>
          <cell r="F63">
            <v>2</v>
          </cell>
          <cell r="G63">
            <v>147.57</v>
          </cell>
        </row>
        <row r="64">
          <cell r="A64" t="str">
            <v>04.101.01</v>
          </cell>
          <cell r="B64" t="str">
            <v>Boca de BSTC D=0.60m-normal</v>
          </cell>
          <cell r="C64" t="str">
            <v>DNER-ES284/97</v>
          </cell>
          <cell r="D64" t="str">
            <v xml:space="preserve"> </v>
          </cell>
          <cell r="E64" t="str">
            <v>un</v>
          </cell>
          <cell r="F64">
            <v>6</v>
          </cell>
          <cell r="G64">
            <v>299.62</v>
          </cell>
        </row>
        <row r="65">
          <cell r="A65" t="str">
            <v>04.910.05</v>
          </cell>
          <cell r="B65" t="str">
            <v>Meio-fio de concreto-MFC 05</v>
          </cell>
          <cell r="C65" t="str">
            <v>DNER-ES290/97</v>
          </cell>
          <cell r="D65" t="str">
            <v xml:space="preserve"> </v>
          </cell>
          <cell r="E65" t="str">
            <v>m</v>
          </cell>
          <cell r="F65">
            <v>8514</v>
          </cell>
          <cell r="G65">
            <v>10.54</v>
          </cell>
        </row>
        <row r="66">
          <cell r="F66" t="str">
            <v>SUB-TOTAL</v>
          </cell>
        </row>
        <row r="68">
          <cell r="B68" t="str">
            <v>OBRAS DE ARTE CORRENTES</v>
          </cell>
        </row>
        <row r="69">
          <cell r="A69" t="str">
            <v>04.100.02</v>
          </cell>
          <cell r="B69" t="str">
            <v>Corpo de BSTC D=0.80m</v>
          </cell>
          <cell r="C69" t="str">
            <v>DNER-ES284/97</v>
          </cell>
          <cell r="D69" t="str">
            <v xml:space="preserve"> </v>
          </cell>
          <cell r="E69" t="str">
            <v xml:space="preserve">m </v>
          </cell>
          <cell r="F69">
            <v>44</v>
          </cell>
          <cell r="G69">
            <v>201.98</v>
          </cell>
        </row>
        <row r="70">
          <cell r="A70" t="str">
            <v>04.100.03</v>
          </cell>
          <cell r="B70" t="str">
            <v>Corpo de BSTC D=1.00m</v>
          </cell>
          <cell r="C70" t="str">
            <v>DNER-ES284/97</v>
          </cell>
          <cell r="D70" t="str">
            <v xml:space="preserve"> </v>
          </cell>
          <cell r="E70" t="str">
            <v xml:space="preserve">m </v>
          </cell>
          <cell r="F70">
            <v>40</v>
          </cell>
          <cell r="G70">
            <v>280.33</v>
          </cell>
        </row>
        <row r="71">
          <cell r="A71" t="str">
            <v>04.101.02</v>
          </cell>
          <cell r="B71" t="str">
            <v>Boca de BSTC D=0.80m-normal</v>
          </cell>
          <cell r="C71" t="str">
            <v>DNER-ES284/97</v>
          </cell>
          <cell r="D71" t="str">
            <v xml:space="preserve"> </v>
          </cell>
          <cell r="E71" t="str">
            <v>un</v>
          </cell>
          <cell r="F71">
            <v>3</v>
          </cell>
          <cell r="G71">
            <v>494.05</v>
          </cell>
        </row>
        <row r="72">
          <cell r="A72" t="str">
            <v>04.101.03</v>
          </cell>
          <cell r="B72" t="str">
            <v>Boca de BSTC D=1.00m-normal</v>
          </cell>
          <cell r="C72" t="str">
            <v>DNER-ES284/97</v>
          </cell>
          <cell r="D72" t="str">
            <v xml:space="preserve"> </v>
          </cell>
          <cell r="E72" t="str">
            <v>un</v>
          </cell>
          <cell r="F72">
            <v>2</v>
          </cell>
          <cell r="G72">
            <v>757.56</v>
          </cell>
        </row>
        <row r="73">
          <cell r="A73" t="str">
            <v>04.110.01</v>
          </cell>
          <cell r="B73" t="str">
            <v>Corpo de BDTC D=1.00m</v>
          </cell>
          <cell r="C73" t="str">
            <v>DNER-ES284/97</v>
          </cell>
          <cell r="D73" t="str">
            <v xml:space="preserve"> </v>
          </cell>
          <cell r="E73" t="str">
            <v>m</v>
          </cell>
          <cell r="F73">
            <v>27</v>
          </cell>
          <cell r="G73">
            <v>572.14</v>
          </cell>
        </row>
        <row r="74">
          <cell r="A74" t="str">
            <v>04.111.01</v>
          </cell>
          <cell r="B74" t="str">
            <v>Boca de BDTC D=1.00m-normal</v>
          </cell>
          <cell r="C74" t="str">
            <v>DNER-ES284/97</v>
          </cell>
          <cell r="D74" t="str">
            <v xml:space="preserve"> </v>
          </cell>
          <cell r="E74" t="str">
            <v>un</v>
          </cell>
          <cell r="F74">
            <v>4</v>
          </cell>
          <cell r="G74">
            <v>1056.6199999999999</v>
          </cell>
        </row>
        <row r="75">
          <cell r="F75" t="str">
            <v>SUB-TOTAL</v>
          </cell>
        </row>
        <row r="76">
          <cell r="B76" t="str">
            <v>OBRAS COMPLEMENTARES</v>
          </cell>
        </row>
        <row r="77">
          <cell r="A77" t="str">
            <v>05.100.00</v>
          </cell>
          <cell r="B77" t="str">
            <v>Enleivamento</v>
          </cell>
          <cell r="C77" t="str">
            <v>DNER-ES341/97</v>
          </cell>
          <cell r="D77" t="str">
            <v xml:space="preserve"> </v>
          </cell>
          <cell r="E77" t="str">
            <v>m2</v>
          </cell>
          <cell r="F77">
            <v>14884</v>
          </cell>
          <cell r="G77">
            <v>2.06</v>
          </cell>
        </row>
        <row r="78">
          <cell r="A78" t="str">
            <v>P 05.100.02</v>
          </cell>
          <cell r="B78" t="str">
            <v>Fornecimento e plantio de árvore selecionada</v>
          </cell>
          <cell r="C78" t="str">
            <v xml:space="preserve"> </v>
          </cell>
          <cell r="D78" t="str">
            <v xml:space="preserve"> </v>
          </cell>
          <cell r="E78" t="str">
            <v>un</v>
          </cell>
          <cell r="F78">
            <v>275</v>
          </cell>
          <cell r="G78">
            <v>6.02</v>
          </cell>
        </row>
        <row r="79">
          <cell r="A79" t="str">
            <v>DER81950</v>
          </cell>
          <cell r="B79" t="str">
            <v>Calçada em lastro de brita c/revestimento em concreto</v>
          </cell>
          <cell r="C79" t="str">
            <v xml:space="preserve"> </v>
          </cell>
          <cell r="D79" t="str">
            <v xml:space="preserve"> </v>
          </cell>
          <cell r="E79" t="str">
            <v>m2</v>
          </cell>
          <cell r="F79">
            <v>5840</v>
          </cell>
          <cell r="G79">
            <v>8.94</v>
          </cell>
        </row>
        <row r="80">
          <cell r="A80" t="str">
            <v>PI 04</v>
          </cell>
          <cell r="B80" t="str">
            <v xml:space="preserve">Luminária p/ iluminação pública ref.SRC-612 da Philips ou similar </v>
          </cell>
          <cell r="C80" t="str">
            <v xml:space="preserve"> </v>
          </cell>
          <cell r="D80" t="str">
            <v xml:space="preserve"> </v>
          </cell>
          <cell r="E80" t="str">
            <v>un</v>
          </cell>
          <cell r="F80">
            <v>87</v>
          </cell>
          <cell r="G80">
            <v>425.5</v>
          </cell>
        </row>
        <row r="81">
          <cell r="A81" t="str">
            <v>PI 10</v>
          </cell>
          <cell r="B81" t="str">
            <v>Lâmpada a vapor de mercúrio 250W, alta pressão, base E40</v>
          </cell>
          <cell r="C81" t="str">
            <v xml:space="preserve"> </v>
          </cell>
          <cell r="D81" t="str">
            <v xml:space="preserve"> </v>
          </cell>
          <cell r="E81" t="str">
            <v>un</v>
          </cell>
          <cell r="F81">
            <v>69</v>
          </cell>
          <cell r="G81">
            <v>28.75</v>
          </cell>
        </row>
        <row r="82">
          <cell r="A82" t="str">
            <v>PI 18</v>
          </cell>
          <cell r="B82" t="str">
            <v>Braço curvo p/ iluminação pública padrão CELESC</v>
          </cell>
          <cell r="C82" t="str">
            <v xml:space="preserve"> </v>
          </cell>
          <cell r="D82" t="str">
            <v xml:space="preserve"> </v>
          </cell>
          <cell r="E82" t="str">
            <v>un</v>
          </cell>
          <cell r="F82">
            <v>87</v>
          </cell>
          <cell r="G82">
            <v>6.33</v>
          </cell>
        </row>
        <row r="83">
          <cell r="A83" t="str">
            <v>PI 20</v>
          </cell>
          <cell r="B83" t="str">
            <v>Poste de concreto duplo T 10m, 150 daN</v>
          </cell>
          <cell r="C83" t="str">
            <v xml:space="preserve"> </v>
          </cell>
          <cell r="D83" t="str">
            <v xml:space="preserve"> </v>
          </cell>
          <cell r="E83" t="str">
            <v>un</v>
          </cell>
          <cell r="F83">
            <v>30</v>
          </cell>
          <cell r="G83">
            <v>200</v>
          </cell>
        </row>
        <row r="84">
          <cell r="A84" t="str">
            <v>PI 24</v>
          </cell>
          <cell r="B84" t="str">
            <v>Fita elétrica auto fusão a base de borracha EPR</v>
          </cell>
          <cell r="C84" t="str">
            <v xml:space="preserve"> </v>
          </cell>
          <cell r="D84" t="str">
            <v xml:space="preserve"> </v>
          </cell>
          <cell r="E84" t="str">
            <v>un</v>
          </cell>
          <cell r="F84">
            <v>5</v>
          </cell>
          <cell r="G84">
            <v>6.39</v>
          </cell>
        </row>
        <row r="85">
          <cell r="A85" t="str">
            <v>PI 25</v>
          </cell>
          <cell r="B85" t="str">
            <v>Fita adesiva plástica isolante</v>
          </cell>
          <cell r="C85" t="str">
            <v xml:space="preserve"> </v>
          </cell>
          <cell r="D85" t="str">
            <v xml:space="preserve"> </v>
          </cell>
          <cell r="E85" t="str">
            <v>un</v>
          </cell>
          <cell r="F85">
            <v>8</v>
          </cell>
          <cell r="G85">
            <v>3.84</v>
          </cell>
        </row>
        <row r="86">
          <cell r="A86" t="str">
            <v>PI 30</v>
          </cell>
          <cell r="B86" t="str">
            <v>Haste para aterramento aço-cobre D 13x2400mm</v>
          </cell>
          <cell r="C86" t="str">
            <v xml:space="preserve"> </v>
          </cell>
          <cell r="D86" t="str">
            <v xml:space="preserve"> </v>
          </cell>
          <cell r="E86" t="str">
            <v>un</v>
          </cell>
          <cell r="F86">
            <v>30</v>
          </cell>
          <cell r="G86">
            <v>6.04</v>
          </cell>
        </row>
        <row r="87">
          <cell r="A87" t="str">
            <v>PI 31</v>
          </cell>
          <cell r="B87" t="str">
            <v>Cabo de cobre nú meio duro, 7 fios 2AWG</v>
          </cell>
          <cell r="C87" t="str">
            <v xml:space="preserve"> </v>
          </cell>
          <cell r="D87" t="str">
            <v xml:space="preserve"> </v>
          </cell>
          <cell r="E87" t="str">
            <v>kg</v>
          </cell>
          <cell r="F87">
            <v>18</v>
          </cell>
          <cell r="G87">
            <v>7.02</v>
          </cell>
        </row>
        <row r="88">
          <cell r="A88" t="str">
            <v>PI 36</v>
          </cell>
          <cell r="B88" t="str">
            <v>Construção de embasamento p/ poste tipo engastado, concreto duplo T, 10m de altura</v>
          </cell>
          <cell r="C88" t="str">
            <v xml:space="preserve"> </v>
          </cell>
          <cell r="D88" t="str">
            <v xml:space="preserve"> </v>
          </cell>
          <cell r="E88" t="str">
            <v>un</v>
          </cell>
          <cell r="F88">
            <v>30</v>
          </cell>
          <cell r="G88">
            <v>285</v>
          </cell>
        </row>
        <row r="89">
          <cell r="A89" t="str">
            <v>PI 39</v>
          </cell>
          <cell r="B89" t="str">
            <v>Fixação de haste de terra e conexão ao neutro</v>
          </cell>
          <cell r="C89" t="str">
            <v xml:space="preserve"> </v>
          </cell>
          <cell r="D89" t="str">
            <v xml:space="preserve"> </v>
          </cell>
          <cell r="E89" t="str">
            <v>un</v>
          </cell>
          <cell r="F89">
            <v>30</v>
          </cell>
          <cell r="G89">
            <v>35</v>
          </cell>
        </row>
        <row r="90">
          <cell r="A90" t="str">
            <v>PI 45</v>
          </cell>
          <cell r="B90" t="str">
            <v>Montagem eletromecânica de luminária padrão CELESC em poste de 11m de altura, duplo T,c/ fixação dos equip.e conexões elétricos</v>
          </cell>
          <cell r="C90" t="str">
            <v xml:space="preserve"> </v>
          </cell>
          <cell r="D90" t="str">
            <v xml:space="preserve"> </v>
          </cell>
          <cell r="E90" t="str">
            <v>un</v>
          </cell>
          <cell r="F90">
            <v>87</v>
          </cell>
          <cell r="G90">
            <v>35</v>
          </cell>
        </row>
        <row r="91">
          <cell r="A91" t="str">
            <v>PI 48</v>
          </cell>
          <cell r="B91" t="str">
            <v>Armação secundária p/ 2 estribo</v>
          </cell>
          <cell r="C91" t="str">
            <v xml:space="preserve"> </v>
          </cell>
          <cell r="D91" t="str">
            <v xml:space="preserve"> </v>
          </cell>
          <cell r="E91" t="str">
            <v>un</v>
          </cell>
          <cell r="F91">
            <v>60</v>
          </cell>
          <cell r="G91">
            <v>7.5</v>
          </cell>
        </row>
        <row r="92">
          <cell r="A92" t="str">
            <v>PI 49</v>
          </cell>
          <cell r="B92" t="str">
            <v>Armação secundária p/ 1 estribo</v>
          </cell>
          <cell r="C92" t="str">
            <v xml:space="preserve"> </v>
          </cell>
          <cell r="D92" t="str">
            <v xml:space="preserve"> </v>
          </cell>
          <cell r="E92" t="str">
            <v>un</v>
          </cell>
          <cell r="F92">
            <v>30</v>
          </cell>
          <cell r="G92">
            <v>3.5</v>
          </cell>
        </row>
        <row r="93">
          <cell r="A93" t="str">
            <v>PI 61</v>
          </cell>
          <cell r="B93" t="str">
            <v>Isolador de roldana</v>
          </cell>
          <cell r="C93" t="str">
            <v xml:space="preserve"> </v>
          </cell>
          <cell r="D93" t="str">
            <v xml:space="preserve"> </v>
          </cell>
          <cell r="E93" t="str">
            <v>un</v>
          </cell>
          <cell r="F93">
            <v>150</v>
          </cell>
          <cell r="G93">
            <v>4.5</v>
          </cell>
        </row>
        <row r="94">
          <cell r="A94" t="str">
            <v>PI 65</v>
          </cell>
          <cell r="B94" t="str">
            <v>Cabo de alumínio 1/0</v>
          </cell>
          <cell r="C94" t="str">
            <v xml:space="preserve"> </v>
          </cell>
          <cell r="D94" t="str">
            <v xml:space="preserve"> </v>
          </cell>
          <cell r="E94" t="str">
            <v>m</v>
          </cell>
          <cell r="F94">
            <v>2880</v>
          </cell>
          <cell r="G94">
            <v>1.7</v>
          </cell>
        </row>
        <row r="95">
          <cell r="A95" t="str">
            <v>PI 69</v>
          </cell>
          <cell r="B95" t="str">
            <v>Instalação de poste concreto duplo T, 10m de altura, engastado</v>
          </cell>
          <cell r="C95" t="str">
            <v xml:space="preserve"> </v>
          </cell>
          <cell r="D95" t="str">
            <v xml:space="preserve"> </v>
          </cell>
          <cell r="E95" t="str">
            <v>un</v>
          </cell>
          <cell r="F95">
            <v>2</v>
          </cell>
          <cell r="G95">
            <v>200</v>
          </cell>
        </row>
        <row r="96">
          <cell r="A96" t="str">
            <v>R16</v>
          </cell>
          <cell r="B96" t="str">
            <v>Remanejamento de Poste de Concreto 10/150 c/ 1 pétala (400W) instalado</v>
          </cell>
          <cell r="C96" t="str">
            <v xml:space="preserve"> </v>
          </cell>
          <cell r="D96" t="str">
            <v xml:space="preserve"> </v>
          </cell>
          <cell r="E96" t="str">
            <v>un</v>
          </cell>
          <cell r="F96">
            <v>12</v>
          </cell>
          <cell r="G96">
            <v>150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xo"/>
      <sheetName val="FIS"/>
      <sheetName val="PLANILHA CONTRATUAL"/>
      <sheetName val="VOL AJUS. REVISÃO 1"/>
      <sheetName val="Receitas estudo 1ª REVISÃO"/>
      <sheetName val="PERÍODO"/>
      <sheetName val=" CONTÁBIL"/>
      <sheetName val="Receitas x Despesas"/>
      <sheetName val="Resumo das Despesas"/>
      <sheetName val="DESPESAS DIVERSAS "/>
      <sheetName val="Carreteiros"/>
      <sheetName val="SubEmpreiteiroESCAVADEIRAS"/>
      <sheetName val="Fisico-Financ mão-de-obra Geral"/>
      <sheetName val="mão de obra - GERAL"/>
      <sheetName val="Salário"/>
      <sheetName val="CUSTO PROPRIEDADE"/>
      <sheetName val="CUSTO DIES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showGridLines="0" tabSelected="1" view="pageBreakPreview" topLeftCell="A71" zoomScale="90" zoomScaleNormal="100" zoomScaleSheetLayoutView="90" workbookViewId="0">
      <selection sqref="A1:I101"/>
    </sheetView>
  </sheetViews>
  <sheetFormatPr defaultColWidth="9.140625" defaultRowHeight="15"/>
  <cols>
    <col min="1" max="1" width="8" style="3" customWidth="1"/>
    <col min="2" max="2" width="14.140625" style="4" customWidth="1"/>
    <col min="3" max="3" width="74" style="4" customWidth="1"/>
    <col min="4" max="4" width="19.42578125" style="1" hidden="1" customWidth="1"/>
    <col min="5" max="5" width="24" style="292" hidden="1" customWidth="1"/>
    <col min="6" max="6" width="8.7109375" style="1" customWidth="1"/>
    <col min="7" max="7" width="12.28515625" style="5" customWidth="1"/>
    <col min="8" max="8" width="13.5703125" style="1" customWidth="1"/>
    <col min="9" max="9" width="17" style="1" customWidth="1"/>
    <col min="10" max="16384" width="9.140625" style="1"/>
  </cols>
  <sheetData>
    <row r="1" spans="1:11" ht="70.5" customHeight="1">
      <c r="A1" s="594" t="s">
        <v>4087</v>
      </c>
      <c r="B1" s="595"/>
      <c r="C1" s="595"/>
      <c r="D1" s="595"/>
      <c r="E1" s="595"/>
      <c r="F1" s="595"/>
      <c r="G1" s="595"/>
      <c r="H1" s="595"/>
      <c r="I1" s="595"/>
    </row>
    <row r="2" spans="1:11" ht="18" customHeight="1">
      <c r="A2" s="596" t="s">
        <v>4088</v>
      </c>
      <c r="B2" s="596"/>
      <c r="C2" s="596"/>
      <c r="D2" s="596"/>
      <c r="E2" s="596"/>
      <c r="F2" s="596"/>
      <c r="G2" s="596"/>
      <c r="H2" s="596"/>
      <c r="I2" s="596"/>
    </row>
    <row r="3" spans="1:11" ht="18" customHeight="1">
      <c r="A3" s="593" t="s">
        <v>60</v>
      </c>
      <c r="B3" s="593"/>
      <c r="C3" s="593"/>
      <c r="D3" s="593"/>
      <c r="E3" s="593"/>
      <c r="F3" s="593"/>
      <c r="G3" s="593"/>
      <c r="H3" s="593"/>
      <c r="I3" s="593"/>
    </row>
    <row r="4" spans="1:11">
      <c r="A4" s="590" t="s">
        <v>3808</v>
      </c>
      <c r="B4" s="591"/>
      <c r="C4" s="591"/>
      <c r="D4" s="591"/>
      <c r="E4" s="592"/>
      <c r="F4" s="600" t="s">
        <v>4090</v>
      </c>
      <c r="G4" s="600"/>
      <c r="H4" s="600"/>
      <c r="I4" s="600"/>
    </row>
    <row r="5" spans="1:11">
      <c r="A5" s="590" t="s">
        <v>4089</v>
      </c>
      <c r="B5" s="591"/>
      <c r="C5" s="591"/>
      <c r="D5" s="591"/>
      <c r="E5" s="592"/>
      <c r="F5" s="601" t="s">
        <v>4183</v>
      </c>
      <c r="G5" s="601"/>
      <c r="H5" s="601"/>
      <c r="I5" s="601"/>
    </row>
    <row r="6" spans="1:11">
      <c r="A6" s="590" t="s">
        <v>4185</v>
      </c>
      <c r="B6" s="591"/>
      <c r="C6" s="591"/>
      <c r="D6" s="591"/>
      <c r="E6" s="592"/>
      <c r="F6" s="601" t="s">
        <v>4184</v>
      </c>
      <c r="G6" s="601"/>
      <c r="H6" s="601"/>
      <c r="I6" s="601"/>
    </row>
    <row r="7" spans="1:11">
      <c r="A7" s="590" t="s">
        <v>4186</v>
      </c>
      <c r="B7" s="591"/>
      <c r="C7" s="591"/>
      <c r="D7" s="591"/>
      <c r="E7" s="592"/>
      <c r="F7" s="608"/>
      <c r="G7" s="608"/>
      <c r="H7" s="608"/>
      <c r="I7" s="608"/>
    </row>
    <row r="8" spans="1:11">
      <c r="A8" s="602" t="s">
        <v>0</v>
      </c>
      <c r="B8" s="602" t="s">
        <v>1</v>
      </c>
      <c r="C8" s="602" t="s">
        <v>2</v>
      </c>
      <c r="D8" s="602" t="s">
        <v>3</v>
      </c>
      <c r="E8" s="604"/>
      <c r="F8" s="602" t="s">
        <v>4</v>
      </c>
      <c r="G8" s="603" t="s">
        <v>5</v>
      </c>
      <c r="H8" s="606" t="s">
        <v>61</v>
      </c>
      <c r="I8" s="607"/>
    </row>
    <row r="9" spans="1:11" ht="35.25" customHeight="1">
      <c r="A9" s="602"/>
      <c r="B9" s="602"/>
      <c r="C9" s="602"/>
      <c r="D9" s="602"/>
      <c r="E9" s="605"/>
      <c r="F9" s="602"/>
      <c r="G9" s="603"/>
      <c r="H9" s="246" t="s">
        <v>3762</v>
      </c>
      <c r="I9" s="246" t="s">
        <v>62</v>
      </c>
    </row>
    <row r="10" spans="1:11" s="2" customFormat="1" ht="20.100000000000001" customHeight="1">
      <c r="A10" s="15">
        <v>1</v>
      </c>
      <c r="B10" s="584" t="s">
        <v>12</v>
      </c>
      <c r="C10" s="585"/>
      <c r="D10" s="585"/>
      <c r="E10" s="585"/>
      <c r="F10" s="585"/>
      <c r="G10" s="585"/>
      <c r="H10" s="585"/>
      <c r="I10" s="586"/>
    </row>
    <row r="11" spans="1:11" s="251" customFormat="1" ht="20.100000000000001" customHeight="1">
      <c r="A11" s="295" t="s">
        <v>37</v>
      </c>
      <c r="B11" s="342"/>
      <c r="C11" s="296" t="s">
        <v>13</v>
      </c>
      <c r="D11" s="343"/>
      <c r="E11" s="344"/>
      <c r="F11" s="344" t="s">
        <v>77</v>
      </c>
      <c r="G11" s="297">
        <v>2</v>
      </c>
      <c r="H11" s="345">
        <f>Mobilização!K40</f>
        <v>2406.4499999999998</v>
      </c>
      <c r="I11" s="346">
        <f>H11*G11</f>
        <v>4812.8999999999996</v>
      </c>
    </row>
    <row r="12" spans="1:11" s="251" customFormat="1" ht="20.100000000000001" customHeight="1">
      <c r="A12" s="16" t="s">
        <v>38</v>
      </c>
      <c r="B12" s="342"/>
      <c r="C12" s="298" t="s">
        <v>4187</v>
      </c>
      <c r="D12" s="343"/>
      <c r="E12" s="344"/>
      <c r="F12" s="344" t="s">
        <v>77</v>
      </c>
      <c r="G12" s="297">
        <v>1</v>
      </c>
      <c r="H12" s="345">
        <f>Instalação!J18</f>
        <v>18060.16</v>
      </c>
      <c r="I12" s="347">
        <f>H12*G12</f>
        <v>18060.16</v>
      </c>
    </row>
    <row r="13" spans="1:11" s="251" customFormat="1" ht="20.100000000000001" customHeight="1">
      <c r="A13" s="16" t="s">
        <v>4124</v>
      </c>
      <c r="B13" s="342"/>
      <c r="C13" s="298" t="s">
        <v>4188</v>
      </c>
      <c r="D13" s="343"/>
      <c r="E13" s="344"/>
      <c r="F13" s="344" t="s">
        <v>77</v>
      </c>
      <c r="G13" s="297">
        <v>6</v>
      </c>
      <c r="H13" s="345">
        <f>'Manut Cant'!G21</f>
        <v>4480.33</v>
      </c>
      <c r="I13" s="347">
        <f>H13*G13</f>
        <v>26881.98</v>
      </c>
      <c r="K13" s="316"/>
    </row>
    <row r="14" spans="1:11" ht="20.100000000000001" customHeight="1">
      <c r="A14" s="575" t="s">
        <v>78</v>
      </c>
      <c r="B14" s="576"/>
      <c r="C14" s="576"/>
      <c r="D14" s="576"/>
      <c r="E14" s="576"/>
      <c r="F14" s="576"/>
      <c r="G14" s="576"/>
      <c r="H14" s="577"/>
      <c r="I14" s="348">
        <f>SUBTOTAL(9,I11:I13)</f>
        <v>49755.039999999994</v>
      </c>
    </row>
    <row r="15" spans="1:11" ht="20.100000000000001" customHeight="1">
      <c r="A15" s="248"/>
      <c r="B15" s="597" t="s">
        <v>4308</v>
      </c>
      <c r="C15" s="598"/>
      <c r="D15" s="598"/>
      <c r="E15" s="598"/>
      <c r="F15" s="598"/>
      <c r="G15" s="598"/>
      <c r="H15" s="598"/>
      <c r="I15" s="599"/>
    </row>
    <row r="16" spans="1:11" s="7" customFormat="1" ht="20.100000000000001" customHeight="1">
      <c r="A16" s="18">
        <v>2</v>
      </c>
      <c r="B16" s="584" t="s">
        <v>6</v>
      </c>
      <c r="C16" s="585"/>
      <c r="D16" s="585"/>
      <c r="E16" s="585"/>
      <c r="F16" s="585"/>
      <c r="G16" s="585"/>
      <c r="H16" s="585"/>
      <c r="I16" s="586"/>
    </row>
    <row r="17" spans="1:9" s="7" customFormat="1" ht="20.100000000000001" customHeight="1">
      <c r="A17" s="16" t="s">
        <v>4081</v>
      </c>
      <c r="B17" s="349" t="s">
        <v>4239</v>
      </c>
      <c r="C17" s="17" t="s">
        <v>4238</v>
      </c>
      <c r="D17" s="344"/>
      <c r="E17" s="350"/>
      <c r="F17" s="344" t="s">
        <v>9</v>
      </c>
      <c r="G17" s="19">
        <v>17161.46</v>
      </c>
      <c r="H17" s="345">
        <f>TERRAPLANAGEM!$H$112</f>
        <v>8.6356819356166667</v>
      </c>
      <c r="I17" s="345">
        <f t="shared" ref="I17:I23" si="0">H17*G17</f>
        <v>148200.91011080801</v>
      </c>
    </row>
    <row r="18" spans="1:9" s="7" customFormat="1" ht="20.100000000000001" customHeight="1">
      <c r="A18" s="16" t="s">
        <v>4082</v>
      </c>
      <c r="B18" s="351" t="s">
        <v>4080</v>
      </c>
      <c r="C18" s="17" t="s">
        <v>4078</v>
      </c>
      <c r="D18" s="344"/>
      <c r="E18" s="350"/>
      <c r="F18" s="344" t="s">
        <v>9</v>
      </c>
      <c r="G18" s="19">
        <v>10581.22</v>
      </c>
      <c r="H18" s="345">
        <f>TERRAPLANAGEM!$H$172</f>
        <v>10.118071035616666</v>
      </c>
      <c r="I18" s="345">
        <f t="shared" si="0"/>
        <v>107061.53560348776</v>
      </c>
    </row>
    <row r="19" spans="1:9" s="7" customFormat="1" ht="20.100000000000001" customHeight="1">
      <c r="A19" s="16" t="s">
        <v>4083</v>
      </c>
      <c r="B19" s="351" t="s">
        <v>3760</v>
      </c>
      <c r="C19" s="17" t="s">
        <v>10</v>
      </c>
      <c r="D19" s="344"/>
      <c r="E19" s="352"/>
      <c r="F19" s="344" t="s">
        <v>9</v>
      </c>
      <c r="G19" s="19">
        <f>G18</f>
        <v>10581.22</v>
      </c>
      <c r="H19" s="345">
        <f>TERRAPLANAGEM!$H$232</f>
        <v>3.6164599111857143</v>
      </c>
      <c r="I19" s="345">
        <f t="shared" si="0"/>
        <v>38266.557941436498</v>
      </c>
    </row>
    <row r="20" spans="1:9" s="7" customFormat="1" ht="20.100000000000001" customHeight="1">
      <c r="A20" s="16" t="s">
        <v>4084</v>
      </c>
      <c r="B20" s="574" t="s">
        <v>4430</v>
      </c>
      <c r="C20" s="569" t="s">
        <v>4413</v>
      </c>
      <c r="D20" s="570"/>
      <c r="E20" s="571"/>
      <c r="F20" s="570" t="s">
        <v>23</v>
      </c>
      <c r="G20" s="572">
        <v>3600</v>
      </c>
      <c r="H20" s="573">
        <f>'OBRAS COMPLEMENTARE'!H172</f>
        <v>1.5182970954004822</v>
      </c>
      <c r="I20" s="345">
        <f t="shared" si="0"/>
        <v>5465.8695434417359</v>
      </c>
    </row>
    <row r="21" spans="1:9" s="7" customFormat="1" ht="20.100000000000001" customHeight="1">
      <c r="A21" s="16" t="s">
        <v>4085</v>
      </c>
      <c r="B21" s="351" t="s">
        <v>72</v>
      </c>
      <c r="C21" s="17" t="s">
        <v>4364</v>
      </c>
      <c r="D21" s="344"/>
      <c r="E21" s="350"/>
      <c r="F21" s="344" t="s">
        <v>9</v>
      </c>
      <c r="G21" s="19">
        <v>3750</v>
      </c>
      <c r="H21" s="345">
        <f>TERRAPLANAGEM!H472</f>
        <v>62.678637572439506</v>
      </c>
      <c r="I21" s="345">
        <f t="shared" si="0"/>
        <v>235044.89089664814</v>
      </c>
    </row>
    <row r="22" spans="1:9" s="7" customFormat="1" ht="20.100000000000001" customHeight="1">
      <c r="A22" s="16" t="s">
        <v>4086</v>
      </c>
      <c r="B22" s="351" t="s">
        <v>73</v>
      </c>
      <c r="C22" s="17" t="s">
        <v>4365</v>
      </c>
      <c r="D22" s="344"/>
      <c r="E22" s="350"/>
      <c r="F22" s="344" t="s">
        <v>9</v>
      </c>
      <c r="G22" s="19">
        <v>1500</v>
      </c>
      <c r="H22" s="345">
        <f>TERRAPLANAGEM!$H$532</f>
        <v>70.066237572439519</v>
      </c>
      <c r="I22" s="345">
        <f t="shared" si="0"/>
        <v>105099.35635865928</v>
      </c>
    </row>
    <row r="23" spans="1:9" s="7" customFormat="1" ht="20.100000000000001" customHeight="1">
      <c r="A23" s="16" t="s">
        <v>4431</v>
      </c>
      <c r="B23" s="351" t="s">
        <v>74</v>
      </c>
      <c r="C23" s="17" t="s">
        <v>4366</v>
      </c>
      <c r="D23" s="344"/>
      <c r="E23" s="350"/>
      <c r="F23" s="344" t="s">
        <v>9</v>
      </c>
      <c r="G23" s="19">
        <v>1500</v>
      </c>
      <c r="H23" s="345">
        <f>TERRAPLANAGEM!$H$592</f>
        <v>25.740637572439507</v>
      </c>
      <c r="I23" s="345">
        <f t="shared" si="0"/>
        <v>38610.956358659263</v>
      </c>
    </row>
    <row r="24" spans="1:9" s="7" customFormat="1" ht="20.100000000000001" customHeight="1">
      <c r="A24" s="575" t="s">
        <v>63</v>
      </c>
      <c r="B24" s="576"/>
      <c r="C24" s="576"/>
      <c r="D24" s="576"/>
      <c r="E24" s="576"/>
      <c r="F24" s="576"/>
      <c r="G24" s="576"/>
      <c r="H24" s="577"/>
      <c r="I24" s="348">
        <f>SUBTOTAL(9,I17:I23)</f>
        <v>677750.07681314065</v>
      </c>
    </row>
    <row r="25" spans="1:9" s="7" customFormat="1" ht="20.100000000000001" customHeight="1">
      <c r="A25" s="578"/>
      <c r="B25" s="579"/>
      <c r="C25" s="579"/>
      <c r="D25" s="579"/>
      <c r="E25" s="579"/>
      <c r="F25" s="579"/>
      <c r="G25" s="579"/>
      <c r="H25" s="579"/>
      <c r="I25" s="580"/>
    </row>
    <row r="26" spans="1:9" s="7" customFormat="1" ht="20.100000000000001" customHeight="1">
      <c r="A26" s="21">
        <v>3</v>
      </c>
      <c r="B26" s="587" t="s">
        <v>14</v>
      </c>
      <c r="C26" s="588"/>
      <c r="D26" s="588"/>
      <c r="E26" s="588"/>
      <c r="F26" s="588"/>
      <c r="G26" s="588"/>
      <c r="H26" s="588"/>
      <c r="I26" s="589"/>
    </row>
    <row r="27" spans="1:9" s="7" customFormat="1" ht="20.100000000000001" customHeight="1">
      <c r="A27" s="22" t="s">
        <v>4301</v>
      </c>
      <c r="B27" s="351" t="s">
        <v>16</v>
      </c>
      <c r="C27" s="23" t="s">
        <v>17</v>
      </c>
      <c r="D27" s="353"/>
      <c r="E27" s="354"/>
      <c r="F27" s="355" t="s">
        <v>15</v>
      </c>
      <c r="G27" s="24">
        <v>400</v>
      </c>
      <c r="H27" s="345">
        <f>DRENAGEM!H52</f>
        <v>45.92219205804561</v>
      </c>
      <c r="I27" s="345">
        <f t="shared" ref="I27:I32" si="1">H27*G27</f>
        <v>18368.876823218245</v>
      </c>
    </row>
    <row r="28" spans="1:9" s="7" customFormat="1" ht="20.100000000000001" customHeight="1">
      <c r="A28" s="22" t="s">
        <v>4302</v>
      </c>
      <c r="B28" s="349" t="s">
        <v>4242</v>
      </c>
      <c r="C28" s="23" t="s">
        <v>4240</v>
      </c>
      <c r="D28" s="353"/>
      <c r="E28" s="354"/>
      <c r="F28" s="355" t="s">
        <v>15</v>
      </c>
      <c r="G28" s="25">
        <v>60</v>
      </c>
      <c r="H28" s="345">
        <f>DRENAGEM!H112</f>
        <v>136.68812231075952</v>
      </c>
      <c r="I28" s="345">
        <f t="shared" si="1"/>
        <v>8201.2873386455722</v>
      </c>
    </row>
    <row r="29" spans="1:9" s="7" customFormat="1" ht="20.100000000000001" customHeight="1">
      <c r="A29" s="22" t="s">
        <v>4303</v>
      </c>
      <c r="B29" s="349" t="s">
        <v>4063</v>
      </c>
      <c r="C29" s="23" t="s">
        <v>4243</v>
      </c>
      <c r="D29" s="353"/>
      <c r="E29" s="354"/>
      <c r="F29" s="355" t="s">
        <v>20</v>
      </c>
      <c r="G29" s="24">
        <v>4</v>
      </c>
      <c r="H29" s="345">
        <f>DRENAGEM!H352</f>
        <v>1811.6110332274952</v>
      </c>
      <c r="I29" s="345">
        <f t="shared" si="1"/>
        <v>7246.4441329099809</v>
      </c>
    </row>
    <row r="30" spans="1:9" s="7" customFormat="1" ht="20.100000000000001" customHeight="1">
      <c r="A30" s="22" t="s">
        <v>4304</v>
      </c>
      <c r="B30" s="349" t="s">
        <v>4062</v>
      </c>
      <c r="C30" s="26" t="s">
        <v>4040</v>
      </c>
      <c r="D30" s="356"/>
      <c r="E30" s="354"/>
      <c r="F30" s="355" t="s">
        <v>15</v>
      </c>
      <c r="G30" s="25">
        <v>70</v>
      </c>
      <c r="H30" s="345">
        <f>DRENAGEM!H292</f>
        <v>608.71914035111183</v>
      </c>
      <c r="I30" s="345">
        <f t="shared" si="1"/>
        <v>42610.33982457783</v>
      </c>
    </row>
    <row r="31" spans="1:9" s="7" customFormat="1" ht="20.100000000000001" customHeight="1">
      <c r="A31" s="22" t="s">
        <v>4305</v>
      </c>
      <c r="B31" s="351" t="s">
        <v>18</v>
      </c>
      <c r="C31" s="23" t="s">
        <v>19</v>
      </c>
      <c r="D31" s="353"/>
      <c r="E31" s="354"/>
      <c r="F31" s="355" t="s">
        <v>20</v>
      </c>
      <c r="G31" s="27">
        <v>4</v>
      </c>
      <c r="H31" s="345">
        <f>DRENAGEM!H172</f>
        <v>47.523182035019204</v>
      </c>
      <c r="I31" s="345">
        <f t="shared" si="1"/>
        <v>190.09272814007682</v>
      </c>
    </row>
    <row r="32" spans="1:9" s="7" customFormat="1" ht="20.100000000000001" customHeight="1">
      <c r="A32" s="22" t="s">
        <v>4306</v>
      </c>
      <c r="B32" s="349" t="s">
        <v>4245</v>
      </c>
      <c r="C32" s="23" t="s">
        <v>4244</v>
      </c>
      <c r="D32" s="353"/>
      <c r="E32" s="354"/>
      <c r="F32" s="355" t="s">
        <v>20</v>
      </c>
      <c r="G32" s="27">
        <v>4</v>
      </c>
      <c r="H32" s="345">
        <f>DRENAGEM!H232</f>
        <v>242.21133050841416</v>
      </c>
      <c r="I32" s="345">
        <f t="shared" si="1"/>
        <v>968.84532203365666</v>
      </c>
    </row>
    <row r="33" spans="1:9" ht="20.100000000000001" customHeight="1">
      <c r="A33" s="575" t="s">
        <v>65</v>
      </c>
      <c r="B33" s="576"/>
      <c r="C33" s="576"/>
      <c r="D33" s="576"/>
      <c r="E33" s="576"/>
      <c r="F33" s="576"/>
      <c r="G33" s="576"/>
      <c r="H33" s="577"/>
      <c r="I33" s="348">
        <f>SUBTOTAL(9,I27:I32)</f>
        <v>77585.886169525358</v>
      </c>
    </row>
    <row r="34" spans="1:9" ht="20.100000000000001" customHeight="1">
      <c r="A34" s="578"/>
      <c r="B34" s="579"/>
      <c r="C34" s="579"/>
      <c r="D34" s="579"/>
      <c r="E34" s="579"/>
      <c r="F34" s="579"/>
      <c r="G34" s="579"/>
      <c r="H34" s="579"/>
      <c r="I34" s="580"/>
    </row>
    <row r="35" spans="1:9" ht="20.100000000000001" customHeight="1">
      <c r="A35" s="28">
        <v>4</v>
      </c>
      <c r="B35" s="584" t="s">
        <v>22</v>
      </c>
      <c r="C35" s="585"/>
      <c r="D35" s="585"/>
      <c r="E35" s="585"/>
      <c r="F35" s="585"/>
      <c r="G35" s="585"/>
      <c r="H35" s="585"/>
      <c r="I35" s="586"/>
    </row>
    <row r="36" spans="1:9" ht="20.100000000000001" customHeight="1">
      <c r="A36" s="20" t="s">
        <v>4307</v>
      </c>
      <c r="B36" s="351" t="s">
        <v>68</v>
      </c>
      <c r="C36" s="17" t="s">
        <v>24</v>
      </c>
      <c r="D36" s="343"/>
      <c r="E36" s="352"/>
      <c r="F36" s="344" t="s">
        <v>21</v>
      </c>
      <c r="G36" s="357">
        <v>610</v>
      </c>
      <c r="H36" s="345">
        <f>PAVIMENTAÇÃO!$H$112</f>
        <v>13.436338621967797</v>
      </c>
      <c r="I36" s="345">
        <f t="shared" ref="I36:I49" si="2">H36*G36</f>
        <v>8196.1665594003571</v>
      </c>
    </row>
    <row r="37" spans="1:9" ht="20.100000000000001" customHeight="1">
      <c r="A37" s="20" t="s">
        <v>39</v>
      </c>
      <c r="B37" s="349" t="s">
        <v>4254</v>
      </c>
      <c r="C37" s="17" t="s">
        <v>4247</v>
      </c>
      <c r="D37" s="343"/>
      <c r="E37" s="352"/>
      <c r="F37" s="344" t="s">
        <v>21</v>
      </c>
      <c r="G37" s="357">
        <v>457.5</v>
      </c>
      <c r="H37" s="345">
        <f>PAVIMENTAÇÃO!$H$174</f>
        <v>57.759394071166952</v>
      </c>
      <c r="I37" s="345">
        <f t="shared" si="2"/>
        <v>26424.92278755888</v>
      </c>
    </row>
    <row r="38" spans="1:9" s="251" customFormat="1" ht="20.100000000000001" customHeight="1">
      <c r="A38" s="20" t="s">
        <v>40</v>
      </c>
      <c r="B38" s="349" t="s">
        <v>25</v>
      </c>
      <c r="C38" s="17" t="s">
        <v>26</v>
      </c>
      <c r="D38" s="343"/>
      <c r="E38" s="352"/>
      <c r="F38" s="344" t="s">
        <v>23</v>
      </c>
      <c r="G38" s="357">
        <f>G36/0.2</f>
        <v>3050</v>
      </c>
      <c r="H38" s="345">
        <f>PAVIMENTAÇÃO!$H$235</f>
        <v>0.31822081209315556</v>
      </c>
      <c r="I38" s="345">
        <f t="shared" si="2"/>
        <v>970.57347688412449</v>
      </c>
    </row>
    <row r="39" spans="1:9" s="251" customFormat="1" ht="20.100000000000001" customHeight="1">
      <c r="A39" s="20" t="s">
        <v>67</v>
      </c>
      <c r="B39" s="349" t="s">
        <v>69</v>
      </c>
      <c r="C39" s="17" t="s">
        <v>27</v>
      </c>
      <c r="D39" s="343"/>
      <c r="E39" s="352"/>
      <c r="F39" s="344" t="s">
        <v>23</v>
      </c>
      <c r="G39" s="357">
        <f>G38</f>
        <v>3050</v>
      </c>
      <c r="H39" s="345">
        <f>PAVIMENTAÇÃO!$H$297</f>
        <v>0.2208255944545347</v>
      </c>
      <c r="I39" s="345">
        <f t="shared" si="2"/>
        <v>673.51806308633081</v>
      </c>
    </row>
    <row r="40" spans="1:9" s="251" customFormat="1" ht="20.100000000000001" customHeight="1">
      <c r="A40" s="20" t="s">
        <v>41</v>
      </c>
      <c r="B40" s="349" t="s">
        <v>70</v>
      </c>
      <c r="C40" s="17" t="s">
        <v>28</v>
      </c>
      <c r="D40" s="343"/>
      <c r="E40" s="352"/>
      <c r="F40" s="344" t="s">
        <v>29</v>
      </c>
      <c r="G40" s="357">
        <f>(305/2)*2.425</f>
        <v>369.8125</v>
      </c>
      <c r="H40" s="345">
        <f>PAVIMENTAÇÃO!$H$360</f>
        <v>77.897035309066666</v>
      </c>
      <c r="I40" s="345">
        <f t="shared" si="2"/>
        <v>28807.297370234217</v>
      </c>
    </row>
    <row r="41" spans="1:9" s="251" customFormat="1" ht="20.100000000000001" customHeight="1">
      <c r="A41" s="20" t="s">
        <v>42</v>
      </c>
      <c r="B41" s="349" t="s">
        <v>71</v>
      </c>
      <c r="C41" s="17" t="s">
        <v>30</v>
      </c>
      <c r="D41" s="343"/>
      <c r="E41" s="352"/>
      <c r="F41" s="344" t="s">
        <v>29</v>
      </c>
      <c r="G41" s="357">
        <f>(305/2)*2.425</f>
        <v>369.8125</v>
      </c>
      <c r="H41" s="345">
        <f>PAVIMENTAÇÃO!$H$422</f>
        <v>81.005295916160009</v>
      </c>
      <c r="I41" s="345">
        <f t="shared" si="2"/>
        <v>29956.770995994924</v>
      </c>
    </row>
    <row r="42" spans="1:9" s="251" customFormat="1" ht="20.100000000000001" customHeight="1">
      <c r="A42" s="20"/>
      <c r="B42" s="349" t="s">
        <v>3761</v>
      </c>
      <c r="C42" s="358" t="s">
        <v>31</v>
      </c>
      <c r="D42" s="343"/>
      <c r="E42" s="344"/>
      <c r="F42" s="344"/>
      <c r="G42" s="357"/>
      <c r="H42" s="345"/>
      <c r="I42" s="345"/>
    </row>
    <row r="43" spans="1:9" s="251" customFormat="1" ht="20.100000000000001" customHeight="1">
      <c r="A43" s="20" t="s">
        <v>43</v>
      </c>
      <c r="B43" s="349" t="s">
        <v>3761</v>
      </c>
      <c r="C43" s="17" t="s">
        <v>58</v>
      </c>
      <c r="D43" s="343"/>
      <c r="E43" s="344"/>
      <c r="F43" s="344" t="s">
        <v>29</v>
      </c>
      <c r="G43" s="357">
        <f>G40*2*0.055</f>
        <v>40.679375</v>
      </c>
      <c r="H43" s="345">
        <f>'Material Betuminoso'!$H$66:$I$66</f>
        <v>2072.0300000000002</v>
      </c>
      <c r="I43" s="345">
        <f t="shared" si="2"/>
        <v>84288.885381250002</v>
      </c>
    </row>
    <row r="44" spans="1:9" s="251" customFormat="1" ht="20.100000000000001" customHeight="1">
      <c r="A44" s="20" t="s">
        <v>44</v>
      </c>
      <c r="B44" s="349" t="s">
        <v>3761</v>
      </c>
      <c r="C44" s="17" t="s">
        <v>32</v>
      </c>
      <c r="D44" s="343"/>
      <c r="E44" s="352"/>
      <c r="F44" s="344" t="s">
        <v>29</v>
      </c>
      <c r="G44" s="357">
        <f>G38*0.0012</f>
        <v>3.6599999999999997</v>
      </c>
      <c r="H44" s="345">
        <f>'Material Betuminoso'!$H$63:$I$63</f>
        <v>3471.93</v>
      </c>
      <c r="I44" s="345">
        <f t="shared" si="2"/>
        <v>12707.263799999999</v>
      </c>
    </row>
    <row r="45" spans="1:9" s="251" customFormat="1" ht="20.100000000000001" customHeight="1">
      <c r="A45" s="20" t="s">
        <v>45</v>
      </c>
      <c r="B45" s="349" t="s">
        <v>3761</v>
      </c>
      <c r="C45" s="17" t="s">
        <v>33</v>
      </c>
      <c r="D45" s="343"/>
      <c r="E45" s="352"/>
      <c r="F45" s="344" t="s">
        <v>29</v>
      </c>
      <c r="G45" s="357">
        <f>G39*0.0004</f>
        <v>1.22</v>
      </c>
      <c r="H45" s="345">
        <f>'Material Betuminoso'!$H$64:$I$64</f>
        <v>1523.74</v>
      </c>
      <c r="I45" s="345">
        <f t="shared" si="2"/>
        <v>1858.9628</v>
      </c>
    </row>
    <row r="46" spans="1:9" s="251" customFormat="1" ht="20.100000000000001" customHeight="1">
      <c r="A46" s="20"/>
      <c r="B46" s="349" t="s">
        <v>3761</v>
      </c>
      <c r="C46" s="358" t="s">
        <v>34</v>
      </c>
      <c r="D46" s="343"/>
      <c r="E46" s="344"/>
      <c r="F46" s="344"/>
      <c r="G46" s="357"/>
      <c r="H46" s="345"/>
      <c r="I46" s="345"/>
    </row>
    <row r="47" spans="1:9" s="251" customFormat="1" ht="20.100000000000001" customHeight="1">
      <c r="A47" s="20" t="s">
        <v>4255</v>
      </c>
      <c r="B47" s="349" t="s">
        <v>3761</v>
      </c>
      <c r="C47" s="17" t="s">
        <v>59</v>
      </c>
      <c r="D47" s="343"/>
      <c r="E47" s="344"/>
      <c r="F47" s="344" t="s">
        <v>29</v>
      </c>
      <c r="G47" s="357">
        <f>G43</f>
        <v>40.679375</v>
      </c>
      <c r="H47" s="345">
        <f>'Material Betuminoso'!$L$15</f>
        <v>302.70999999999998</v>
      </c>
      <c r="I47" s="345">
        <f t="shared" si="2"/>
        <v>12314.05360625</v>
      </c>
    </row>
    <row r="48" spans="1:9" s="251" customFormat="1" ht="20.100000000000001" customHeight="1">
      <c r="A48" s="20" t="s">
        <v>46</v>
      </c>
      <c r="B48" s="349"/>
      <c r="C48" s="17" t="s">
        <v>35</v>
      </c>
      <c r="D48" s="343"/>
      <c r="E48" s="344"/>
      <c r="F48" s="344" t="s">
        <v>29</v>
      </c>
      <c r="G48" s="357">
        <f t="shared" ref="G48:G49" si="3">G44</f>
        <v>3.6599999999999997</v>
      </c>
      <c r="H48" s="345">
        <f>'Material Betuminoso'!$L$15</f>
        <v>302.70999999999998</v>
      </c>
      <c r="I48" s="345">
        <f t="shared" si="2"/>
        <v>1107.9185999999997</v>
      </c>
    </row>
    <row r="49" spans="1:9" s="251" customFormat="1" ht="20.100000000000001" customHeight="1">
      <c r="A49" s="20" t="s">
        <v>47</v>
      </c>
      <c r="B49" s="349" t="s">
        <v>3761</v>
      </c>
      <c r="C49" s="17" t="s">
        <v>36</v>
      </c>
      <c r="D49" s="343"/>
      <c r="E49" s="352"/>
      <c r="F49" s="344" t="s">
        <v>29</v>
      </c>
      <c r="G49" s="357">
        <f t="shared" si="3"/>
        <v>1.22</v>
      </c>
      <c r="H49" s="345">
        <f>'Material Betuminoso'!$L$15</f>
        <v>302.70999999999998</v>
      </c>
      <c r="I49" s="345">
        <f t="shared" si="2"/>
        <v>369.30619999999999</v>
      </c>
    </row>
    <row r="50" spans="1:9" ht="20.100000000000001" customHeight="1">
      <c r="A50" s="581" t="s">
        <v>64</v>
      </c>
      <c r="B50" s="582"/>
      <c r="C50" s="582"/>
      <c r="D50" s="582"/>
      <c r="E50" s="582"/>
      <c r="F50" s="582"/>
      <c r="G50" s="582"/>
      <c r="H50" s="583"/>
      <c r="I50" s="348">
        <f>SUBTOTAL(9,I36:I49)</f>
        <v>207675.63964065883</v>
      </c>
    </row>
    <row r="51" spans="1:9" ht="20.100000000000001" customHeight="1">
      <c r="A51" s="359"/>
      <c r="B51" s="360"/>
      <c r="C51" s="360"/>
      <c r="D51" s="360"/>
      <c r="E51" s="361"/>
      <c r="F51" s="360"/>
      <c r="G51" s="360"/>
      <c r="H51" s="360"/>
      <c r="I51" s="362"/>
    </row>
    <row r="52" spans="1:9" ht="20.100000000000001" customHeight="1">
      <c r="A52" s="248"/>
      <c r="B52" s="249" t="s">
        <v>4309</v>
      </c>
      <c r="C52" s="249"/>
      <c r="D52" s="249"/>
      <c r="E52" s="363"/>
      <c r="F52" s="249"/>
      <c r="G52" s="250"/>
      <c r="H52" s="364"/>
      <c r="I52" s="365"/>
    </row>
    <row r="53" spans="1:9" ht="20.100000000000001" customHeight="1">
      <c r="A53" s="13">
        <v>5</v>
      </c>
      <c r="B53" s="14" t="s">
        <v>4266</v>
      </c>
      <c r="C53" s="9"/>
      <c r="D53" s="9"/>
      <c r="E53" s="366"/>
      <c r="F53" s="9"/>
      <c r="G53" s="10"/>
      <c r="H53" s="367"/>
      <c r="I53" s="368"/>
    </row>
    <row r="54" spans="1:9" ht="20.100000000000001" customHeight="1">
      <c r="A54" s="16" t="s">
        <v>48</v>
      </c>
      <c r="B54" s="351" t="s">
        <v>3759</v>
      </c>
      <c r="C54" s="247" t="s">
        <v>7</v>
      </c>
      <c r="D54" s="344"/>
      <c r="E54" s="352"/>
      <c r="F54" s="344" t="s">
        <v>8</v>
      </c>
      <c r="G54" s="19">
        <v>3840</v>
      </c>
      <c r="H54" s="345">
        <f>TERRAPLANAGEM!H52</f>
        <v>0.40995942589722989</v>
      </c>
      <c r="I54" s="345">
        <f>H54*G54</f>
        <v>1574.2441954453627</v>
      </c>
    </row>
    <row r="55" spans="1:9" ht="20.100000000000001" customHeight="1">
      <c r="A55" s="16" t="s">
        <v>49</v>
      </c>
      <c r="B55" s="349" t="s">
        <v>4239</v>
      </c>
      <c r="C55" s="17" t="s">
        <v>4238</v>
      </c>
      <c r="D55" s="344"/>
      <c r="E55" s="350"/>
      <c r="F55" s="344" t="s">
        <v>9</v>
      </c>
      <c r="G55" s="19">
        <v>1010</v>
      </c>
      <c r="H55" s="345">
        <f>TERRAPLANAGEM!$H$112</f>
        <v>8.6356819356166667</v>
      </c>
      <c r="I55" s="345">
        <f t="shared" ref="I55" si="4">H55*G55</f>
        <v>8722.038754972833</v>
      </c>
    </row>
    <row r="56" spans="1:9" ht="20.100000000000001" customHeight="1">
      <c r="A56" s="16" t="s">
        <v>50</v>
      </c>
      <c r="B56" s="351" t="s">
        <v>4080</v>
      </c>
      <c r="C56" s="247" t="s">
        <v>4078</v>
      </c>
      <c r="D56" s="344"/>
      <c r="E56" s="352"/>
      <c r="F56" s="344" t="s">
        <v>9</v>
      </c>
      <c r="G56" s="19">
        <f>6144-G58</f>
        <v>2624</v>
      </c>
      <c r="H56" s="345">
        <f>TERRAPLANAGEM!H172</f>
        <v>10.118071035616666</v>
      </c>
      <c r="I56" s="345">
        <f>H56*G56</f>
        <v>26549.81839745813</v>
      </c>
    </row>
    <row r="57" spans="1:9" ht="20.100000000000001" customHeight="1">
      <c r="A57" s="16" t="s">
        <v>4264</v>
      </c>
      <c r="B57" s="351" t="s">
        <v>3760</v>
      </c>
      <c r="C57" s="6" t="s">
        <v>10</v>
      </c>
      <c r="D57" s="369"/>
      <c r="E57" s="370"/>
      <c r="F57" s="369" t="s">
        <v>9</v>
      </c>
      <c r="G57" s="29">
        <f>G56</f>
        <v>2624</v>
      </c>
      <c r="H57" s="345">
        <f>TERRAPLANAGEM!$H$232</f>
        <v>3.6164599111857143</v>
      </c>
      <c r="I57" s="12">
        <f t="shared" ref="I57:I58" si="5">H57*G57</f>
        <v>9489.5908069513134</v>
      </c>
    </row>
    <row r="58" spans="1:9" s="7" customFormat="1" ht="20.100000000000001" customHeight="1">
      <c r="A58" s="16" t="s">
        <v>51</v>
      </c>
      <c r="B58" s="349" t="s">
        <v>4263</v>
      </c>
      <c r="C58" s="17" t="s">
        <v>11</v>
      </c>
      <c r="D58" s="344"/>
      <c r="E58" s="352"/>
      <c r="F58" s="344" t="s">
        <v>9</v>
      </c>
      <c r="G58" s="19">
        <v>3520</v>
      </c>
      <c r="H58" s="345">
        <f>TERRAPLANAGEM!H352</f>
        <v>9.7069595345904762</v>
      </c>
      <c r="I58" s="345">
        <f t="shared" si="5"/>
        <v>34168.497561758479</v>
      </c>
    </row>
    <row r="59" spans="1:9" s="7" customFormat="1" ht="20.100000000000001" customHeight="1">
      <c r="A59" s="294" t="s">
        <v>52</v>
      </c>
      <c r="B59" s="349" t="s">
        <v>3835</v>
      </c>
      <c r="C59" s="17" t="s">
        <v>4064</v>
      </c>
      <c r="D59" s="344"/>
      <c r="E59" s="352"/>
      <c r="F59" s="344" t="s">
        <v>9</v>
      </c>
      <c r="G59" s="19">
        <v>3520</v>
      </c>
      <c r="H59" s="345">
        <v>40</v>
      </c>
      <c r="I59" s="345">
        <f t="shared" ref="I59" si="6">H59*G59</f>
        <v>140800</v>
      </c>
    </row>
    <row r="60" spans="1:9" ht="20.100000000000001" customHeight="1">
      <c r="A60" s="575" t="s">
        <v>4310</v>
      </c>
      <c r="B60" s="576"/>
      <c r="C60" s="576"/>
      <c r="D60" s="576"/>
      <c r="E60" s="576"/>
      <c r="F60" s="576"/>
      <c r="G60" s="576"/>
      <c r="H60" s="577"/>
      <c r="I60" s="348">
        <f>SUBTOTAL(9,I54:I59)</f>
        <v>221304.18971658612</v>
      </c>
    </row>
    <row r="61" spans="1:9" ht="20.100000000000001" customHeight="1">
      <c r="A61" s="578"/>
      <c r="B61" s="579"/>
      <c r="C61" s="579"/>
      <c r="D61" s="579"/>
      <c r="E61" s="579"/>
      <c r="F61" s="579"/>
      <c r="G61" s="579"/>
      <c r="H61" s="579"/>
      <c r="I61" s="580"/>
    </row>
    <row r="62" spans="1:9" ht="20.100000000000001" customHeight="1">
      <c r="A62" s="252">
        <v>6</v>
      </c>
      <c r="B62" s="575" t="s">
        <v>4265</v>
      </c>
      <c r="C62" s="576"/>
      <c r="D62" s="576"/>
      <c r="E62" s="576"/>
      <c r="F62" s="576"/>
      <c r="G62" s="576"/>
      <c r="H62" s="576"/>
      <c r="I62" s="577"/>
    </row>
    <row r="63" spans="1:9" ht="20.100000000000001" customHeight="1">
      <c r="A63" s="8" t="s">
        <v>53</v>
      </c>
      <c r="B63" s="351" t="s">
        <v>68</v>
      </c>
      <c r="C63" s="17" t="s">
        <v>24</v>
      </c>
      <c r="D63" s="343"/>
      <c r="E63" s="352"/>
      <c r="F63" s="344" t="s">
        <v>21</v>
      </c>
      <c r="G63" s="357">
        <v>230.4</v>
      </c>
      <c r="H63" s="345">
        <f>PAVIMENTAÇÃO!$H$112</f>
        <v>13.436338621967797</v>
      </c>
      <c r="I63" s="345">
        <f>H63*G63</f>
        <v>3095.7324185013804</v>
      </c>
    </row>
    <row r="64" spans="1:9" ht="20.100000000000001" customHeight="1">
      <c r="A64" s="8" t="s">
        <v>54</v>
      </c>
      <c r="B64" s="349" t="s">
        <v>4254</v>
      </c>
      <c r="C64" s="17" t="s">
        <v>4247</v>
      </c>
      <c r="D64" s="343"/>
      <c r="E64" s="352"/>
      <c r="F64" s="344" t="s">
        <v>21</v>
      </c>
      <c r="G64" s="357">
        <v>230.4</v>
      </c>
      <c r="H64" s="345">
        <f>PAVIMENTAÇÃO!$H$174</f>
        <v>57.759394071166952</v>
      </c>
      <c r="I64" s="345">
        <f>H64*G64</f>
        <v>13307.764393996866</v>
      </c>
    </row>
    <row r="65" spans="1:9" ht="20.100000000000001" customHeight="1">
      <c r="A65" s="8" t="s">
        <v>55</v>
      </c>
      <c r="B65" s="349" t="s">
        <v>25</v>
      </c>
      <c r="C65" s="17" t="s">
        <v>26</v>
      </c>
      <c r="D65" s="343"/>
      <c r="E65" s="352"/>
      <c r="F65" s="344" t="s">
        <v>23</v>
      </c>
      <c r="G65" s="357">
        <f>G63/0.1</f>
        <v>2304</v>
      </c>
      <c r="H65" s="345">
        <f>PAVIMENTAÇÃO!$H$235</f>
        <v>0.31822081209315556</v>
      </c>
      <c r="I65" s="345">
        <f t="shared" ref="I65:I67" si="7">H65*G65</f>
        <v>733.18075106263041</v>
      </c>
    </row>
    <row r="66" spans="1:9" ht="20.100000000000001" customHeight="1">
      <c r="A66" s="8" t="s">
        <v>56</v>
      </c>
      <c r="B66" s="349" t="s">
        <v>69</v>
      </c>
      <c r="C66" s="17" t="s">
        <v>27</v>
      </c>
      <c r="D66" s="343"/>
      <c r="E66" s="344"/>
      <c r="F66" s="344" t="s">
        <v>23</v>
      </c>
      <c r="G66" s="357">
        <f>G65</f>
        <v>2304</v>
      </c>
      <c r="H66" s="345">
        <f>PAVIMENTAÇÃO!$H$297</f>
        <v>0.2208255944545347</v>
      </c>
      <c r="I66" s="345">
        <f t="shared" si="7"/>
        <v>508.78216962324797</v>
      </c>
    </row>
    <row r="67" spans="1:9" s="251" customFormat="1" ht="20.100000000000001" customHeight="1">
      <c r="A67" s="8" t="s">
        <v>57</v>
      </c>
      <c r="B67" s="349" t="s">
        <v>4262</v>
      </c>
      <c r="C67" s="17" t="s">
        <v>4261</v>
      </c>
      <c r="D67" s="343"/>
      <c r="E67" s="344"/>
      <c r="F67" s="344" t="s">
        <v>29</v>
      </c>
      <c r="G67" s="357">
        <f>G66*2</f>
        <v>4608</v>
      </c>
      <c r="H67" s="345">
        <v>3.91</v>
      </c>
      <c r="I67" s="345">
        <f t="shared" si="7"/>
        <v>18017.28</v>
      </c>
    </row>
    <row r="68" spans="1:9" s="251" customFormat="1" ht="20.100000000000001" customHeight="1">
      <c r="A68" s="20"/>
      <c r="B68" s="349" t="s">
        <v>3761</v>
      </c>
      <c r="C68" s="358" t="s">
        <v>31</v>
      </c>
      <c r="D68" s="343"/>
      <c r="E68" s="344"/>
      <c r="F68" s="344"/>
      <c r="G68" s="357"/>
      <c r="H68" s="345"/>
      <c r="I68" s="345"/>
    </row>
    <row r="69" spans="1:9" s="251" customFormat="1" ht="20.100000000000001" customHeight="1">
      <c r="A69" s="20" t="s">
        <v>75</v>
      </c>
      <c r="B69" s="349" t="s">
        <v>3761</v>
      </c>
      <c r="C69" s="17" t="s">
        <v>58</v>
      </c>
      <c r="D69" s="343"/>
      <c r="E69" s="344"/>
      <c r="F69" s="344" t="s">
        <v>29</v>
      </c>
      <c r="G69" s="357">
        <f>G67*0.002</f>
        <v>9.2160000000000011</v>
      </c>
      <c r="H69" s="345">
        <f>'Material Betuminoso'!$H$66:$I$66</f>
        <v>2072.0300000000002</v>
      </c>
      <c r="I69" s="345">
        <f t="shared" ref="I69:I71" si="8">H69*G69</f>
        <v>19095.828480000004</v>
      </c>
    </row>
    <row r="70" spans="1:9" ht="20.100000000000001" customHeight="1">
      <c r="A70" s="20" t="s">
        <v>76</v>
      </c>
      <c r="B70" s="349" t="s">
        <v>3761</v>
      </c>
      <c r="C70" s="17" t="s">
        <v>32</v>
      </c>
      <c r="D70" s="343"/>
      <c r="E70" s="352"/>
      <c r="F70" s="344" t="s">
        <v>29</v>
      </c>
      <c r="G70" s="357">
        <f>G64*0.0012</f>
        <v>0.27648</v>
      </c>
      <c r="H70" s="345">
        <f>'Material Betuminoso'!$H$63:$I$63</f>
        <v>3471.93</v>
      </c>
      <c r="I70" s="345">
        <f t="shared" si="8"/>
        <v>959.91920640000001</v>
      </c>
    </row>
    <row r="71" spans="1:9" ht="20.100000000000001" customHeight="1">
      <c r="A71" s="20" t="s">
        <v>4257</v>
      </c>
      <c r="B71" s="349" t="s">
        <v>3761</v>
      </c>
      <c r="C71" s="17" t="s">
        <v>33</v>
      </c>
      <c r="D71" s="343"/>
      <c r="E71" s="352"/>
      <c r="F71" s="344" t="s">
        <v>29</v>
      </c>
      <c r="G71" s="357">
        <f>G65*0.0004</f>
        <v>0.92160000000000009</v>
      </c>
      <c r="H71" s="345">
        <f>'Material Betuminoso'!$H$64:$I$64</f>
        <v>1523.74</v>
      </c>
      <c r="I71" s="345">
        <f t="shared" si="8"/>
        <v>1404.2787840000001</v>
      </c>
    </row>
    <row r="72" spans="1:9" ht="20.100000000000001" customHeight="1">
      <c r="A72" s="20"/>
      <c r="B72" s="349" t="s">
        <v>3761</v>
      </c>
      <c r="C72" s="358" t="s">
        <v>34</v>
      </c>
      <c r="D72" s="343"/>
      <c r="E72" s="344"/>
      <c r="F72" s="344"/>
      <c r="G72" s="357"/>
      <c r="H72" s="345"/>
      <c r="I72" s="345"/>
    </row>
    <row r="73" spans="1:9" ht="20.100000000000001" customHeight="1">
      <c r="A73" s="20" t="s">
        <v>4258</v>
      </c>
      <c r="B73" s="349" t="s">
        <v>3761</v>
      </c>
      <c r="C73" s="17" t="s">
        <v>59</v>
      </c>
      <c r="D73" s="343"/>
      <c r="E73" s="344"/>
      <c r="F73" s="344" t="s">
        <v>29</v>
      </c>
      <c r="G73" s="357">
        <f>G69</f>
        <v>9.2160000000000011</v>
      </c>
      <c r="H73" s="345">
        <f>'Material Betuminoso'!$L$15</f>
        <v>302.70999999999998</v>
      </c>
      <c r="I73" s="345">
        <f t="shared" ref="I73:I75" si="9">H73*G73</f>
        <v>2789.7753600000001</v>
      </c>
    </row>
    <row r="74" spans="1:9" ht="20.100000000000001" customHeight="1">
      <c r="A74" s="20" t="s">
        <v>4259</v>
      </c>
      <c r="B74" s="349" t="s">
        <v>3761</v>
      </c>
      <c r="C74" s="17" t="s">
        <v>35</v>
      </c>
      <c r="D74" s="343"/>
      <c r="E74" s="344"/>
      <c r="F74" s="344" t="s">
        <v>29</v>
      </c>
      <c r="G74" s="357">
        <f>G70</f>
        <v>0.27648</v>
      </c>
      <c r="H74" s="345">
        <f>'Material Betuminoso'!$L$15</f>
        <v>302.70999999999998</v>
      </c>
      <c r="I74" s="345">
        <f t="shared" si="9"/>
        <v>83.69326079999999</v>
      </c>
    </row>
    <row r="75" spans="1:9" ht="20.100000000000001" customHeight="1">
      <c r="A75" s="20" t="s">
        <v>4260</v>
      </c>
      <c r="B75" s="349" t="s">
        <v>3761</v>
      </c>
      <c r="C75" s="17" t="s">
        <v>36</v>
      </c>
      <c r="D75" s="343"/>
      <c r="E75" s="352"/>
      <c r="F75" s="344" t="s">
        <v>29</v>
      </c>
      <c r="G75" s="357">
        <f>G71</f>
        <v>0.92160000000000009</v>
      </c>
      <c r="H75" s="345">
        <f>'Material Betuminoso'!$L$15</f>
        <v>302.70999999999998</v>
      </c>
      <c r="I75" s="345">
        <f t="shared" si="9"/>
        <v>278.97753599999999</v>
      </c>
    </row>
    <row r="76" spans="1:9" ht="20.100000000000001" customHeight="1">
      <c r="A76" s="575" t="s">
        <v>4311</v>
      </c>
      <c r="B76" s="576"/>
      <c r="C76" s="576"/>
      <c r="D76" s="576"/>
      <c r="E76" s="576"/>
      <c r="F76" s="576"/>
      <c r="G76" s="576"/>
      <c r="H76" s="577"/>
      <c r="I76" s="348">
        <f>SUBTOTAL(9,I63:I75)</f>
        <v>60275.212360384132</v>
      </c>
    </row>
    <row r="77" spans="1:9" ht="20.100000000000001" customHeight="1">
      <c r="A77" s="317"/>
      <c r="B77" s="318"/>
      <c r="C77" s="318"/>
      <c r="D77" s="318"/>
      <c r="E77" s="318"/>
      <c r="F77" s="318"/>
      <c r="G77" s="318"/>
      <c r="H77" s="318"/>
      <c r="I77" s="371"/>
    </row>
    <row r="78" spans="1:9" ht="20.100000000000001" customHeight="1">
      <c r="A78" s="252">
        <v>7</v>
      </c>
      <c r="B78" s="575" t="s">
        <v>4270</v>
      </c>
      <c r="C78" s="576"/>
      <c r="D78" s="576"/>
      <c r="E78" s="576"/>
      <c r="F78" s="576"/>
      <c r="G78" s="576"/>
      <c r="H78" s="576"/>
      <c r="I78" s="577"/>
    </row>
    <row r="79" spans="1:9" ht="20.100000000000001" customHeight="1">
      <c r="A79" s="8" t="s">
        <v>53</v>
      </c>
      <c r="B79" s="349" t="s">
        <v>4294</v>
      </c>
      <c r="C79" s="17" t="s">
        <v>4271</v>
      </c>
      <c r="D79" s="343"/>
      <c r="E79" s="352"/>
      <c r="F79" s="344" t="s">
        <v>23</v>
      </c>
      <c r="G79" s="345">
        <f>(0.1*320)*4*1.5</f>
        <v>192</v>
      </c>
      <c r="H79" s="345">
        <v>17.36</v>
      </c>
      <c r="I79" s="345">
        <f>H79*G79</f>
        <v>3333.12</v>
      </c>
    </row>
    <row r="80" spans="1:9" ht="20.100000000000001" customHeight="1">
      <c r="A80" s="8" t="s">
        <v>53</v>
      </c>
      <c r="B80" s="349" t="s">
        <v>4296</v>
      </c>
      <c r="C80" s="17" t="s">
        <v>4295</v>
      </c>
      <c r="D80" s="343"/>
      <c r="E80" s="352"/>
      <c r="F80" s="344" t="s">
        <v>23</v>
      </c>
      <c r="G80" s="345">
        <f>G79/2</f>
        <v>96</v>
      </c>
      <c r="H80" s="345">
        <v>28.09</v>
      </c>
      <c r="I80" s="345">
        <f>H80*G80</f>
        <v>2696.64</v>
      </c>
    </row>
    <row r="81" spans="1:9" ht="19.5" customHeight="1">
      <c r="A81" s="8" t="s">
        <v>53</v>
      </c>
      <c r="B81" s="349" t="s">
        <v>4298</v>
      </c>
      <c r="C81" s="17" t="s">
        <v>4297</v>
      </c>
      <c r="D81" s="343"/>
      <c r="E81" s="352"/>
      <c r="F81" s="344" t="s">
        <v>23</v>
      </c>
      <c r="G81" s="345">
        <v>25</v>
      </c>
      <c r="H81" s="345">
        <v>133.44</v>
      </c>
      <c r="I81" s="345">
        <f>H81*G81</f>
        <v>3336</v>
      </c>
    </row>
    <row r="82" spans="1:9" ht="19.5" customHeight="1">
      <c r="A82" s="8" t="s">
        <v>53</v>
      </c>
      <c r="B82" s="349" t="s">
        <v>4300</v>
      </c>
      <c r="C82" s="17" t="s">
        <v>4299</v>
      </c>
      <c r="D82" s="343"/>
      <c r="E82" s="352"/>
      <c r="F82" s="344" t="s">
        <v>4</v>
      </c>
      <c r="G82" s="345">
        <v>26</v>
      </c>
      <c r="H82" s="345">
        <v>92.32</v>
      </c>
      <c r="I82" s="345">
        <f>H82*G82</f>
        <v>2400.3199999999997</v>
      </c>
    </row>
    <row r="83" spans="1:9" ht="19.5" customHeight="1">
      <c r="A83" s="575" t="s">
        <v>4312</v>
      </c>
      <c r="B83" s="576"/>
      <c r="C83" s="576"/>
      <c r="D83" s="576"/>
      <c r="E83" s="576"/>
      <c r="F83" s="576"/>
      <c r="G83" s="576"/>
      <c r="H83" s="577"/>
      <c r="I83" s="348">
        <f>SUBTOTAL(9,I79:I82)</f>
        <v>11766.08</v>
      </c>
    </row>
    <row r="84" spans="1:9" ht="19.5" customHeight="1">
      <c r="A84" s="317"/>
      <c r="B84" s="318"/>
      <c r="C84" s="318"/>
      <c r="D84" s="318"/>
      <c r="E84" s="318"/>
      <c r="F84" s="318"/>
      <c r="G84" s="318"/>
      <c r="H84" s="318"/>
      <c r="I84" s="371"/>
    </row>
    <row r="85" spans="1:9" ht="19.5" customHeight="1">
      <c r="A85" s="248"/>
      <c r="B85" s="249" t="s">
        <v>4329</v>
      </c>
      <c r="C85" s="249"/>
      <c r="D85" s="249"/>
      <c r="E85" s="363"/>
      <c r="F85" s="249"/>
      <c r="G85" s="250"/>
      <c r="H85" s="364"/>
      <c r="I85" s="365"/>
    </row>
    <row r="86" spans="1:9" ht="19.5" customHeight="1">
      <c r="A86" s="252">
        <v>8</v>
      </c>
      <c r="B86" s="575" t="s">
        <v>4322</v>
      </c>
      <c r="C86" s="576"/>
      <c r="D86" s="576"/>
      <c r="E86" s="576"/>
      <c r="F86" s="576"/>
      <c r="G86" s="576"/>
      <c r="H86" s="576"/>
      <c r="I86" s="577"/>
    </row>
    <row r="87" spans="1:9" ht="19.5" customHeight="1">
      <c r="A87" s="8" t="s">
        <v>4313</v>
      </c>
      <c r="B87" s="349" t="s">
        <v>4363</v>
      </c>
      <c r="C87" s="17" t="s">
        <v>4325</v>
      </c>
      <c r="D87" s="343"/>
      <c r="E87" s="352"/>
      <c r="F87" s="344" t="s">
        <v>15</v>
      </c>
      <c r="G87" s="345">
        <v>350</v>
      </c>
      <c r="H87" s="345">
        <v>8.5</v>
      </c>
      <c r="I87" s="345">
        <f>H87*G87</f>
        <v>2975</v>
      </c>
    </row>
    <row r="88" spans="1:9" ht="19.5" customHeight="1">
      <c r="A88" s="8" t="s">
        <v>4314</v>
      </c>
      <c r="B88" s="349" t="s">
        <v>4327</v>
      </c>
      <c r="C88" s="17" t="s">
        <v>4326</v>
      </c>
      <c r="D88" s="343"/>
      <c r="E88" s="352"/>
      <c r="F88" s="344" t="s">
        <v>15</v>
      </c>
      <c r="G88" s="345">
        <v>350</v>
      </c>
      <c r="H88" s="345">
        <v>18.37</v>
      </c>
      <c r="I88" s="345">
        <f>H88*G88</f>
        <v>6429.5</v>
      </c>
    </row>
    <row r="89" spans="1:9" ht="19.5" customHeight="1">
      <c r="A89" s="319"/>
      <c r="B89" s="372"/>
      <c r="C89" s="373"/>
      <c r="D89" s="374"/>
      <c r="E89" s="375"/>
      <c r="F89" s="376"/>
      <c r="G89" s="377"/>
      <c r="H89" s="378"/>
      <c r="I89" s="379"/>
    </row>
    <row r="90" spans="1:9" ht="19.5" customHeight="1">
      <c r="A90" s="575" t="s">
        <v>4328</v>
      </c>
      <c r="B90" s="576"/>
      <c r="C90" s="576"/>
      <c r="D90" s="576"/>
      <c r="E90" s="576"/>
      <c r="F90" s="576"/>
      <c r="G90" s="576"/>
      <c r="H90" s="577"/>
      <c r="I90" s="348">
        <f>SUBTOTAL(9,I87:I88)</f>
        <v>9404.5</v>
      </c>
    </row>
    <row r="91" spans="1:9" s="7" customFormat="1" ht="19.5" customHeight="1">
      <c r="A91" s="381" t="s">
        <v>4330</v>
      </c>
      <c r="B91" s="575" t="s">
        <v>3799</v>
      </c>
      <c r="C91" s="576"/>
      <c r="D91" s="576"/>
      <c r="E91" s="576"/>
      <c r="F91" s="576"/>
      <c r="G91" s="576"/>
      <c r="H91" s="576"/>
      <c r="I91" s="577"/>
    </row>
    <row r="92" spans="1:9" s="7" customFormat="1" ht="19.5" customHeight="1">
      <c r="A92" s="382" t="s">
        <v>4331</v>
      </c>
      <c r="B92" s="349" t="s">
        <v>4228</v>
      </c>
      <c r="C92" s="17" t="s">
        <v>4229</v>
      </c>
      <c r="D92" s="343"/>
      <c r="E92" s="352"/>
      <c r="F92" s="344" t="s">
        <v>4235</v>
      </c>
      <c r="G92" s="357">
        <f>'Plano Transporte'!I40</f>
        <v>242940.65299999999</v>
      </c>
      <c r="H92" s="345">
        <f>AUXILIARES!H1531</f>
        <v>0.71666475739644975</v>
      </c>
      <c r="I92" s="345">
        <f>H92*G92</f>
        <v>174107.00414398007</v>
      </c>
    </row>
    <row r="93" spans="1:9" s="7" customFormat="1" ht="19.5" customHeight="1">
      <c r="A93" s="382" t="s">
        <v>4332</v>
      </c>
      <c r="B93" s="349" t="s">
        <v>4232</v>
      </c>
      <c r="C93" s="17" t="s">
        <v>4283</v>
      </c>
      <c r="D93" s="380"/>
      <c r="E93" s="352"/>
      <c r="F93" s="344" t="s">
        <v>4235</v>
      </c>
      <c r="G93" s="357">
        <f>'Plano Transporte'!I52</f>
        <v>2244.6800000000007</v>
      </c>
      <c r="H93" s="345">
        <f>AUXILIARES!H1591</f>
        <v>1.2436445345</v>
      </c>
      <c r="I93" s="345">
        <f>H93*G93</f>
        <v>2791.5840137014611</v>
      </c>
    </row>
    <row r="94" spans="1:9" s="7" customFormat="1" ht="19.5" customHeight="1">
      <c r="A94" s="575" t="s">
        <v>4256</v>
      </c>
      <c r="B94" s="576"/>
      <c r="C94" s="576"/>
      <c r="D94" s="576"/>
      <c r="E94" s="576"/>
      <c r="F94" s="576"/>
      <c r="G94" s="576"/>
      <c r="H94" s="577"/>
      <c r="I94" s="348">
        <f>SUBTOTAL(9,I92:I93)</f>
        <v>176898.58815768154</v>
      </c>
    </row>
    <row r="95" spans="1:9" s="7" customFormat="1" ht="19.5" customHeight="1">
      <c r="A95" s="317"/>
      <c r="B95" s="318"/>
      <c r="C95" s="318"/>
      <c r="D95" s="318"/>
      <c r="E95" s="318"/>
      <c r="F95" s="318"/>
      <c r="G95" s="318"/>
      <c r="H95" s="318"/>
      <c r="I95" s="371"/>
    </row>
    <row r="96" spans="1:9" s="7" customFormat="1" ht="19.5" customHeight="1">
      <c r="A96" s="381" t="s">
        <v>4367</v>
      </c>
      <c r="B96" s="575" t="s">
        <v>4356</v>
      </c>
      <c r="C96" s="576"/>
      <c r="D96" s="576"/>
      <c r="E96" s="576"/>
      <c r="F96" s="576"/>
      <c r="G96" s="576"/>
      <c r="H96" s="576"/>
      <c r="I96" s="577"/>
    </row>
    <row r="97" spans="1:9" s="7" customFormat="1" ht="26.1" customHeight="1">
      <c r="A97" s="382" t="s">
        <v>4368</v>
      </c>
      <c r="B97" s="349"/>
      <c r="C97" s="339" t="s">
        <v>4358</v>
      </c>
      <c r="D97" s="343"/>
      <c r="E97" s="352"/>
      <c r="F97" s="344" t="s">
        <v>4357</v>
      </c>
      <c r="G97" s="357">
        <v>0.2</v>
      </c>
      <c r="H97" s="345">
        <v>73311.05</v>
      </c>
      <c r="I97" s="345">
        <f>H97*G97</f>
        <v>14662.210000000001</v>
      </c>
    </row>
    <row r="98" spans="1:9" s="7" customFormat="1" ht="26.1" customHeight="1">
      <c r="A98" s="382" t="s">
        <v>4369</v>
      </c>
      <c r="B98" s="349"/>
      <c r="C98" s="17" t="s">
        <v>4359</v>
      </c>
      <c r="D98" s="380"/>
      <c r="E98" s="352"/>
      <c r="F98" s="344" t="s">
        <v>4357</v>
      </c>
      <c r="G98" s="357">
        <v>0.35</v>
      </c>
      <c r="H98" s="345">
        <v>36655.53</v>
      </c>
      <c r="I98" s="345">
        <f>H98*G98</f>
        <v>12829.4355</v>
      </c>
    </row>
    <row r="99" spans="1:9" ht="19.5" customHeight="1">
      <c r="A99" s="575" t="s">
        <v>4360</v>
      </c>
      <c r="B99" s="576"/>
      <c r="C99" s="576"/>
      <c r="D99" s="576"/>
      <c r="E99" s="576"/>
      <c r="F99" s="576"/>
      <c r="G99" s="576"/>
      <c r="H99" s="577"/>
      <c r="I99" s="348">
        <f>SUBTOTAL(9,I97:I98)</f>
        <v>27491.645499999999</v>
      </c>
    </row>
    <row r="100" spans="1:9" ht="19.5" customHeight="1">
      <c r="A100" s="317"/>
      <c r="B100" s="318"/>
      <c r="C100" s="318"/>
      <c r="D100" s="318"/>
      <c r="E100" s="318"/>
      <c r="F100" s="318"/>
      <c r="G100" s="318"/>
      <c r="H100" s="318"/>
      <c r="I100" s="371"/>
    </row>
    <row r="101" spans="1:9" ht="19.5" customHeight="1">
      <c r="A101" s="359" t="s">
        <v>66</v>
      </c>
      <c r="B101" s="360"/>
      <c r="C101" s="360"/>
      <c r="D101" s="360"/>
      <c r="E101" s="361"/>
      <c r="F101" s="360"/>
      <c r="G101" s="360"/>
      <c r="H101" s="360"/>
      <c r="I101" s="362">
        <f>SUBTOTAL(9,I1:I99)</f>
        <v>1519906.8583579767</v>
      </c>
    </row>
    <row r="102" spans="1:9">
      <c r="H102" s="11"/>
      <c r="I102" s="11"/>
    </row>
  </sheetData>
  <mergeCells count="42">
    <mergeCell ref="B86:I86"/>
    <mergeCell ref="A90:H90"/>
    <mergeCell ref="B96:I96"/>
    <mergeCell ref="A99:H99"/>
    <mergeCell ref="B78:I78"/>
    <mergeCell ref="B91:I91"/>
    <mergeCell ref="A94:H94"/>
    <mergeCell ref="A76:H76"/>
    <mergeCell ref="A83:H83"/>
    <mergeCell ref="F4:I4"/>
    <mergeCell ref="F5:I5"/>
    <mergeCell ref="F8:F9"/>
    <mergeCell ref="G8:G9"/>
    <mergeCell ref="A8:A9"/>
    <mergeCell ref="B8:B9"/>
    <mergeCell ref="C8:C9"/>
    <mergeCell ref="D8:D9"/>
    <mergeCell ref="E8:E9"/>
    <mergeCell ref="H8:I8"/>
    <mergeCell ref="A6:E6"/>
    <mergeCell ref="A7:E7"/>
    <mergeCell ref="F6:I6"/>
    <mergeCell ref="F7:I7"/>
    <mergeCell ref="A3:I3"/>
    <mergeCell ref="A1:I1"/>
    <mergeCell ref="A2:I2"/>
    <mergeCell ref="A25:I25"/>
    <mergeCell ref="A14:H14"/>
    <mergeCell ref="A24:H24"/>
    <mergeCell ref="B15:I15"/>
    <mergeCell ref="A33:H33"/>
    <mergeCell ref="B26:I26"/>
    <mergeCell ref="B16:I16"/>
    <mergeCell ref="B10:I10"/>
    <mergeCell ref="A4:E4"/>
    <mergeCell ref="A5:E5"/>
    <mergeCell ref="B62:I62"/>
    <mergeCell ref="A60:H60"/>
    <mergeCell ref="A61:I61"/>
    <mergeCell ref="A34:I34"/>
    <mergeCell ref="A50:H50"/>
    <mergeCell ref="B35:I35"/>
  </mergeCells>
  <pageMargins left="0.6692913385826772" right="0.19685039370078741" top="0.78740157480314965" bottom="0.78740157480314965" header="0.31496062992125984" footer="0.31496062992125984"/>
  <pageSetup paperSize="9" scale="62" orientation="portrait" horizontalDpi="300" verticalDpi="300" r:id="rId1"/>
  <rowBreaks count="1" manualBreakCount="1">
    <brk id="5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6"/>
  <sheetViews>
    <sheetView showGridLines="0" view="pageBreakPreview" topLeftCell="A106" zoomScale="90" zoomScaleNormal="100" zoomScaleSheetLayoutView="90" workbookViewId="0">
      <selection activeCell="D177" sqref="A121:H180"/>
    </sheetView>
  </sheetViews>
  <sheetFormatPr defaultRowHeight="15"/>
  <cols>
    <col min="1" max="1" width="10.42578125" style="7" customWidth="1"/>
    <col min="2" max="2" width="53.140625" style="7" customWidth="1"/>
    <col min="3" max="3" width="10.140625" style="7" customWidth="1"/>
    <col min="4" max="4" width="9" style="7" customWidth="1"/>
    <col min="5" max="5" width="8.85546875" style="7" customWidth="1"/>
    <col min="6" max="6" width="10.7109375" style="7" customWidth="1"/>
    <col min="7" max="7" width="12.140625" style="7" customWidth="1"/>
    <col min="8" max="8" width="12.42578125" style="7" customWidth="1"/>
  </cols>
  <sheetData>
    <row r="1" spans="1:8">
      <c r="A1" s="650" t="s">
        <v>3846</v>
      </c>
      <c r="B1" s="651"/>
      <c r="C1" s="299" t="s">
        <v>3763</v>
      </c>
      <c r="D1" s="186" t="s">
        <v>4326</v>
      </c>
      <c r="E1" s="186"/>
      <c r="F1" s="49"/>
      <c r="G1" s="49"/>
      <c r="H1" s="710" t="s">
        <v>3976</v>
      </c>
    </row>
    <row r="2" spans="1:8">
      <c r="A2" s="685" t="s">
        <v>4345</v>
      </c>
      <c r="B2" s="686"/>
      <c r="C2" s="50"/>
      <c r="D2" s="301"/>
      <c r="E2" s="51"/>
      <c r="F2" s="51"/>
      <c r="G2" s="51"/>
      <c r="H2" s="711"/>
    </row>
    <row r="3" spans="1:8">
      <c r="A3" s="632" t="s">
        <v>3768</v>
      </c>
      <c r="B3" s="634" t="s">
        <v>3769</v>
      </c>
      <c r="C3" s="687" t="s">
        <v>3770</v>
      </c>
      <c r="D3" s="187" t="s">
        <v>3771</v>
      </c>
      <c r="E3" s="188"/>
      <c r="F3" s="54" t="s">
        <v>3772</v>
      </c>
      <c r="G3" s="188"/>
      <c r="H3" s="55" t="s">
        <v>3773</v>
      </c>
    </row>
    <row r="4" spans="1:8">
      <c r="A4" s="633"/>
      <c r="B4" s="635"/>
      <c r="C4" s="667"/>
      <c r="D4" s="56" t="s">
        <v>3774</v>
      </c>
      <c r="E4" s="56" t="s">
        <v>3775</v>
      </c>
      <c r="F4" s="56" t="s">
        <v>3776</v>
      </c>
      <c r="G4" s="57" t="s">
        <v>3777</v>
      </c>
      <c r="H4" s="58" t="s">
        <v>3778</v>
      </c>
    </row>
    <row r="5" spans="1:8">
      <c r="A5" s="59" t="s">
        <v>4003</v>
      </c>
      <c r="B5" s="60" t="s">
        <v>4008</v>
      </c>
      <c r="C5" s="61">
        <v>0.01</v>
      </c>
      <c r="D5" s="61">
        <v>1</v>
      </c>
      <c r="E5" s="61">
        <v>0</v>
      </c>
      <c r="F5" s="61">
        <v>146.97</v>
      </c>
      <c r="G5" s="61">
        <v>15.76</v>
      </c>
      <c r="H5" s="62">
        <v>1.47</v>
      </c>
    </row>
    <row r="6" spans="1:8">
      <c r="A6" s="63"/>
      <c r="B6" s="64"/>
      <c r="C6" s="61"/>
      <c r="D6" s="61"/>
      <c r="E6" s="61"/>
      <c r="F6" s="61"/>
      <c r="G6" s="61"/>
      <c r="H6" s="62"/>
    </row>
    <row r="7" spans="1:8">
      <c r="A7" s="92"/>
      <c r="B7" s="64"/>
      <c r="C7" s="61"/>
      <c r="D7" s="61"/>
      <c r="E7" s="61"/>
      <c r="F7" s="61"/>
      <c r="G7" s="61"/>
      <c r="H7" s="62"/>
    </row>
    <row r="8" spans="1:8">
      <c r="A8" s="92"/>
      <c r="B8" s="64"/>
      <c r="C8" s="61"/>
      <c r="D8" s="61"/>
      <c r="E8" s="61"/>
      <c r="F8" s="61"/>
      <c r="G8" s="61"/>
      <c r="H8" s="62"/>
    </row>
    <row r="9" spans="1:8">
      <c r="A9" s="139"/>
      <c r="B9" s="64"/>
      <c r="C9" s="61"/>
      <c r="D9" s="61"/>
      <c r="E9" s="61"/>
      <c r="F9" s="61"/>
      <c r="G9" s="61"/>
      <c r="H9" s="62"/>
    </row>
    <row r="10" spans="1:8">
      <c r="A10" s="139"/>
      <c r="B10" s="65"/>
      <c r="C10" s="61"/>
      <c r="D10" s="61"/>
      <c r="E10" s="61"/>
      <c r="F10" s="61"/>
      <c r="G10" s="61"/>
      <c r="H10" s="62"/>
    </row>
    <row r="11" spans="1:8">
      <c r="A11" s="140"/>
      <c r="B11" s="65"/>
      <c r="C11" s="61"/>
      <c r="D11" s="61"/>
      <c r="E11" s="61"/>
      <c r="F11" s="61"/>
      <c r="G11" s="61"/>
      <c r="H11" s="62"/>
    </row>
    <row r="12" spans="1:8">
      <c r="A12" s="137"/>
      <c r="B12" s="66"/>
      <c r="C12" s="66"/>
      <c r="D12" s="66"/>
      <c r="E12" s="66"/>
      <c r="F12" s="628" t="s">
        <v>3780</v>
      </c>
      <c r="G12" s="66"/>
      <c r="H12" s="723">
        <f>SUM(H5:H11)</f>
        <v>1.47</v>
      </c>
    </row>
    <row r="13" spans="1:8">
      <c r="A13" s="138"/>
      <c r="B13" s="51"/>
      <c r="C13" s="51"/>
      <c r="D13" s="51"/>
      <c r="E13" s="51"/>
      <c r="F13" s="629"/>
      <c r="G13" s="51"/>
      <c r="H13" s="715"/>
    </row>
    <row r="14" spans="1:8">
      <c r="A14" s="632" t="s">
        <v>3768</v>
      </c>
      <c r="B14" s="664" t="s">
        <v>3781</v>
      </c>
      <c r="C14" s="665"/>
      <c r="D14" s="636" t="s">
        <v>3782</v>
      </c>
      <c r="E14" s="636" t="s">
        <v>3770</v>
      </c>
      <c r="F14" s="668" t="s">
        <v>3783</v>
      </c>
      <c r="G14" s="665"/>
      <c r="H14" s="55" t="s">
        <v>3784</v>
      </c>
    </row>
    <row r="15" spans="1:8">
      <c r="A15" s="633"/>
      <c r="B15" s="666"/>
      <c r="C15" s="635"/>
      <c r="D15" s="667"/>
      <c r="E15" s="667"/>
      <c r="F15" s="669"/>
      <c r="G15" s="635"/>
      <c r="H15" s="58" t="s">
        <v>3778</v>
      </c>
    </row>
    <row r="16" spans="1:8">
      <c r="A16" s="59" t="s">
        <v>3785</v>
      </c>
      <c r="B16" s="189" t="s">
        <v>3786</v>
      </c>
      <c r="C16" s="51"/>
      <c r="D16" s="337"/>
      <c r="E16" s="338">
        <v>0.04</v>
      </c>
      <c r="F16" s="190"/>
      <c r="G16" s="61">
        <v>25.21</v>
      </c>
      <c r="H16" s="62">
        <f>E16*G16</f>
        <v>1.0084</v>
      </c>
    </row>
    <row r="17" spans="1:8">
      <c r="A17" s="59" t="s">
        <v>3787</v>
      </c>
      <c r="B17" s="67" t="s">
        <v>3788</v>
      </c>
      <c r="D17" s="336"/>
      <c r="E17" s="93">
        <v>0.4</v>
      </c>
      <c r="G17" s="61">
        <v>8.3000000000000007</v>
      </c>
      <c r="H17" s="62">
        <f>E17*G17</f>
        <v>3.3200000000000003</v>
      </c>
    </row>
    <row r="18" spans="1:8">
      <c r="A18" s="139"/>
      <c r="B18" s="67" t="s">
        <v>3972</v>
      </c>
      <c r="C18" s="51"/>
      <c r="D18" s="67"/>
      <c r="E18" s="93"/>
      <c r="F18" s="69"/>
      <c r="G18" s="61"/>
      <c r="H18" s="62">
        <f>SUM(H16:H17)*20.51%</f>
        <v>0.88775484000000005</v>
      </c>
    </row>
    <row r="19" spans="1:8">
      <c r="A19" s="144"/>
      <c r="B19" s="67"/>
      <c r="C19" s="51"/>
      <c r="D19" s="67"/>
      <c r="E19" s="93"/>
      <c r="F19" s="69"/>
      <c r="G19" s="61"/>
      <c r="H19" s="62"/>
    </row>
    <row r="20" spans="1:8">
      <c r="A20" s="139"/>
      <c r="B20" s="51"/>
      <c r="C20" s="51"/>
      <c r="D20" s="67"/>
      <c r="E20" s="93"/>
      <c r="F20" s="69"/>
      <c r="G20" s="61"/>
      <c r="H20" s="62"/>
    </row>
    <row r="21" spans="1:8">
      <c r="A21" s="140"/>
      <c r="B21" s="51"/>
      <c r="C21" s="51"/>
      <c r="D21" s="175"/>
      <c r="E21" s="151"/>
      <c r="F21" s="69"/>
      <c r="G21" s="61"/>
      <c r="H21" s="62"/>
    </row>
    <row r="22" spans="1:8">
      <c r="A22" s="141"/>
      <c r="B22" s="66"/>
      <c r="C22" s="66"/>
      <c r="D22" s="66"/>
      <c r="E22" s="66"/>
      <c r="F22" s="628" t="s">
        <v>3790</v>
      </c>
      <c r="G22" s="66"/>
      <c r="H22" s="630">
        <f>SUM(H16:H18)</f>
        <v>5.2161548400000006</v>
      </c>
    </row>
    <row r="23" spans="1:8">
      <c r="A23" s="142"/>
      <c r="B23" s="70"/>
      <c r="C23" s="70"/>
      <c r="D23" s="70"/>
      <c r="E23" s="70"/>
      <c r="F23" s="629"/>
      <c r="G23" s="70"/>
      <c r="H23" s="678"/>
    </row>
    <row r="24" spans="1:8">
      <c r="A24" s="671" t="s">
        <v>3791</v>
      </c>
      <c r="B24" s="672"/>
      <c r="C24" s="675">
        <v>1</v>
      </c>
      <c r="D24" s="628" t="s">
        <v>3792</v>
      </c>
      <c r="E24" s="676"/>
      <c r="F24" s="676"/>
      <c r="G24" s="51"/>
      <c r="H24" s="670">
        <f>(H12+H22)</f>
        <v>6.6861548400000004</v>
      </c>
    </row>
    <row r="25" spans="1:8">
      <c r="A25" s="673"/>
      <c r="B25" s="674"/>
      <c r="C25" s="666"/>
      <c r="D25" s="677"/>
      <c r="E25" s="677"/>
      <c r="F25" s="677"/>
      <c r="G25" s="70"/>
      <c r="H25" s="765"/>
    </row>
    <row r="26" spans="1:8">
      <c r="A26" s="671" t="s">
        <v>3793</v>
      </c>
      <c r="B26" s="672"/>
      <c r="C26" s="672"/>
      <c r="D26" s="672"/>
      <c r="E26" s="672"/>
      <c r="F26" s="672"/>
      <c r="G26" s="51"/>
      <c r="H26" s="630">
        <f>H24/C24</f>
        <v>6.6861548400000004</v>
      </c>
    </row>
    <row r="27" spans="1:8">
      <c r="A27" s="673"/>
      <c r="B27" s="674"/>
      <c r="C27" s="674"/>
      <c r="D27" s="674"/>
      <c r="E27" s="674"/>
      <c r="F27" s="674"/>
      <c r="G27" s="51"/>
      <c r="H27" s="678"/>
    </row>
    <row r="28" spans="1:8">
      <c r="A28" s="632" t="s">
        <v>3768</v>
      </c>
      <c r="B28" s="679" t="s">
        <v>3794</v>
      </c>
      <c r="C28" s="680"/>
      <c r="D28" s="681"/>
      <c r="E28" s="682" t="s">
        <v>3795</v>
      </c>
      <c r="F28" s="682" t="s">
        <v>3784</v>
      </c>
      <c r="G28" s="636" t="s">
        <v>3796</v>
      </c>
      <c r="H28" s="72" t="s">
        <v>3784</v>
      </c>
    </row>
    <row r="29" spans="1:8">
      <c r="A29" s="633"/>
      <c r="B29" s="666"/>
      <c r="C29" s="666"/>
      <c r="D29" s="635"/>
      <c r="E29" s="667"/>
      <c r="F29" s="667"/>
      <c r="G29" s="667"/>
      <c r="H29" s="73" t="s">
        <v>3797</v>
      </c>
    </row>
    <row r="30" spans="1:8">
      <c r="A30" s="191" t="s">
        <v>4347</v>
      </c>
      <c r="B30" s="166" t="s">
        <v>4346</v>
      </c>
      <c r="C30" s="80"/>
      <c r="D30" s="65"/>
      <c r="E30" s="76" t="s">
        <v>15</v>
      </c>
      <c r="F30" s="61">
        <v>0.46</v>
      </c>
      <c r="G30" s="77">
        <v>4</v>
      </c>
      <c r="H30" s="95">
        <f>F30*G30</f>
        <v>1.84</v>
      </c>
    </row>
    <row r="31" spans="1:8">
      <c r="A31" s="191" t="s">
        <v>4349</v>
      </c>
      <c r="B31" s="75" t="s">
        <v>4348</v>
      </c>
      <c r="C31" s="69"/>
      <c r="D31" s="65"/>
      <c r="E31" s="76" t="s">
        <v>4354</v>
      </c>
      <c r="F31" s="61">
        <v>5.01</v>
      </c>
      <c r="G31" s="77">
        <v>6.7000000000000002E-3</v>
      </c>
      <c r="H31" s="95">
        <f t="shared" ref="H31:H33" si="0">F31*G31</f>
        <v>3.3567E-2</v>
      </c>
    </row>
    <row r="32" spans="1:8">
      <c r="A32" s="191" t="s">
        <v>4352</v>
      </c>
      <c r="B32" s="75" t="s">
        <v>4350</v>
      </c>
      <c r="C32" s="69"/>
      <c r="D32" s="65"/>
      <c r="E32" s="76" t="s">
        <v>3795</v>
      </c>
      <c r="F32" s="61">
        <v>11.65</v>
      </c>
      <c r="G32" s="77">
        <v>0.37</v>
      </c>
      <c r="H32" s="95">
        <f t="shared" si="0"/>
        <v>4.3105000000000002</v>
      </c>
    </row>
    <row r="33" spans="1:8">
      <c r="A33" s="191" t="s">
        <v>4353</v>
      </c>
      <c r="B33" s="75" t="s">
        <v>4351</v>
      </c>
      <c r="C33" s="69"/>
      <c r="D33" s="65"/>
      <c r="E33" s="76" t="s">
        <v>3795</v>
      </c>
      <c r="F33" s="61">
        <v>40.39</v>
      </c>
      <c r="G33" s="77">
        <v>0.02</v>
      </c>
      <c r="H33" s="95">
        <f t="shared" si="0"/>
        <v>0.80780000000000007</v>
      </c>
    </row>
    <row r="34" spans="1:8">
      <c r="A34" s="191"/>
      <c r="B34" s="75"/>
      <c r="C34" s="69"/>
      <c r="D34" s="65"/>
      <c r="E34" s="76"/>
      <c r="F34" s="61"/>
      <c r="G34" s="77"/>
      <c r="H34" s="95"/>
    </row>
    <row r="35" spans="1:8">
      <c r="A35" s="191"/>
      <c r="B35" s="75"/>
      <c r="C35" s="69"/>
      <c r="D35" s="65"/>
      <c r="E35" s="76"/>
      <c r="F35" s="61"/>
      <c r="G35" s="161"/>
      <c r="H35" s="78"/>
    </row>
    <row r="36" spans="1:8">
      <c r="A36" s="140"/>
      <c r="B36" s="51"/>
      <c r="C36" s="69"/>
      <c r="D36" s="65"/>
      <c r="E36" s="65"/>
      <c r="F36" s="61"/>
      <c r="G36" s="82"/>
      <c r="H36" s="83"/>
    </row>
    <row r="37" spans="1:8">
      <c r="A37" s="141"/>
      <c r="B37" s="66"/>
      <c r="C37" s="66"/>
      <c r="D37" s="66"/>
      <c r="E37" s="66"/>
      <c r="F37" s="628" t="s">
        <v>3798</v>
      </c>
      <c r="G37" s="66"/>
      <c r="H37" s="630">
        <f>SUM(H30:H33)</f>
        <v>6.9918670000000009</v>
      </c>
    </row>
    <row r="38" spans="1:8">
      <c r="A38" s="142"/>
      <c r="B38" s="51"/>
      <c r="C38" s="51"/>
      <c r="D38" s="51"/>
      <c r="E38" s="51"/>
      <c r="F38" s="629"/>
      <c r="G38" s="51"/>
      <c r="H38" s="640"/>
    </row>
    <row r="39" spans="1:8">
      <c r="A39" s="632" t="s">
        <v>3768</v>
      </c>
      <c r="B39" s="634" t="s">
        <v>3799</v>
      </c>
      <c r="C39" s="84" t="s">
        <v>3</v>
      </c>
      <c r="D39" s="85" t="s">
        <v>3</v>
      </c>
      <c r="E39" s="86" t="s">
        <v>3</v>
      </c>
      <c r="F39" s="636" t="s">
        <v>3784</v>
      </c>
      <c r="G39" s="636" t="s">
        <v>3796</v>
      </c>
      <c r="H39" s="196" t="s">
        <v>3773</v>
      </c>
    </row>
    <row r="40" spans="1:8">
      <c r="A40" s="633"/>
      <c r="B40" s="635"/>
      <c r="C40" s="76" t="s">
        <v>3800</v>
      </c>
      <c r="D40" s="76" t="s">
        <v>3801</v>
      </c>
      <c r="E40" s="76" t="s">
        <v>3802</v>
      </c>
      <c r="F40" s="637"/>
      <c r="G40" s="637"/>
      <c r="H40" s="197" t="s">
        <v>3797</v>
      </c>
    </row>
    <row r="41" spans="1:8">
      <c r="A41" s="192"/>
      <c r="B41" s="195"/>
      <c r="C41" s="89"/>
      <c r="D41" s="89"/>
      <c r="E41" s="89"/>
      <c r="F41" s="93"/>
      <c r="G41" s="90"/>
      <c r="H41" s="62"/>
    </row>
    <row r="42" spans="1:8">
      <c r="A42" s="139"/>
      <c r="B42" s="88"/>
      <c r="C42" s="61"/>
      <c r="D42" s="61"/>
      <c r="E42" s="61"/>
      <c r="F42" s="93"/>
      <c r="G42" s="193"/>
      <c r="H42" s="95"/>
    </row>
    <row r="43" spans="1:8">
      <c r="A43" s="139"/>
      <c r="B43" s="88"/>
      <c r="C43" s="61"/>
      <c r="D43" s="61"/>
      <c r="E43" s="61"/>
      <c r="F43" s="61"/>
      <c r="G43" s="94"/>
      <c r="H43" s="95"/>
    </row>
    <row r="44" spans="1:8">
      <c r="A44" s="139"/>
      <c r="B44" s="88"/>
      <c r="C44" s="61"/>
      <c r="D44" s="61"/>
      <c r="E44" s="61"/>
      <c r="F44" s="93"/>
      <c r="G44" s="94"/>
      <c r="H44" s="95"/>
    </row>
    <row r="45" spans="1:8">
      <c r="A45" s="140"/>
      <c r="B45" s="65"/>
      <c r="C45" s="61"/>
      <c r="D45" s="61"/>
      <c r="E45" s="61"/>
      <c r="F45" s="65"/>
      <c r="G45" s="94"/>
      <c r="H45" s="95"/>
    </row>
    <row r="46" spans="1:8">
      <c r="A46" s="141"/>
      <c r="B46" s="66"/>
      <c r="C46" s="66"/>
      <c r="D46" s="66"/>
      <c r="E46" s="66"/>
      <c r="F46" s="628" t="s">
        <v>3803</v>
      </c>
      <c r="G46" s="66"/>
      <c r="H46" s="630"/>
    </row>
    <row r="47" spans="1:8">
      <c r="A47" s="142"/>
      <c r="B47" s="51"/>
      <c r="C47" s="51"/>
      <c r="D47" s="51"/>
      <c r="E47" s="51"/>
      <c r="F47" s="629"/>
      <c r="G47" s="51"/>
      <c r="H47" s="631"/>
    </row>
    <row r="48" spans="1:8">
      <c r="A48" s="638" t="s">
        <v>3804</v>
      </c>
      <c r="B48" s="639"/>
      <c r="C48" s="639"/>
      <c r="D48" s="66"/>
      <c r="E48" s="66"/>
      <c r="F48" s="66"/>
      <c r="G48" s="66"/>
      <c r="H48" s="630">
        <f>H26+H37+H46</f>
        <v>13.678021840000001</v>
      </c>
    </row>
    <row r="49" spans="1:9">
      <c r="A49" s="638"/>
      <c r="B49" s="639"/>
      <c r="C49" s="639"/>
      <c r="D49" s="70"/>
      <c r="E49" s="70"/>
      <c r="F49" s="70"/>
      <c r="G49" s="70"/>
      <c r="H49" s="640"/>
    </row>
    <row r="50" spans="1:9">
      <c r="A50" s="646" t="s">
        <v>3847</v>
      </c>
      <c r="B50" s="647"/>
      <c r="C50" s="96"/>
      <c r="D50" s="66"/>
      <c r="E50" s="66"/>
      <c r="F50" s="66"/>
      <c r="G50" s="66"/>
      <c r="H50" s="644">
        <f>H48*34.32%</f>
        <v>4.6942970954880003</v>
      </c>
    </row>
    <row r="51" spans="1:9">
      <c r="A51" s="646"/>
      <c r="B51" s="647"/>
      <c r="C51" s="97"/>
      <c r="D51" s="70"/>
      <c r="E51" s="70"/>
      <c r="F51" s="70"/>
      <c r="G51" s="70"/>
      <c r="H51" s="645"/>
    </row>
    <row r="52" spans="1:9">
      <c r="A52" s="646" t="s">
        <v>3805</v>
      </c>
      <c r="B52" s="647"/>
      <c r="C52" s="96"/>
      <c r="D52" s="51"/>
      <c r="E52" s="51"/>
      <c r="F52" s="51"/>
      <c r="G52" s="51"/>
      <c r="H52" s="644">
        <f>H48+H50</f>
        <v>18.372318935488003</v>
      </c>
    </row>
    <row r="53" spans="1:9" ht="15.75" thickBot="1">
      <c r="A53" s="648"/>
      <c r="B53" s="649"/>
      <c r="C53" s="99"/>
      <c r="D53" s="100"/>
      <c r="E53" s="100"/>
      <c r="F53" s="100"/>
      <c r="G53" s="100"/>
      <c r="H53" s="737"/>
    </row>
    <row r="54" spans="1:9">
      <c r="A54" s="650" t="s">
        <v>3806</v>
      </c>
      <c r="B54" s="651"/>
      <c r="C54" s="102"/>
      <c r="D54" s="69"/>
      <c r="E54" s="69"/>
      <c r="F54" s="69"/>
      <c r="G54" s="69"/>
      <c r="H54" s="95"/>
    </row>
    <row r="55" spans="1:9">
      <c r="A55" s="144"/>
      <c r="B55" s="104"/>
      <c r="C55" s="69"/>
      <c r="D55" s="105"/>
      <c r="E55" s="51"/>
      <c r="F55" s="51"/>
      <c r="G55" s="69"/>
      <c r="H55" s="95"/>
    </row>
    <row r="56" spans="1:9" ht="15.75" thickBot="1">
      <c r="A56" s="144"/>
      <c r="B56" s="104"/>
      <c r="C56" s="51"/>
      <c r="D56" s="105"/>
      <c r="E56" s="51"/>
      <c r="F56" s="51"/>
      <c r="G56" s="51"/>
      <c r="H56" s="106"/>
    </row>
    <row r="57" spans="1:9" ht="15" customHeight="1">
      <c r="A57" s="652" t="s">
        <v>3808</v>
      </c>
      <c r="B57" s="653"/>
      <c r="C57" s="654"/>
      <c r="D57" s="655" t="s">
        <v>3807</v>
      </c>
      <c r="E57" s="656"/>
      <c r="F57" s="656"/>
      <c r="G57" s="656"/>
      <c r="H57" s="657"/>
    </row>
    <row r="58" spans="1:9">
      <c r="A58" s="661" t="s">
        <v>4089</v>
      </c>
      <c r="B58" s="662"/>
      <c r="C58" s="663"/>
      <c r="D58" s="658"/>
      <c r="E58" s="659"/>
      <c r="F58" s="659"/>
      <c r="G58" s="659"/>
      <c r="H58" s="660"/>
    </row>
    <row r="59" spans="1:9">
      <c r="A59" s="661" t="s">
        <v>4387</v>
      </c>
      <c r="B59" s="662"/>
      <c r="C59" s="663"/>
      <c r="D59" s="658"/>
      <c r="E59" s="659"/>
      <c r="F59" s="659"/>
      <c r="G59" s="659"/>
      <c r="H59" s="660"/>
    </row>
    <row r="60" spans="1:9" ht="15.75" thickBot="1">
      <c r="A60" s="661" t="s">
        <v>4186</v>
      </c>
      <c r="B60" s="662"/>
      <c r="C60" s="663"/>
      <c r="D60" s="658"/>
      <c r="E60" s="659"/>
      <c r="F60" s="659"/>
      <c r="G60" s="659"/>
      <c r="H60" s="660"/>
    </row>
    <row r="61" spans="1:9">
      <c r="A61" s="650" t="s">
        <v>3846</v>
      </c>
      <c r="B61" s="651"/>
      <c r="C61" s="299" t="s">
        <v>3763</v>
      </c>
      <c r="D61" s="186" t="s">
        <v>4325</v>
      </c>
      <c r="E61" s="186"/>
      <c r="F61" s="49"/>
      <c r="G61" s="49"/>
      <c r="H61" s="710" t="s">
        <v>3976</v>
      </c>
      <c r="I61" s="185"/>
    </row>
    <row r="62" spans="1:9">
      <c r="A62" s="685" t="s">
        <v>4355</v>
      </c>
      <c r="B62" s="686"/>
      <c r="C62" s="50"/>
      <c r="D62" s="301"/>
      <c r="E62" s="51"/>
      <c r="F62" s="51"/>
      <c r="G62" s="51"/>
      <c r="H62" s="711"/>
      <c r="I62" s="185"/>
    </row>
    <row r="63" spans="1:9">
      <c r="A63" s="632" t="s">
        <v>3768</v>
      </c>
      <c r="B63" s="634" t="s">
        <v>3769</v>
      </c>
      <c r="C63" s="687" t="s">
        <v>3770</v>
      </c>
      <c r="D63" s="187" t="s">
        <v>3771</v>
      </c>
      <c r="E63" s="188"/>
      <c r="F63" s="54" t="s">
        <v>3772</v>
      </c>
      <c r="G63" s="188"/>
      <c r="H63" s="55" t="s">
        <v>3773</v>
      </c>
      <c r="I63" s="185"/>
    </row>
    <row r="64" spans="1:9">
      <c r="A64" s="633"/>
      <c r="B64" s="635"/>
      <c r="C64" s="667"/>
      <c r="D64" s="56" t="s">
        <v>3774</v>
      </c>
      <c r="E64" s="56" t="s">
        <v>3775</v>
      </c>
      <c r="F64" s="56" t="s">
        <v>3776</v>
      </c>
      <c r="G64" s="57" t="s">
        <v>3777</v>
      </c>
      <c r="H64" s="58" t="s">
        <v>3778</v>
      </c>
      <c r="I64" s="185"/>
    </row>
    <row r="65" spans="1:9">
      <c r="A65" s="59" t="s">
        <v>4003</v>
      </c>
      <c r="B65" s="60" t="s">
        <v>4008</v>
      </c>
      <c r="C65" s="61">
        <v>0.01</v>
      </c>
      <c r="D65" s="61">
        <v>1</v>
      </c>
      <c r="E65" s="61">
        <v>0</v>
      </c>
      <c r="F65" s="61">
        <v>122.6</v>
      </c>
      <c r="G65" s="61">
        <v>13.26</v>
      </c>
      <c r="H65" s="62">
        <f>((F65*D65)+(E65*G65))*C65</f>
        <v>1.226</v>
      </c>
      <c r="I65" s="185"/>
    </row>
    <row r="66" spans="1:9">
      <c r="A66" s="63"/>
      <c r="B66" s="64"/>
      <c r="C66" s="61"/>
      <c r="D66" s="61"/>
      <c r="E66" s="61"/>
      <c r="F66" s="61"/>
      <c r="G66" s="61"/>
      <c r="H66" s="62"/>
      <c r="I66" s="185"/>
    </row>
    <row r="67" spans="1:9">
      <c r="A67" s="92"/>
      <c r="B67" s="64"/>
      <c r="C67" s="61"/>
      <c r="D67" s="61"/>
      <c r="E67" s="61"/>
      <c r="F67" s="61"/>
      <c r="G67" s="61"/>
      <c r="H67" s="62"/>
      <c r="I67" s="185"/>
    </row>
    <row r="68" spans="1:9">
      <c r="A68" s="92"/>
      <c r="B68" s="64"/>
      <c r="C68" s="61"/>
      <c r="D68" s="61"/>
      <c r="E68" s="61"/>
      <c r="F68" s="61"/>
      <c r="G68" s="61"/>
      <c r="H68" s="62"/>
      <c r="I68" s="185"/>
    </row>
    <row r="69" spans="1:9">
      <c r="A69" s="139"/>
      <c r="B69" s="64"/>
      <c r="C69" s="61"/>
      <c r="D69" s="61"/>
      <c r="E69" s="61"/>
      <c r="F69" s="61"/>
      <c r="G69" s="61"/>
      <c r="H69" s="62"/>
      <c r="I69" s="185"/>
    </row>
    <row r="70" spans="1:9">
      <c r="A70" s="139"/>
      <c r="B70" s="65"/>
      <c r="C70" s="61"/>
      <c r="D70" s="61"/>
      <c r="E70" s="61"/>
      <c r="F70" s="61"/>
      <c r="G70" s="61"/>
      <c r="H70" s="62"/>
      <c r="I70" s="185"/>
    </row>
    <row r="71" spans="1:9">
      <c r="A71" s="140"/>
      <c r="B71" s="65"/>
      <c r="C71" s="61"/>
      <c r="D71" s="61"/>
      <c r="E71" s="61"/>
      <c r="F71" s="61"/>
      <c r="G71" s="61"/>
      <c r="H71" s="62"/>
      <c r="I71" s="185"/>
    </row>
    <row r="72" spans="1:9">
      <c r="A72" s="137"/>
      <c r="B72" s="66"/>
      <c r="C72" s="66"/>
      <c r="D72" s="66"/>
      <c r="E72" s="66"/>
      <c r="F72" s="628" t="s">
        <v>3780</v>
      </c>
      <c r="G72" s="66"/>
      <c r="H72" s="723">
        <f>SUM(H65:H71)</f>
        <v>1.226</v>
      </c>
      <c r="I72" s="185"/>
    </row>
    <row r="73" spans="1:9">
      <c r="A73" s="138"/>
      <c r="B73" s="51"/>
      <c r="C73" s="51"/>
      <c r="D73" s="51"/>
      <c r="E73" s="51"/>
      <c r="F73" s="629"/>
      <c r="G73" s="51"/>
      <c r="H73" s="715"/>
      <c r="I73" s="185"/>
    </row>
    <row r="74" spans="1:9">
      <c r="A74" s="632" t="s">
        <v>3768</v>
      </c>
      <c r="B74" s="664" t="s">
        <v>3781</v>
      </c>
      <c r="C74" s="665"/>
      <c r="D74" s="636" t="s">
        <v>3782</v>
      </c>
      <c r="E74" s="636" t="s">
        <v>3770</v>
      </c>
      <c r="F74" s="668" t="s">
        <v>3783</v>
      </c>
      <c r="G74" s="665"/>
      <c r="H74" s="55" t="s">
        <v>3784</v>
      </c>
      <c r="I74" s="185"/>
    </row>
    <row r="75" spans="1:9">
      <c r="A75" s="633"/>
      <c r="B75" s="666"/>
      <c r="C75" s="635"/>
      <c r="D75" s="667"/>
      <c r="E75" s="667"/>
      <c r="F75" s="669"/>
      <c r="G75" s="635"/>
      <c r="H75" s="58" t="s">
        <v>3778</v>
      </c>
      <c r="I75" s="185"/>
    </row>
    <row r="76" spans="1:9">
      <c r="A76" s="59" t="s">
        <v>3785</v>
      </c>
      <c r="B76" s="189" t="s">
        <v>3786</v>
      </c>
      <c r="C76" s="51"/>
      <c r="D76" s="337"/>
      <c r="E76" s="338">
        <v>1</v>
      </c>
      <c r="F76" s="190"/>
      <c r="G76" s="61">
        <v>25.21</v>
      </c>
      <c r="H76" s="62">
        <f>E76*G76</f>
        <v>25.21</v>
      </c>
      <c r="I76" s="185"/>
    </row>
    <row r="77" spans="1:9">
      <c r="A77" s="59" t="s">
        <v>3787</v>
      </c>
      <c r="B77" s="67" t="s">
        <v>3788</v>
      </c>
      <c r="D77" s="336"/>
      <c r="E77" s="93">
        <v>4</v>
      </c>
      <c r="G77" s="61">
        <v>8.3000000000000007</v>
      </c>
      <c r="H77" s="62">
        <f>E77*G77</f>
        <v>33.200000000000003</v>
      </c>
      <c r="I77" s="185"/>
    </row>
    <row r="78" spans="1:9">
      <c r="A78" s="139"/>
      <c r="B78" s="67" t="s">
        <v>3972</v>
      </c>
      <c r="C78" s="51"/>
      <c r="D78" s="67"/>
      <c r="E78" s="93"/>
      <c r="F78" s="69"/>
      <c r="G78" s="61"/>
      <c r="H78" s="62">
        <f>SUM(H76:H77)*20.51%</f>
        <v>11.979891</v>
      </c>
      <c r="I78" s="185"/>
    </row>
    <row r="79" spans="1:9">
      <c r="A79" s="144"/>
      <c r="B79" s="67"/>
      <c r="C79" s="51"/>
      <c r="D79" s="67"/>
      <c r="E79" s="93"/>
      <c r="F79" s="69"/>
      <c r="G79" s="61"/>
      <c r="H79" s="62"/>
      <c r="I79" s="185"/>
    </row>
    <row r="80" spans="1:9">
      <c r="A80" s="139"/>
      <c r="B80" s="51"/>
      <c r="C80" s="51"/>
      <c r="D80" s="67"/>
      <c r="E80" s="93"/>
      <c r="F80" s="69"/>
      <c r="G80" s="61"/>
      <c r="H80" s="62"/>
      <c r="I80" s="185"/>
    </row>
    <row r="81" spans="1:9">
      <c r="A81" s="140"/>
      <c r="B81" s="51"/>
      <c r="C81" s="51"/>
      <c r="D81" s="175"/>
      <c r="E81" s="151"/>
      <c r="F81" s="69"/>
      <c r="G81" s="61"/>
      <c r="H81" s="62"/>
      <c r="I81" s="185"/>
    </row>
    <row r="82" spans="1:9">
      <c r="A82" s="141"/>
      <c r="B82" s="66"/>
      <c r="C82" s="66"/>
      <c r="D82" s="66"/>
      <c r="E82" s="66"/>
      <c r="F82" s="628" t="s">
        <v>3790</v>
      </c>
      <c r="G82" s="66"/>
      <c r="H82" s="630">
        <f>SUM(H76:H78)</f>
        <v>70.389891000000006</v>
      </c>
      <c r="I82" s="185"/>
    </row>
    <row r="83" spans="1:9">
      <c r="A83" s="142"/>
      <c r="B83" s="70"/>
      <c r="C83" s="70"/>
      <c r="D83" s="70"/>
      <c r="E83" s="70"/>
      <c r="F83" s="629"/>
      <c r="G83" s="70"/>
      <c r="H83" s="678"/>
      <c r="I83" s="185"/>
    </row>
    <row r="84" spans="1:9">
      <c r="A84" s="671" t="s">
        <v>3791</v>
      </c>
      <c r="B84" s="672"/>
      <c r="C84" s="675">
        <v>15</v>
      </c>
      <c r="D84" s="628" t="s">
        <v>3792</v>
      </c>
      <c r="E84" s="676"/>
      <c r="F84" s="676"/>
      <c r="G84" s="51"/>
      <c r="H84" s="670">
        <f>(H72+H82)</f>
        <v>71.615891000000005</v>
      </c>
      <c r="I84" s="185"/>
    </row>
    <row r="85" spans="1:9">
      <c r="A85" s="673"/>
      <c r="B85" s="674"/>
      <c r="C85" s="666"/>
      <c r="D85" s="677"/>
      <c r="E85" s="677"/>
      <c r="F85" s="677"/>
      <c r="G85" s="70"/>
      <c r="H85" s="765"/>
      <c r="I85" s="185"/>
    </row>
    <row r="86" spans="1:9">
      <c r="A86" s="671" t="s">
        <v>3793</v>
      </c>
      <c r="B86" s="672"/>
      <c r="C86" s="672"/>
      <c r="D86" s="672"/>
      <c r="E86" s="672"/>
      <c r="F86" s="672"/>
      <c r="G86" s="51"/>
      <c r="H86" s="630">
        <f>(H84+H72)/C84</f>
        <v>4.8561260666666666</v>
      </c>
      <c r="I86" s="185"/>
    </row>
    <row r="87" spans="1:9">
      <c r="A87" s="673"/>
      <c r="B87" s="674"/>
      <c r="C87" s="674"/>
      <c r="D87" s="674"/>
      <c r="E87" s="674"/>
      <c r="F87" s="674"/>
      <c r="G87" s="51"/>
      <c r="H87" s="678"/>
      <c r="I87" s="185"/>
    </row>
    <row r="88" spans="1:9">
      <c r="A88" s="632" t="s">
        <v>3768</v>
      </c>
      <c r="B88" s="679" t="s">
        <v>3794</v>
      </c>
      <c r="C88" s="680"/>
      <c r="D88" s="681"/>
      <c r="E88" s="682" t="s">
        <v>3795</v>
      </c>
      <c r="F88" s="682" t="s">
        <v>3784</v>
      </c>
      <c r="G88" s="636" t="s">
        <v>3796</v>
      </c>
      <c r="H88" s="72" t="s">
        <v>3784</v>
      </c>
      <c r="I88" s="185"/>
    </row>
    <row r="89" spans="1:9">
      <c r="A89" s="633"/>
      <c r="B89" s="666"/>
      <c r="C89" s="666"/>
      <c r="D89" s="635"/>
      <c r="E89" s="667"/>
      <c r="F89" s="667"/>
      <c r="G89" s="667"/>
      <c r="H89" s="73" t="s">
        <v>3797</v>
      </c>
      <c r="I89" s="185"/>
    </row>
    <row r="90" spans="1:9">
      <c r="A90" s="191"/>
      <c r="B90" s="166"/>
      <c r="C90" s="80"/>
      <c r="D90" s="65"/>
      <c r="E90" s="76"/>
      <c r="F90" s="61"/>
      <c r="G90" s="77"/>
      <c r="H90" s="95"/>
      <c r="I90" s="185"/>
    </row>
    <row r="91" spans="1:9">
      <c r="A91" s="191"/>
      <c r="B91" s="75"/>
      <c r="C91" s="69"/>
      <c r="D91" s="65"/>
      <c r="E91" s="76"/>
      <c r="F91" s="61"/>
      <c r="G91" s="77"/>
      <c r="H91" s="95"/>
      <c r="I91" s="185"/>
    </row>
    <row r="92" spans="1:9">
      <c r="A92" s="191"/>
      <c r="B92" s="75"/>
      <c r="C92" s="69"/>
      <c r="D92" s="65"/>
      <c r="E92" s="76"/>
      <c r="F92" s="61"/>
      <c r="G92" s="77"/>
      <c r="H92" s="95"/>
      <c r="I92" s="185"/>
    </row>
    <row r="93" spans="1:9">
      <c r="A93" s="191"/>
      <c r="B93" s="75"/>
      <c r="C93" s="69"/>
      <c r="D93" s="65"/>
      <c r="E93" s="76"/>
      <c r="F93" s="61"/>
      <c r="G93" s="77"/>
      <c r="H93" s="95"/>
      <c r="I93" s="185"/>
    </row>
    <row r="94" spans="1:9">
      <c r="A94" s="191"/>
      <c r="B94" s="75"/>
      <c r="C94" s="69"/>
      <c r="D94" s="65"/>
      <c r="E94" s="76"/>
      <c r="F94" s="61"/>
      <c r="G94" s="77"/>
      <c r="H94" s="95"/>
      <c r="I94" s="185"/>
    </row>
    <row r="95" spans="1:9">
      <c r="A95" s="191"/>
      <c r="B95" s="75"/>
      <c r="C95" s="69"/>
      <c r="D95" s="65"/>
      <c r="E95" s="76"/>
      <c r="F95" s="61"/>
      <c r="G95" s="161"/>
      <c r="H95" s="78"/>
      <c r="I95" s="185"/>
    </row>
    <row r="96" spans="1:9">
      <c r="A96" s="140"/>
      <c r="B96" s="51"/>
      <c r="C96" s="69"/>
      <c r="D96" s="65"/>
      <c r="E96" s="65"/>
      <c r="F96" s="61"/>
      <c r="G96" s="82"/>
      <c r="H96" s="83"/>
      <c r="I96" s="185"/>
    </row>
    <row r="97" spans="1:9">
      <c r="A97" s="141"/>
      <c r="B97" s="66"/>
      <c r="C97" s="66"/>
      <c r="D97" s="66"/>
      <c r="E97" s="66"/>
      <c r="F97" s="628" t="s">
        <v>3798</v>
      </c>
      <c r="G97" s="66"/>
      <c r="H97" s="630">
        <f>SUM(H90:H93)</f>
        <v>0</v>
      </c>
      <c r="I97" s="185"/>
    </row>
    <row r="98" spans="1:9">
      <c r="A98" s="142"/>
      <c r="B98" s="51"/>
      <c r="C98" s="51"/>
      <c r="D98" s="51"/>
      <c r="E98" s="51"/>
      <c r="F98" s="629"/>
      <c r="G98" s="51"/>
      <c r="H98" s="640"/>
      <c r="I98" s="185"/>
    </row>
    <row r="99" spans="1:9">
      <c r="A99" s="632" t="s">
        <v>3768</v>
      </c>
      <c r="B99" s="634" t="s">
        <v>3799</v>
      </c>
      <c r="C99" s="84" t="s">
        <v>3</v>
      </c>
      <c r="D99" s="85" t="s">
        <v>3</v>
      </c>
      <c r="E99" s="86" t="s">
        <v>3</v>
      </c>
      <c r="F99" s="636" t="s">
        <v>3784</v>
      </c>
      <c r="G99" s="636" t="s">
        <v>3796</v>
      </c>
      <c r="H99" s="196" t="s">
        <v>3773</v>
      </c>
      <c r="I99" s="185"/>
    </row>
    <row r="100" spans="1:9">
      <c r="A100" s="633"/>
      <c r="B100" s="635"/>
      <c r="C100" s="76" t="s">
        <v>3800</v>
      </c>
      <c r="D100" s="76" t="s">
        <v>3801</v>
      </c>
      <c r="E100" s="76" t="s">
        <v>3802</v>
      </c>
      <c r="F100" s="637"/>
      <c r="G100" s="637"/>
      <c r="H100" s="197" t="s">
        <v>3797</v>
      </c>
      <c r="I100" s="185"/>
    </row>
    <row r="101" spans="1:9">
      <c r="A101" s="192"/>
      <c r="B101" s="195"/>
      <c r="C101" s="89"/>
      <c r="D101" s="89"/>
      <c r="E101" s="89"/>
      <c r="F101" s="93"/>
      <c r="G101" s="90"/>
      <c r="H101" s="62"/>
      <c r="I101" s="185"/>
    </row>
    <row r="102" spans="1:9">
      <c r="A102" s="139"/>
      <c r="B102" s="88"/>
      <c r="C102" s="61"/>
      <c r="D102" s="61"/>
      <c r="E102" s="61"/>
      <c r="F102" s="93"/>
      <c r="G102" s="193"/>
      <c r="H102" s="95"/>
      <c r="I102" s="185"/>
    </row>
    <row r="103" spans="1:9">
      <c r="A103" s="139"/>
      <c r="B103" s="88"/>
      <c r="C103" s="61"/>
      <c r="D103" s="61"/>
      <c r="E103" s="61"/>
      <c r="F103" s="61"/>
      <c r="G103" s="94"/>
      <c r="H103" s="95"/>
      <c r="I103" s="185"/>
    </row>
    <row r="104" spans="1:9">
      <c r="A104" s="139"/>
      <c r="B104" s="88"/>
      <c r="C104" s="61"/>
      <c r="D104" s="61"/>
      <c r="E104" s="61"/>
      <c r="F104" s="93"/>
      <c r="G104" s="94"/>
      <c r="H104" s="95"/>
      <c r="I104" s="185"/>
    </row>
    <row r="105" spans="1:9">
      <c r="A105" s="140"/>
      <c r="B105" s="65"/>
      <c r="C105" s="61"/>
      <c r="D105" s="61"/>
      <c r="E105" s="61"/>
      <c r="F105" s="65"/>
      <c r="G105" s="94"/>
      <c r="H105" s="95"/>
      <c r="I105" s="185"/>
    </row>
    <row r="106" spans="1:9">
      <c r="A106" s="141"/>
      <c r="B106" s="66"/>
      <c r="C106" s="66"/>
      <c r="D106" s="66"/>
      <c r="E106" s="66"/>
      <c r="F106" s="628" t="s">
        <v>3803</v>
      </c>
      <c r="G106" s="66"/>
      <c r="H106" s="630"/>
      <c r="I106" s="185"/>
    </row>
    <row r="107" spans="1:9">
      <c r="A107" s="142"/>
      <c r="B107" s="51"/>
      <c r="C107" s="51"/>
      <c r="D107" s="51"/>
      <c r="E107" s="51"/>
      <c r="F107" s="629"/>
      <c r="G107" s="51"/>
      <c r="H107" s="631"/>
      <c r="I107" s="185"/>
    </row>
    <row r="108" spans="1:9">
      <c r="A108" s="638" t="s">
        <v>3804</v>
      </c>
      <c r="B108" s="639"/>
      <c r="C108" s="639"/>
      <c r="D108" s="66"/>
      <c r="E108" s="66"/>
      <c r="F108" s="66"/>
      <c r="G108" s="66"/>
      <c r="H108" s="630">
        <f>H86+H97+H106</f>
        <v>4.8561260666666666</v>
      </c>
      <c r="I108" s="185"/>
    </row>
    <row r="109" spans="1:9">
      <c r="A109" s="638"/>
      <c r="B109" s="639"/>
      <c r="C109" s="639"/>
      <c r="D109" s="70"/>
      <c r="E109" s="70"/>
      <c r="F109" s="70"/>
      <c r="G109" s="70"/>
      <c r="H109" s="640"/>
      <c r="I109" s="185"/>
    </row>
    <row r="110" spans="1:9">
      <c r="A110" s="646" t="s">
        <v>3847</v>
      </c>
      <c r="B110" s="647"/>
      <c r="C110" s="96"/>
      <c r="D110" s="66"/>
      <c r="E110" s="66"/>
      <c r="F110" s="66"/>
      <c r="G110" s="66"/>
      <c r="H110" s="644">
        <f>H108*34.32%</f>
        <v>1.66662246608</v>
      </c>
      <c r="I110" s="185"/>
    </row>
    <row r="111" spans="1:9">
      <c r="A111" s="646"/>
      <c r="B111" s="647"/>
      <c r="C111" s="97"/>
      <c r="D111" s="70"/>
      <c r="E111" s="70"/>
      <c r="F111" s="70"/>
      <c r="G111" s="70"/>
      <c r="H111" s="645"/>
      <c r="I111" s="185"/>
    </row>
    <row r="112" spans="1:9">
      <c r="A112" s="646" t="s">
        <v>3805</v>
      </c>
      <c r="B112" s="647"/>
      <c r="C112" s="96"/>
      <c r="D112" s="51"/>
      <c r="E112" s="51"/>
      <c r="F112" s="51"/>
      <c r="G112" s="51"/>
      <c r="H112" s="644">
        <f>H108+H110</f>
        <v>6.5227485327466663</v>
      </c>
      <c r="I112" s="185"/>
    </row>
    <row r="113" spans="1:9" ht="15.75" thickBot="1">
      <c r="A113" s="648"/>
      <c r="B113" s="649"/>
      <c r="C113" s="99"/>
      <c r="D113" s="100"/>
      <c r="E113" s="100"/>
      <c r="F113" s="100"/>
      <c r="G113" s="100"/>
      <c r="H113" s="737"/>
      <c r="I113" s="185"/>
    </row>
    <row r="114" spans="1:9">
      <c r="A114" s="650" t="s">
        <v>3806</v>
      </c>
      <c r="B114" s="651"/>
      <c r="C114" s="102"/>
      <c r="D114" s="69"/>
      <c r="E114" s="69"/>
      <c r="F114" s="69"/>
      <c r="G114" s="69"/>
      <c r="H114" s="95"/>
      <c r="I114" s="185"/>
    </row>
    <row r="115" spans="1:9">
      <c r="A115" s="144"/>
      <c r="B115" s="104"/>
      <c r="C115" s="69"/>
      <c r="D115" s="105"/>
      <c r="E115" s="51"/>
      <c r="F115" s="51"/>
      <c r="G115" s="69"/>
      <c r="H115" s="95"/>
      <c r="I115" s="185"/>
    </row>
    <row r="116" spans="1:9" ht="15.75" thickBot="1">
      <c r="A116" s="144"/>
      <c r="B116" s="104"/>
      <c r="C116" s="51"/>
      <c r="D116" s="105"/>
      <c r="E116" s="51"/>
      <c r="F116" s="51"/>
      <c r="G116" s="51"/>
      <c r="H116" s="106"/>
      <c r="I116" s="185"/>
    </row>
    <row r="117" spans="1:9" ht="15" customHeight="1">
      <c r="A117" s="652" t="s">
        <v>3808</v>
      </c>
      <c r="B117" s="653"/>
      <c r="C117" s="654"/>
      <c r="D117" s="655" t="s">
        <v>3807</v>
      </c>
      <c r="E117" s="656"/>
      <c r="F117" s="656"/>
      <c r="G117" s="656"/>
      <c r="H117" s="657"/>
      <c r="I117" s="185"/>
    </row>
    <row r="118" spans="1:9">
      <c r="A118" s="661" t="s">
        <v>4089</v>
      </c>
      <c r="B118" s="662"/>
      <c r="C118" s="663"/>
      <c r="D118" s="658"/>
      <c r="E118" s="659"/>
      <c r="F118" s="659"/>
      <c r="G118" s="659"/>
      <c r="H118" s="660"/>
      <c r="I118" s="185"/>
    </row>
    <row r="119" spans="1:9">
      <c r="A119" s="661" t="s">
        <v>4387</v>
      </c>
      <c r="B119" s="662"/>
      <c r="C119" s="663"/>
      <c r="D119" s="658"/>
      <c r="E119" s="659"/>
      <c r="F119" s="659"/>
      <c r="G119" s="659"/>
      <c r="H119" s="660"/>
      <c r="I119" s="185"/>
    </row>
    <row r="120" spans="1:9" ht="15.75" thickBot="1">
      <c r="A120" s="661" t="s">
        <v>4186</v>
      </c>
      <c r="B120" s="662"/>
      <c r="C120" s="663"/>
      <c r="D120" s="658"/>
      <c r="E120" s="659"/>
      <c r="F120" s="659"/>
      <c r="G120" s="659"/>
      <c r="H120" s="660"/>
      <c r="I120" s="185"/>
    </row>
    <row r="121" spans="1:9">
      <c r="A121" s="650" t="s">
        <v>3846</v>
      </c>
      <c r="B121" s="651"/>
      <c r="C121" s="564" t="s">
        <v>3763</v>
      </c>
      <c r="D121" s="186" t="s">
        <v>4413</v>
      </c>
      <c r="E121" s="186"/>
      <c r="F121" s="49"/>
      <c r="G121" s="49"/>
      <c r="H121" s="710" t="s">
        <v>3976</v>
      </c>
      <c r="I121" s="185"/>
    </row>
    <row r="122" spans="1:9">
      <c r="A122" s="685" t="s">
        <v>4414</v>
      </c>
      <c r="B122" s="686"/>
      <c r="C122" s="50"/>
      <c r="D122" s="566"/>
      <c r="E122" s="51"/>
      <c r="F122" s="51"/>
      <c r="G122" s="51"/>
      <c r="H122" s="711"/>
      <c r="I122" s="185"/>
    </row>
    <row r="123" spans="1:9">
      <c r="A123" s="632" t="s">
        <v>3768</v>
      </c>
      <c r="B123" s="634" t="s">
        <v>3769</v>
      </c>
      <c r="C123" s="687" t="s">
        <v>3770</v>
      </c>
      <c r="D123" s="187" t="s">
        <v>3771</v>
      </c>
      <c r="E123" s="188"/>
      <c r="F123" s="54" t="s">
        <v>3772</v>
      </c>
      <c r="G123" s="188"/>
      <c r="H123" s="55" t="s">
        <v>3773</v>
      </c>
      <c r="I123" s="185"/>
    </row>
    <row r="124" spans="1:9">
      <c r="A124" s="633"/>
      <c r="B124" s="635"/>
      <c r="C124" s="667"/>
      <c r="D124" s="56" t="s">
        <v>3774</v>
      </c>
      <c r="E124" s="56" t="s">
        <v>3775</v>
      </c>
      <c r="F124" s="56" t="s">
        <v>3776</v>
      </c>
      <c r="G124" s="57" t="s">
        <v>3777</v>
      </c>
      <c r="H124" s="58" t="s">
        <v>3778</v>
      </c>
      <c r="I124" s="185"/>
    </row>
    <row r="125" spans="1:9">
      <c r="A125" s="59" t="s">
        <v>4415</v>
      </c>
      <c r="B125" s="60" t="s">
        <v>4416</v>
      </c>
      <c r="C125" s="61">
        <v>1</v>
      </c>
      <c r="D125" s="61">
        <v>0.5</v>
      </c>
      <c r="E125" s="61">
        <v>0.5</v>
      </c>
      <c r="F125" s="61">
        <v>95.87</v>
      </c>
      <c r="G125" s="61">
        <v>15.76</v>
      </c>
      <c r="H125" s="62">
        <f>((F125*D125)+(E125*G125))*C125</f>
        <v>55.815000000000005</v>
      </c>
      <c r="I125" s="185"/>
    </row>
    <row r="126" spans="1:9">
      <c r="A126" s="63" t="s">
        <v>4417</v>
      </c>
      <c r="B126" s="64" t="s">
        <v>4418</v>
      </c>
      <c r="C126" s="61">
        <v>1</v>
      </c>
      <c r="D126" s="61">
        <v>1</v>
      </c>
      <c r="E126" s="61">
        <v>0</v>
      </c>
      <c r="F126" s="61">
        <v>132.77000000000001</v>
      </c>
      <c r="G126" s="61">
        <v>15.76</v>
      </c>
      <c r="H126" s="62">
        <f>((F126*D126)+(E126*G126))*C126</f>
        <v>132.77000000000001</v>
      </c>
      <c r="I126" s="185"/>
    </row>
    <row r="127" spans="1:9">
      <c r="A127" s="92"/>
      <c r="B127" s="64"/>
      <c r="C127" s="61"/>
      <c r="D127" s="61"/>
      <c r="E127" s="61"/>
      <c r="F127" s="61"/>
      <c r="G127" s="61"/>
      <c r="H127" s="62"/>
      <c r="I127" s="185"/>
    </row>
    <row r="128" spans="1:9">
      <c r="A128" s="92"/>
      <c r="B128" s="64"/>
      <c r="C128" s="61"/>
      <c r="D128" s="61"/>
      <c r="E128" s="61"/>
      <c r="F128" s="61"/>
      <c r="G128" s="61"/>
      <c r="H128" s="62"/>
      <c r="I128" s="185"/>
    </row>
    <row r="129" spans="1:9">
      <c r="A129" s="139"/>
      <c r="B129" s="64"/>
      <c r="C129" s="61"/>
      <c r="D129" s="61"/>
      <c r="E129" s="61"/>
      <c r="F129" s="61"/>
      <c r="G129" s="61"/>
      <c r="H129" s="62"/>
      <c r="I129" s="185"/>
    </row>
    <row r="130" spans="1:9">
      <c r="A130" s="139"/>
      <c r="B130" s="65"/>
      <c r="C130" s="61"/>
      <c r="D130" s="61"/>
      <c r="E130" s="61"/>
      <c r="F130" s="61"/>
      <c r="G130" s="61"/>
      <c r="H130" s="62"/>
      <c r="I130" s="185"/>
    </row>
    <row r="131" spans="1:9">
      <c r="A131" s="140"/>
      <c r="B131" s="65"/>
      <c r="C131" s="61"/>
      <c r="D131" s="61"/>
      <c r="E131" s="61"/>
      <c r="F131" s="61"/>
      <c r="G131" s="61"/>
      <c r="H131" s="62"/>
      <c r="I131" s="185"/>
    </row>
    <row r="132" spans="1:9">
      <c r="A132" s="137"/>
      <c r="B132" s="66"/>
      <c r="C132" s="66"/>
      <c r="D132" s="66"/>
      <c r="E132" s="66"/>
      <c r="F132" s="628" t="s">
        <v>3780</v>
      </c>
      <c r="G132" s="66"/>
      <c r="H132" s="723">
        <f>SUM(H125:H131)+0.01</f>
        <v>188.595</v>
      </c>
      <c r="I132" s="185"/>
    </row>
    <row r="133" spans="1:9">
      <c r="A133" s="138"/>
      <c r="B133" s="51"/>
      <c r="C133" s="51"/>
      <c r="D133" s="51"/>
      <c r="E133" s="51"/>
      <c r="F133" s="629"/>
      <c r="G133" s="51"/>
      <c r="H133" s="715"/>
      <c r="I133" s="185"/>
    </row>
    <row r="134" spans="1:9">
      <c r="A134" s="632" t="s">
        <v>3768</v>
      </c>
      <c r="B134" s="664" t="s">
        <v>3781</v>
      </c>
      <c r="C134" s="665"/>
      <c r="D134" s="636" t="s">
        <v>3782</v>
      </c>
      <c r="E134" s="636" t="s">
        <v>3770</v>
      </c>
      <c r="F134" s="668" t="s">
        <v>3783</v>
      </c>
      <c r="G134" s="665"/>
      <c r="H134" s="55" t="s">
        <v>3784</v>
      </c>
      <c r="I134" s="185"/>
    </row>
    <row r="135" spans="1:9">
      <c r="A135" s="633"/>
      <c r="B135" s="666"/>
      <c r="C135" s="635"/>
      <c r="D135" s="667"/>
      <c r="E135" s="667"/>
      <c r="F135" s="669"/>
      <c r="G135" s="635"/>
      <c r="H135" s="58" t="s">
        <v>3778</v>
      </c>
      <c r="I135" s="185"/>
    </row>
    <row r="136" spans="1:9">
      <c r="A136" s="59" t="s">
        <v>3785</v>
      </c>
      <c r="B136" s="189" t="s">
        <v>3786</v>
      </c>
      <c r="C136" s="51"/>
      <c r="D136" s="337"/>
      <c r="E136" s="338">
        <v>1</v>
      </c>
      <c r="F136" s="190"/>
      <c r="G136" s="61">
        <v>25.21</v>
      </c>
      <c r="H136" s="62">
        <f>E136*G136</f>
        <v>25.21</v>
      </c>
      <c r="I136" s="185"/>
    </row>
    <row r="137" spans="1:9">
      <c r="A137" s="59" t="s">
        <v>3787</v>
      </c>
      <c r="B137" s="67" t="s">
        <v>3788</v>
      </c>
      <c r="D137" s="336"/>
      <c r="E137" s="93">
        <v>4</v>
      </c>
      <c r="G137" s="61">
        <v>8.3000000000000007</v>
      </c>
      <c r="H137" s="62">
        <f>E137*G137</f>
        <v>33.200000000000003</v>
      </c>
      <c r="I137" s="185"/>
    </row>
    <row r="138" spans="1:9">
      <c r="A138" s="139"/>
      <c r="B138" s="67" t="s">
        <v>4005</v>
      </c>
      <c r="C138" s="51"/>
      <c r="D138" s="67"/>
      <c r="E138" s="93"/>
      <c r="F138" s="69"/>
      <c r="G138" s="61"/>
      <c r="H138" s="62">
        <f>SUM(H136:H137)*20.51%</f>
        <v>11.979891</v>
      </c>
      <c r="I138" s="185"/>
    </row>
    <row r="139" spans="1:9">
      <c r="A139" s="144"/>
      <c r="B139" s="67"/>
      <c r="C139" s="51"/>
      <c r="D139" s="67"/>
      <c r="E139" s="93"/>
      <c r="F139" s="69"/>
      <c r="G139" s="61"/>
      <c r="H139" s="62"/>
      <c r="I139" s="185"/>
    </row>
    <row r="140" spans="1:9">
      <c r="A140" s="139"/>
      <c r="B140" s="51"/>
      <c r="C140" s="51"/>
      <c r="D140" s="67"/>
      <c r="E140" s="93"/>
      <c r="F140" s="69"/>
      <c r="G140" s="61"/>
      <c r="H140" s="62"/>
      <c r="I140" s="185"/>
    </row>
    <row r="141" spans="1:9">
      <c r="A141" s="140"/>
      <c r="B141" s="51"/>
      <c r="C141" s="51"/>
      <c r="D141" s="175"/>
      <c r="E141" s="151"/>
      <c r="F141" s="69"/>
      <c r="G141" s="61"/>
      <c r="H141" s="62"/>
      <c r="I141" s="185"/>
    </row>
    <row r="142" spans="1:9">
      <c r="A142" s="141"/>
      <c r="B142" s="66"/>
      <c r="C142" s="66"/>
      <c r="D142" s="66"/>
      <c r="E142" s="66"/>
      <c r="F142" s="628" t="s">
        <v>3790</v>
      </c>
      <c r="G142" s="66"/>
      <c r="H142" s="630">
        <f>SUM(H136:H138)</f>
        <v>70.389891000000006</v>
      </c>
      <c r="I142" s="185"/>
    </row>
    <row r="143" spans="1:9">
      <c r="A143" s="142"/>
      <c r="B143" s="70"/>
      <c r="C143" s="70"/>
      <c r="D143" s="70"/>
      <c r="E143" s="70"/>
      <c r="F143" s="629"/>
      <c r="G143" s="70"/>
      <c r="H143" s="678"/>
      <c r="I143" s="185"/>
    </row>
    <row r="144" spans="1:9">
      <c r="A144" s="671" t="s">
        <v>3791</v>
      </c>
      <c r="B144" s="672"/>
      <c r="C144" s="675">
        <v>415</v>
      </c>
      <c r="D144" s="628" t="s">
        <v>3792</v>
      </c>
      <c r="E144" s="676"/>
      <c r="F144" s="676"/>
      <c r="G144" s="51"/>
      <c r="H144" s="670">
        <f>(H132+H142)+0.02</f>
        <v>259.00489099999999</v>
      </c>
      <c r="I144" s="185"/>
    </row>
    <row r="145" spans="1:9">
      <c r="A145" s="673"/>
      <c r="B145" s="674"/>
      <c r="C145" s="666"/>
      <c r="D145" s="677"/>
      <c r="E145" s="677"/>
      <c r="F145" s="677"/>
      <c r="G145" s="70"/>
      <c r="H145" s="765"/>
      <c r="I145" s="185"/>
    </row>
    <row r="146" spans="1:9">
      <c r="A146" s="671" t="s">
        <v>3793</v>
      </c>
      <c r="B146" s="672"/>
      <c r="C146" s="672"/>
      <c r="D146" s="672"/>
      <c r="E146" s="672"/>
      <c r="F146" s="672"/>
      <c r="G146" s="51"/>
      <c r="H146" s="630">
        <f>(H144/C144)</f>
        <v>0.62410817108433736</v>
      </c>
      <c r="I146" s="185"/>
    </row>
    <row r="147" spans="1:9">
      <c r="A147" s="673"/>
      <c r="B147" s="674"/>
      <c r="C147" s="674"/>
      <c r="D147" s="674"/>
      <c r="E147" s="674"/>
      <c r="F147" s="674"/>
      <c r="G147" s="51"/>
      <c r="H147" s="678"/>
      <c r="I147" s="185"/>
    </row>
    <row r="148" spans="1:9">
      <c r="A148" s="632" t="s">
        <v>3768</v>
      </c>
      <c r="B148" s="679" t="s">
        <v>3794</v>
      </c>
      <c r="C148" s="680"/>
      <c r="D148" s="681"/>
      <c r="E148" s="682" t="s">
        <v>3795</v>
      </c>
      <c r="F148" s="682" t="s">
        <v>3784</v>
      </c>
      <c r="G148" s="636" t="s">
        <v>3796</v>
      </c>
      <c r="H148" s="72" t="s">
        <v>3784</v>
      </c>
      <c r="I148" s="185"/>
    </row>
    <row r="149" spans="1:9">
      <c r="A149" s="633"/>
      <c r="B149" s="666"/>
      <c r="C149" s="666"/>
      <c r="D149" s="635"/>
      <c r="E149" s="667"/>
      <c r="F149" s="667"/>
      <c r="G149" s="667"/>
      <c r="H149" s="73" t="s">
        <v>3797</v>
      </c>
      <c r="I149" s="185"/>
    </row>
    <row r="150" spans="1:9">
      <c r="A150" s="191" t="s">
        <v>4424</v>
      </c>
      <c r="B150" s="166" t="s">
        <v>4419</v>
      </c>
      <c r="C150" s="80"/>
      <c r="D150" s="65"/>
      <c r="E150" s="76" t="s">
        <v>3934</v>
      </c>
      <c r="F150" s="61">
        <v>1.37</v>
      </c>
      <c r="G150" s="77">
        <v>0.02</v>
      </c>
      <c r="H150" s="95">
        <f>F150*G150</f>
        <v>2.7400000000000004E-2</v>
      </c>
      <c r="I150" s="185"/>
    </row>
    <row r="151" spans="1:9">
      <c r="A151" s="191" t="s">
        <v>4425</v>
      </c>
      <c r="B151" s="75" t="s">
        <v>4420</v>
      </c>
      <c r="C151" s="69"/>
      <c r="D151" s="65"/>
      <c r="E151" s="76" t="s">
        <v>4429</v>
      </c>
      <c r="F151" s="61">
        <v>41.77</v>
      </c>
      <c r="G151" s="77">
        <v>5.0000000000000001E-3</v>
      </c>
      <c r="H151" s="95">
        <f t="shared" ref="H151:H154" si="1">F151*G151</f>
        <v>0.20885000000000001</v>
      </c>
      <c r="I151" s="185"/>
    </row>
    <row r="152" spans="1:9">
      <c r="A152" s="191" t="s">
        <v>4426</v>
      </c>
      <c r="B152" s="75" t="s">
        <v>4421</v>
      </c>
      <c r="C152" s="69"/>
      <c r="D152" s="65"/>
      <c r="E152" s="76" t="s">
        <v>3934</v>
      </c>
      <c r="F152" s="61">
        <v>0.13</v>
      </c>
      <c r="G152" s="77">
        <v>0.2</v>
      </c>
      <c r="H152" s="95">
        <f t="shared" si="1"/>
        <v>2.6000000000000002E-2</v>
      </c>
      <c r="I152" s="185"/>
    </row>
    <row r="153" spans="1:9">
      <c r="A153" s="191" t="s">
        <v>4427</v>
      </c>
      <c r="B153" s="75" t="s">
        <v>4422</v>
      </c>
      <c r="C153" s="69"/>
      <c r="D153" s="65"/>
      <c r="E153" s="76" t="s">
        <v>3934</v>
      </c>
      <c r="F153" s="61">
        <v>10.3</v>
      </c>
      <c r="G153" s="77">
        <v>0.02</v>
      </c>
      <c r="H153" s="95">
        <f t="shared" si="1"/>
        <v>0.20600000000000002</v>
      </c>
      <c r="I153" s="185"/>
    </row>
    <row r="154" spans="1:9">
      <c r="A154" s="191" t="s">
        <v>4428</v>
      </c>
      <c r="B154" s="75" t="s">
        <v>4423</v>
      </c>
      <c r="C154" s="69"/>
      <c r="D154" s="65"/>
      <c r="E154" s="76" t="s">
        <v>3934</v>
      </c>
      <c r="F154" s="61">
        <v>0.19</v>
      </c>
      <c r="G154" s="161">
        <v>0.2</v>
      </c>
      <c r="H154" s="95">
        <f t="shared" si="1"/>
        <v>3.8000000000000006E-2</v>
      </c>
      <c r="I154" s="185"/>
    </row>
    <row r="155" spans="1:9">
      <c r="A155" s="191"/>
      <c r="B155" s="75"/>
      <c r="C155" s="69"/>
      <c r="D155" s="65"/>
      <c r="E155" s="76"/>
      <c r="F155" s="61"/>
      <c r="H155" s="95"/>
      <c r="I155" s="185"/>
    </row>
    <row r="156" spans="1:9">
      <c r="A156" s="140"/>
      <c r="B156" s="51"/>
      <c r="C156" s="69"/>
      <c r="D156" s="65"/>
      <c r="E156" s="65"/>
      <c r="F156" s="61"/>
      <c r="G156" s="82"/>
      <c r="H156" s="83"/>
      <c r="I156" s="185"/>
    </row>
    <row r="157" spans="1:9">
      <c r="A157" s="141"/>
      <c r="B157" s="66"/>
      <c r="C157" s="66"/>
      <c r="D157" s="66"/>
      <c r="E157" s="66"/>
      <c r="F157" s="628" t="s">
        <v>3798</v>
      </c>
      <c r="G157" s="66"/>
      <c r="H157" s="630">
        <f>SUM(H150:H154)</f>
        <v>0.50625000000000009</v>
      </c>
      <c r="I157" s="185"/>
    </row>
    <row r="158" spans="1:9">
      <c r="A158" s="142"/>
      <c r="B158" s="51"/>
      <c r="C158" s="51"/>
      <c r="D158" s="51"/>
      <c r="E158" s="51"/>
      <c r="F158" s="629"/>
      <c r="G158" s="51"/>
      <c r="H158" s="640"/>
      <c r="I158" s="185"/>
    </row>
    <row r="159" spans="1:9">
      <c r="A159" s="632" t="s">
        <v>3768</v>
      </c>
      <c r="B159" s="634" t="s">
        <v>3799</v>
      </c>
      <c r="C159" s="84" t="s">
        <v>3</v>
      </c>
      <c r="D159" s="85" t="s">
        <v>3</v>
      </c>
      <c r="E159" s="86" t="s">
        <v>3</v>
      </c>
      <c r="F159" s="636" t="s">
        <v>3784</v>
      </c>
      <c r="G159" s="636" t="s">
        <v>3796</v>
      </c>
      <c r="H159" s="196" t="s">
        <v>3773</v>
      </c>
      <c r="I159" s="185"/>
    </row>
    <row r="160" spans="1:9">
      <c r="A160" s="633"/>
      <c r="B160" s="635"/>
      <c r="C160" s="76" t="s">
        <v>3800</v>
      </c>
      <c r="D160" s="76" t="s">
        <v>3801</v>
      </c>
      <c r="E160" s="76" t="s">
        <v>3802</v>
      </c>
      <c r="F160" s="637"/>
      <c r="G160" s="637"/>
      <c r="H160" s="197" t="s">
        <v>3797</v>
      </c>
      <c r="I160" s="185"/>
    </row>
    <row r="161" spans="1:9">
      <c r="A161" s="192"/>
      <c r="B161" s="195"/>
      <c r="C161" s="89"/>
      <c r="D161" s="89"/>
      <c r="E161" s="89"/>
      <c r="F161" s="93"/>
      <c r="G161" s="90"/>
      <c r="H161" s="62"/>
      <c r="I161" s="185"/>
    </row>
    <row r="162" spans="1:9">
      <c r="A162" s="139"/>
      <c r="B162" s="88"/>
      <c r="C162" s="61"/>
      <c r="D162" s="61"/>
      <c r="E162" s="61"/>
      <c r="F162" s="93"/>
      <c r="G162" s="193"/>
      <c r="H162" s="95"/>
      <c r="I162" s="185"/>
    </row>
    <row r="163" spans="1:9">
      <c r="A163" s="139"/>
      <c r="B163" s="88"/>
      <c r="C163" s="61"/>
      <c r="D163" s="61"/>
      <c r="E163" s="61"/>
      <c r="F163" s="61"/>
      <c r="G163" s="94"/>
      <c r="H163" s="95"/>
      <c r="I163" s="185"/>
    </row>
    <row r="164" spans="1:9">
      <c r="A164" s="139"/>
      <c r="B164" s="88"/>
      <c r="C164" s="61"/>
      <c r="D164" s="61"/>
      <c r="E164" s="61"/>
      <c r="F164" s="93"/>
      <c r="G164" s="94"/>
      <c r="H164" s="95"/>
      <c r="I164" s="185"/>
    </row>
    <row r="165" spans="1:9">
      <c r="A165" s="140"/>
      <c r="B165" s="65"/>
      <c r="C165" s="61"/>
      <c r="D165" s="61"/>
      <c r="E165" s="61"/>
      <c r="F165" s="65"/>
      <c r="G165" s="94"/>
      <c r="H165" s="95"/>
      <c r="I165" s="185"/>
    </row>
    <row r="166" spans="1:9">
      <c r="A166" s="141"/>
      <c r="B166" s="66"/>
      <c r="C166" s="66"/>
      <c r="D166" s="66"/>
      <c r="E166" s="66"/>
      <c r="F166" s="628" t="s">
        <v>3803</v>
      </c>
      <c r="G166" s="66"/>
      <c r="H166" s="630"/>
      <c r="I166" s="185"/>
    </row>
    <row r="167" spans="1:9">
      <c r="A167" s="142"/>
      <c r="B167" s="51"/>
      <c r="C167" s="51"/>
      <c r="D167" s="51"/>
      <c r="E167" s="51"/>
      <c r="F167" s="629"/>
      <c r="G167" s="51"/>
      <c r="H167" s="631"/>
      <c r="I167" s="185"/>
    </row>
    <row r="168" spans="1:9">
      <c r="A168" s="638" t="s">
        <v>3804</v>
      </c>
      <c r="B168" s="639"/>
      <c r="C168" s="639"/>
      <c r="D168" s="66"/>
      <c r="E168" s="66"/>
      <c r="F168" s="66"/>
      <c r="G168" s="66"/>
      <c r="H168" s="630">
        <f>H146+H157+H166</f>
        <v>1.1303581710843376</v>
      </c>
      <c r="I168" s="185"/>
    </row>
    <row r="169" spans="1:9">
      <c r="A169" s="638"/>
      <c r="B169" s="639"/>
      <c r="C169" s="639"/>
      <c r="D169" s="70"/>
      <c r="E169" s="70"/>
      <c r="F169" s="70"/>
      <c r="G169" s="70"/>
      <c r="H169" s="640"/>
      <c r="I169" s="185"/>
    </row>
    <row r="170" spans="1:9">
      <c r="A170" s="646" t="s">
        <v>3847</v>
      </c>
      <c r="B170" s="647"/>
      <c r="C170" s="96"/>
      <c r="D170" s="66"/>
      <c r="E170" s="66"/>
      <c r="F170" s="66"/>
      <c r="G170" s="66"/>
      <c r="H170" s="644">
        <f>H168*34.32%</f>
        <v>0.38793892431614463</v>
      </c>
      <c r="I170" s="185"/>
    </row>
    <row r="171" spans="1:9">
      <c r="A171" s="646"/>
      <c r="B171" s="647"/>
      <c r="C171" s="97"/>
      <c r="D171" s="70"/>
      <c r="E171" s="70"/>
      <c r="F171" s="70"/>
      <c r="G171" s="70"/>
      <c r="H171" s="645"/>
      <c r="I171" s="185"/>
    </row>
    <row r="172" spans="1:9">
      <c r="A172" s="646" t="s">
        <v>3805</v>
      </c>
      <c r="B172" s="647"/>
      <c r="C172" s="96"/>
      <c r="D172" s="51"/>
      <c r="E172" s="51"/>
      <c r="F172" s="51"/>
      <c r="G172" s="51"/>
      <c r="H172" s="565">
        <f>H168+H170</f>
        <v>1.5182970954004822</v>
      </c>
      <c r="I172" s="185"/>
    </row>
    <row r="173" spans="1:9" ht="15.75" thickBot="1">
      <c r="A173" s="648"/>
      <c r="B173" s="649"/>
      <c r="C173" s="99"/>
      <c r="D173" s="100"/>
      <c r="E173" s="100"/>
      <c r="F173" s="100"/>
      <c r="G173" s="100"/>
      <c r="H173" s="198"/>
      <c r="I173" s="185"/>
    </row>
    <row r="174" spans="1:9">
      <c r="A174" s="650" t="s">
        <v>3806</v>
      </c>
      <c r="B174" s="651"/>
      <c r="C174" s="102"/>
      <c r="D174" s="69"/>
      <c r="E174" s="69"/>
      <c r="F174" s="69"/>
      <c r="G174" s="69"/>
      <c r="H174" s="95"/>
      <c r="I174" s="185"/>
    </row>
    <row r="175" spans="1:9">
      <c r="A175" s="144"/>
      <c r="B175" s="104"/>
      <c r="C175" s="69"/>
      <c r="D175" s="105"/>
      <c r="E175" s="51"/>
      <c r="F175" s="51"/>
      <c r="G175" s="69"/>
      <c r="H175" s="95"/>
      <c r="I175" s="185"/>
    </row>
    <row r="176" spans="1:9" ht="15.75" thickBot="1">
      <c r="A176" s="144"/>
      <c r="B176" s="104"/>
      <c r="C176" s="51"/>
      <c r="D176" s="105"/>
      <c r="E176" s="51"/>
      <c r="F176" s="51"/>
      <c r="G176" s="51"/>
      <c r="H176" s="106"/>
      <c r="I176" s="185"/>
    </row>
    <row r="177" spans="1:9">
      <c r="A177" s="652" t="s">
        <v>3808</v>
      </c>
      <c r="B177" s="653"/>
      <c r="C177" s="654"/>
      <c r="D177" s="655" t="s">
        <v>3807</v>
      </c>
      <c r="E177" s="656"/>
      <c r="F177" s="656"/>
      <c r="G177" s="656"/>
      <c r="H177" s="657"/>
      <c r="I177" s="185"/>
    </row>
    <row r="178" spans="1:9">
      <c r="A178" s="661" t="s">
        <v>4089</v>
      </c>
      <c r="B178" s="662"/>
      <c r="C178" s="663"/>
      <c r="D178" s="658"/>
      <c r="E178" s="659"/>
      <c r="F178" s="659"/>
      <c r="G178" s="659"/>
      <c r="H178" s="660"/>
      <c r="I178" s="185"/>
    </row>
    <row r="179" spans="1:9">
      <c r="A179" s="661" t="s">
        <v>4387</v>
      </c>
      <c r="B179" s="662"/>
      <c r="C179" s="663"/>
      <c r="D179" s="658"/>
      <c r="E179" s="659"/>
      <c r="F179" s="659"/>
      <c r="G179" s="659"/>
      <c r="H179" s="660"/>
      <c r="I179" s="185"/>
    </row>
    <row r="180" spans="1:9">
      <c r="A180" s="661" t="s">
        <v>4186</v>
      </c>
      <c r="B180" s="662"/>
      <c r="C180" s="663"/>
      <c r="D180" s="658"/>
      <c r="E180" s="659"/>
      <c r="F180" s="659"/>
      <c r="G180" s="659"/>
      <c r="H180" s="660"/>
      <c r="I180" s="185"/>
    </row>
    <row r="181" spans="1:9">
      <c r="A181" s="568"/>
      <c r="B181" s="568"/>
      <c r="C181" s="568"/>
      <c r="D181" s="568"/>
      <c r="E181" s="568"/>
      <c r="F181" s="568"/>
      <c r="G181" s="568"/>
      <c r="H181" s="568"/>
      <c r="I181" s="185"/>
    </row>
    <row r="182" spans="1:9">
      <c r="A182" s="749"/>
      <c r="B182" s="679"/>
      <c r="C182" s="749"/>
      <c r="D182" s="120"/>
      <c r="E182" s="121"/>
      <c r="F182" s="120"/>
      <c r="G182" s="121"/>
      <c r="H182" s="122"/>
      <c r="I182" s="185"/>
    </row>
    <row r="183" spans="1:9">
      <c r="A183" s="749"/>
      <c r="B183" s="680"/>
      <c r="C183" s="751"/>
      <c r="D183" s="122"/>
      <c r="E183" s="122"/>
      <c r="F183" s="122"/>
      <c r="G183" s="50"/>
      <c r="H183" s="122"/>
      <c r="I183" s="185"/>
    </row>
    <row r="184" spans="1:9">
      <c r="A184" s="123"/>
      <c r="B184" s="51"/>
      <c r="C184" s="68"/>
      <c r="D184" s="68"/>
      <c r="E184" s="68"/>
      <c r="F184" s="68"/>
      <c r="G184" s="68"/>
      <c r="H184" s="68"/>
      <c r="I184" s="185"/>
    </row>
    <row r="185" spans="1:9">
      <c r="A185" s="123"/>
      <c r="B185" s="51"/>
      <c r="C185" s="68"/>
      <c r="D185" s="68"/>
      <c r="E185" s="68"/>
      <c r="F185" s="68"/>
      <c r="G185" s="68"/>
      <c r="H185" s="68"/>
      <c r="I185" s="185"/>
    </row>
    <row r="186" spans="1:9">
      <c r="A186" s="123"/>
      <c r="B186" s="51"/>
      <c r="C186" s="68"/>
      <c r="D186" s="68"/>
      <c r="E186" s="68"/>
      <c r="F186" s="68"/>
      <c r="G186" s="68"/>
      <c r="H186" s="68"/>
      <c r="I186" s="185"/>
    </row>
    <row r="187" spans="1:9">
      <c r="A187" s="123"/>
      <c r="B187" s="51"/>
      <c r="C187" s="68"/>
      <c r="D187" s="68"/>
      <c r="E187" s="68"/>
      <c r="F187" s="68"/>
      <c r="G187" s="68"/>
      <c r="H187" s="68"/>
      <c r="I187" s="185"/>
    </row>
    <row r="188" spans="1:9">
      <c r="A188" s="157"/>
      <c r="B188" s="51"/>
      <c r="C188" s="68"/>
      <c r="D188" s="68"/>
      <c r="E188" s="68"/>
      <c r="F188" s="68"/>
      <c r="G188" s="68"/>
      <c r="H188" s="68"/>
      <c r="I188" s="185"/>
    </row>
    <row r="189" spans="1:9">
      <c r="A189" s="157"/>
      <c r="B189" s="51"/>
      <c r="C189" s="68"/>
      <c r="D189" s="68"/>
      <c r="E189" s="68"/>
      <c r="F189" s="68"/>
      <c r="G189" s="68"/>
      <c r="H189" s="68"/>
      <c r="I189" s="185"/>
    </row>
    <row r="190" spans="1:9">
      <c r="A190" s="157"/>
      <c r="B190" s="51"/>
      <c r="C190" s="68"/>
      <c r="D190" s="68"/>
      <c r="E190" s="68"/>
      <c r="F190" s="68"/>
      <c r="G190" s="68"/>
      <c r="H190" s="68"/>
      <c r="I190" s="185"/>
    </row>
    <row r="191" spans="1:9">
      <c r="A191" s="157"/>
      <c r="B191" s="51"/>
      <c r="C191" s="51"/>
      <c r="D191" s="51"/>
      <c r="E191" s="51"/>
      <c r="F191" s="747"/>
      <c r="G191" s="51"/>
      <c r="H191" s="757"/>
      <c r="I191" s="185"/>
    </row>
    <row r="192" spans="1:9">
      <c r="A192" s="157"/>
      <c r="B192" s="51"/>
      <c r="C192" s="51"/>
      <c r="D192" s="51"/>
      <c r="E192" s="51"/>
      <c r="F192" s="740"/>
      <c r="G192" s="51"/>
      <c r="H192" s="758"/>
      <c r="I192" s="185"/>
    </row>
    <row r="193" spans="1:9">
      <c r="A193" s="749"/>
      <c r="B193" s="679"/>
      <c r="C193" s="680"/>
      <c r="D193" s="679"/>
      <c r="E193" s="679"/>
      <c r="F193" s="679"/>
      <c r="G193" s="680"/>
      <c r="H193" s="122"/>
      <c r="I193" s="185"/>
    </row>
    <row r="194" spans="1:9">
      <c r="A194" s="749"/>
      <c r="B194" s="680"/>
      <c r="C194" s="680"/>
      <c r="D194" s="751"/>
      <c r="E194" s="751"/>
      <c r="F194" s="680"/>
      <c r="G194" s="680"/>
      <c r="H194" s="122"/>
      <c r="I194" s="185"/>
    </row>
    <row r="195" spans="1:9">
      <c r="A195" s="123"/>
      <c r="B195" s="51"/>
      <c r="C195" s="51"/>
      <c r="D195" s="51"/>
      <c r="E195" s="68"/>
      <c r="F195" s="68"/>
      <c r="G195" s="68"/>
      <c r="H195" s="68"/>
      <c r="I195" s="185"/>
    </row>
    <row r="196" spans="1:9">
      <c r="A196" s="123"/>
      <c r="B196" s="51"/>
      <c r="C196" s="51"/>
      <c r="D196" s="51"/>
      <c r="E196" s="68"/>
      <c r="F196" s="51"/>
      <c r="G196" s="68"/>
      <c r="H196" s="68"/>
      <c r="I196" s="185"/>
    </row>
    <row r="197" spans="1:9">
      <c r="A197" s="157"/>
      <c r="B197" s="51"/>
      <c r="C197" s="51"/>
      <c r="D197" s="51"/>
      <c r="E197" s="68"/>
      <c r="F197" s="51"/>
      <c r="G197" s="68"/>
      <c r="H197" s="68"/>
      <c r="I197" s="185"/>
    </row>
    <row r="198" spans="1:9">
      <c r="A198" s="157"/>
      <c r="B198" s="51"/>
      <c r="C198" s="51"/>
      <c r="D198" s="51"/>
      <c r="E198" s="68"/>
      <c r="F198" s="51"/>
      <c r="G198" s="68"/>
      <c r="H198" s="68"/>
      <c r="I198" s="185"/>
    </row>
    <row r="199" spans="1:9">
      <c r="A199" s="157"/>
      <c r="B199" s="51"/>
      <c r="C199" s="51"/>
      <c r="D199" s="51"/>
      <c r="E199" s="68"/>
      <c r="F199" s="51"/>
      <c r="G199" s="68"/>
      <c r="H199" s="68"/>
      <c r="I199" s="185"/>
    </row>
    <row r="200" spans="1:9">
      <c r="A200" s="157"/>
      <c r="B200" s="51"/>
      <c r="C200" s="51"/>
      <c r="D200" s="51"/>
      <c r="E200" s="68"/>
      <c r="F200" s="51"/>
      <c r="G200" s="68"/>
      <c r="H200" s="68"/>
      <c r="I200" s="185"/>
    </row>
    <row r="201" spans="1:9">
      <c r="A201" s="157"/>
      <c r="B201" s="51"/>
      <c r="C201" s="51"/>
      <c r="D201" s="51"/>
      <c r="E201" s="51"/>
      <c r="F201" s="747"/>
      <c r="G201" s="51"/>
      <c r="H201" s="756"/>
      <c r="I201" s="185"/>
    </row>
    <row r="202" spans="1:9">
      <c r="A202" s="157"/>
      <c r="B202" s="51"/>
      <c r="C202" s="51"/>
      <c r="D202" s="51"/>
      <c r="E202" s="51"/>
      <c r="F202" s="740"/>
      <c r="G202" s="51"/>
      <c r="H202" s="680"/>
      <c r="I202" s="185"/>
    </row>
    <row r="203" spans="1:9">
      <c r="A203" s="750"/>
      <c r="B203" s="750"/>
      <c r="C203" s="754"/>
      <c r="D203" s="747"/>
      <c r="E203" s="755"/>
      <c r="F203" s="755"/>
      <c r="G203" s="51"/>
      <c r="H203" s="756"/>
      <c r="I203" s="185"/>
    </row>
    <row r="204" spans="1:9">
      <c r="A204" s="750"/>
      <c r="B204" s="750"/>
      <c r="C204" s="680"/>
      <c r="D204" s="755"/>
      <c r="E204" s="755"/>
      <c r="F204" s="755"/>
      <c r="G204" s="51"/>
      <c r="H204" s="752"/>
      <c r="I204" s="185"/>
    </row>
    <row r="205" spans="1:9">
      <c r="A205" s="750"/>
      <c r="B205" s="750"/>
      <c r="C205" s="750"/>
      <c r="D205" s="750"/>
      <c r="E205" s="750"/>
      <c r="F205" s="750"/>
      <c r="G205" s="51"/>
      <c r="H205" s="748"/>
      <c r="I205" s="185"/>
    </row>
    <row r="206" spans="1:9">
      <c r="A206" s="750"/>
      <c r="B206" s="750"/>
      <c r="C206" s="750"/>
      <c r="D206" s="750"/>
      <c r="E206" s="750"/>
      <c r="F206" s="750"/>
      <c r="G206" s="51"/>
      <c r="H206" s="748"/>
      <c r="I206" s="185"/>
    </row>
    <row r="207" spans="1:9">
      <c r="A207" s="749"/>
      <c r="B207" s="679"/>
      <c r="C207" s="680"/>
      <c r="D207" s="680"/>
      <c r="E207" s="679"/>
      <c r="F207" s="679"/>
      <c r="G207" s="679"/>
      <c r="H207" s="126"/>
      <c r="I207" s="185"/>
    </row>
    <row r="208" spans="1:9">
      <c r="A208" s="749"/>
      <c r="B208" s="680"/>
      <c r="C208" s="680"/>
      <c r="D208" s="680"/>
      <c r="E208" s="751"/>
      <c r="F208" s="751"/>
      <c r="G208" s="751"/>
      <c r="H208" s="126"/>
      <c r="I208" s="185"/>
    </row>
    <row r="209" spans="1:9">
      <c r="A209" s="123"/>
      <c r="B209" s="50"/>
      <c r="C209" s="51"/>
      <c r="D209" s="51"/>
      <c r="E209" s="122"/>
      <c r="F209" s="68"/>
      <c r="G209" s="127"/>
      <c r="H209" s="68"/>
      <c r="I209" s="185"/>
    </row>
    <row r="210" spans="1:9">
      <c r="A210" s="128"/>
      <c r="B210" s="50"/>
      <c r="C210" s="51"/>
      <c r="D210" s="51"/>
      <c r="E210" s="122"/>
      <c r="F210" s="68"/>
      <c r="G210" s="127"/>
      <c r="H210" s="68"/>
      <c r="I210" s="185"/>
    </row>
    <row r="211" spans="1:9">
      <c r="A211" s="128"/>
      <c r="B211" s="50"/>
      <c r="C211" s="80"/>
      <c r="D211" s="51"/>
      <c r="E211" s="122"/>
      <c r="F211" s="68"/>
      <c r="G211" s="127"/>
      <c r="H211" s="68"/>
      <c r="I211" s="185"/>
    </row>
    <row r="212" spans="1:9">
      <c r="A212" s="157"/>
      <c r="B212" s="50"/>
      <c r="C212" s="80"/>
      <c r="D212" s="51"/>
      <c r="E212" s="122"/>
      <c r="F212" s="68"/>
      <c r="G212" s="127"/>
      <c r="H212" s="80"/>
      <c r="I212" s="185"/>
    </row>
    <row r="213" spans="1:9">
      <c r="A213" s="157"/>
      <c r="B213" s="50"/>
      <c r="C213" s="51"/>
      <c r="D213" s="51"/>
      <c r="E213" s="122"/>
      <c r="F213" s="68"/>
      <c r="G213" s="129"/>
      <c r="H213" s="80"/>
      <c r="I213" s="185"/>
    </row>
    <row r="214" spans="1:9">
      <c r="A214" s="157"/>
      <c r="B214" s="50"/>
      <c r="C214" s="51"/>
      <c r="D214" s="51"/>
      <c r="E214" s="122"/>
      <c r="F214" s="68"/>
      <c r="G214" s="129"/>
      <c r="H214" s="80"/>
      <c r="I214" s="185"/>
    </row>
    <row r="215" spans="1:9">
      <c r="A215" s="157"/>
      <c r="B215" s="51"/>
      <c r="C215" s="51"/>
      <c r="D215" s="51"/>
      <c r="E215" s="51"/>
      <c r="F215" s="68"/>
      <c r="G215" s="130"/>
      <c r="H215" s="51"/>
      <c r="I215" s="185"/>
    </row>
    <row r="216" spans="1:9">
      <c r="A216" s="157"/>
      <c r="B216" s="51"/>
      <c r="C216" s="51"/>
      <c r="D216" s="51"/>
      <c r="E216" s="51"/>
      <c r="F216" s="747"/>
      <c r="G216" s="51"/>
      <c r="H216" s="756"/>
      <c r="I216" s="185"/>
    </row>
    <row r="217" spans="1:9">
      <c r="A217" s="157"/>
      <c r="B217" s="51"/>
      <c r="C217" s="51"/>
      <c r="D217" s="51"/>
      <c r="E217" s="51"/>
      <c r="F217" s="740"/>
      <c r="G217" s="51"/>
      <c r="H217" s="680"/>
      <c r="I217" s="185"/>
    </row>
    <row r="218" spans="1:9">
      <c r="A218" s="749"/>
      <c r="B218" s="679"/>
      <c r="C218" s="122"/>
      <c r="D218" s="122"/>
      <c r="E218" s="122"/>
      <c r="F218" s="679"/>
      <c r="G218" s="679"/>
      <c r="H218" s="126"/>
      <c r="I218" s="185"/>
    </row>
    <row r="219" spans="1:9">
      <c r="A219" s="749"/>
      <c r="B219" s="680"/>
      <c r="C219" s="122"/>
      <c r="D219" s="122"/>
      <c r="E219" s="122"/>
      <c r="F219" s="680"/>
      <c r="G219" s="680"/>
      <c r="H219" s="126"/>
      <c r="I219" s="185"/>
    </row>
    <row r="220" spans="1:9">
      <c r="A220" s="158"/>
      <c r="B220" s="50"/>
      <c r="C220" s="68"/>
      <c r="D220" s="68"/>
      <c r="E220" s="68"/>
      <c r="F220" s="68"/>
      <c r="G220" s="131"/>
      <c r="H220" s="80"/>
      <c r="I220" s="185"/>
    </row>
    <row r="221" spans="1:9">
      <c r="A221" s="158"/>
      <c r="B221" s="50"/>
      <c r="C221" s="68"/>
      <c r="D221" s="68"/>
      <c r="E221" s="68"/>
      <c r="F221" s="68"/>
      <c r="G221" s="131"/>
      <c r="H221" s="80"/>
      <c r="I221" s="185"/>
    </row>
    <row r="222" spans="1:9">
      <c r="A222" s="158"/>
      <c r="B222" s="50"/>
      <c r="C222" s="68"/>
      <c r="D222" s="68"/>
      <c r="E222" s="68"/>
      <c r="F222" s="68"/>
      <c r="G222" s="131"/>
      <c r="H222" s="80"/>
      <c r="I222" s="185"/>
    </row>
    <row r="223" spans="1:9">
      <c r="A223" s="158"/>
      <c r="B223" s="50"/>
      <c r="C223" s="68"/>
      <c r="D223" s="68"/>
      <c r="E223" s="68"/>
      <c r="F223" s="68"/>
      <c r="G223" s="131"/>
      <c r="H223" s="80"/>
      <c r="I223" s="185"/>
    </row>
    <row r="224" spans="1:9">
      <c r="A224" s="158"/>
      <c r="B224" s="50"/>
      <c r="C224" s="68"/>
      <c r="D224" s="68"/>
      <c r="E224" s="68"/>
      <c r="F224" s="68"/>
      <c r="G224" s="131"/>
      <c r="H224" s="80"/>
      <c r="I224" s="185"/>
    </row>
    <row r="225" spans="1:9">
      <c r="A225" s="158"/>
      <c r="B225" s="50"/>
      <c r="C225" s="68"/>
      <c r="D225" s="68"/>
      <c r="E225" s="68"/>
      <c r="F225" s="68"/>
      <c r="G225" s="131"/>
      <c r="H225" s="80"/>
      <c r="I225" s="185"/>
    </row>
    <row r="226" spans="1:9">
      <c r="A226" s="128"/>
      <c r="B226" s="50"/>
      <c r="C226" s="68"/>
      <c r="D226" s="68"/>
      <c r="E226" s="68"/>
      <c r="F226" s="68"/>
      <c r="G226" s="131"/>
      <c r="H226" s="80"/>
      <c r="I226" s="185"/>
    </row>
    <row r="227" spans="1:9">
      <c r="A227" s="128"/>
      <c r="B227" s="50"/>
      <c r="C227" s="68"/>
      <c r="D227" s="68"/>
      <c r="E227" s="68"/>
      <c r="F227" s="68"/>
      <c r="G227" s="131"/>
      <c r="H227" s="80"/>
      <c r="I227" s="185"/>
    </row>
    <row r="228" spans="1:9">
      <c r="A228" s="157"/>
      <c r="B228" s="51"/>
      <c r="C228" s="51"/>
      <c r="D228" s="51"/>
      <c r="E228" s="51"/>
      <c r="F228" s="747"/>
      <c r="G228" s="51"/>
      <c r="H228" s="748"/>
      <c r="I228" s="185"/>
    </row>
    <row r="229" spans="1:9">
      <c r="A229" s="157"/>
      <c r="B229" s="51"/>
      <c r="C229" s="51"/>
      <c r="D229" s="51"/>
      <c r="E229" s="51"/>
      <c r="F229" s="740"/>
      <c r="G229" s="51"/>
      <c r="H229" s="752"/>
      <c r="I229" s="185"/>
    </row>
    <row r="230" spans="1:9">
      <c r="A230" s="750"/>
      <c r="B230" s="750"/>
      <c r="C230" s="750"/>
      <c r="D230" s="51"/>
      <c r="E230" s="51"/>
      <c r="F230" s="51"/>
      <c r="G230" s="51"/>
      <c r="H230" s="748"/>
      <c r="I230" s="185"/>
    </row>
    <row r="231" spans="1:9">
      <c r="A231" s="750"/>
      <c r="B231" s="750"/>
      <c r="C231" s="750"/>
      <c r="D231" s="51"/>
      <c r="E231" s="51"/>
      <c r="F231" s="51"/>
      <c r="G231" s="51"/>
      <c r="H231" s="748"/>
      <c r="I231" s="185"/>
    </row>
    <row r="232" spans="1:9">
      <c r="A232" s="747"/>
      <c r="B232" s="747"/>
      <c r="C232" s="119"/>
      <c r="D232" s="51"/>
      <c r="E232" s="51"/>
      <c r="F232" s="51"/>
      <c r="G232" s="51"/>
      <c r="H232" s="748"/>
      <c r="I232" s="185"/>
    </row>
    <row r="233" spans="1:9">
      <c r="A233" s="747"/>
      <c r="B233" s="747"/>
      <c r="C233" s="119"/>
      <c r="D233" s="51"/>
      <c r="E233" s="51"/>
      <c r="F233" s="51"/>
      <c r="G233" s="51"/>
      <c r="H233" s="752"/>
      <c r="I233" s="185"/>
    </row>
    <row r="234" spans="1:9">
      <c r="A234" s="747"/>
      <c r="B234" s="747"/>
      <c r="C234" s="119"/>
      <c r="D234" s="51"/>
      <c r="E234" s="51"/>
      <c r="F234" s="51"/>
      <c r="G234" s="51"/>
      <c r="H234" s="302"/>
      <c r="I234" s="185"/>
    </row>
    <row r="235" spans="1:9">
      <c r="A235" s="747"/>
      <c r="B235" s="747"/>
      <c r="C235" s="119"/>
      <c r="D235" s="51"/>
      <c r="E235" s="51"/>
      <c r="F235" s="51"/>
      <c r="G235" s="51"/>
      <c r="H235" s="300"/>
      <c r="I235" s="185"/>
    </row>
    <row r="236" spans="1:9">
      <c r="A236" s="753"/>
      <c r="B236" s="753"/>
      <c r="C236" s="119"/>
      <c r="D236" s="51"/>
      <c r="E236" s="51"/>
      <c r="F236" s="51"/>
      <c r="G236" s="51"/>
      <c r="H236" s="80"/>
      <c r="I236" s="185"/>
    </row>
    <row r="237" spans="1:9">
      <c r="A237" s="104"/>
      <c r="B237" s="104"/>
      <c r="C237" s="51"/>
      <c r="D237" s="105"/>
      <c r="E237" s="51"/>
      <c r="F237" s="51"/>
      <c r="G237" s="51"/>
      <c r="H237" s="80"/>
      <c r="I237" s="185"/>
    </row>
    <row r="238" spans="1:9">
      <c r="A238" s="104"/>
      <c r="B238" s="104"/>
      <c r="C238" s="51"/>
      <c r="D238" s="105"/>
      <c r="E238" s="51"/>
      <c r="F238" s="51"/>
      <c r="G238" s="51"/>
      <c r="H238" s="51"/>
      <c r="I238" s="185"/>
    </row>
    <row r="239" spans="1:9">
      <c r="A239" s="662"/>
      <c r="B239" s="662"/>
      <c r="C239" s="662"/>
      <c r="D239" s="659"/>
      <c r="E239" s="659"/>
      <c r="F239" s="659"/>
      <c r="G239" s="659"/>
      <c r="H239" s="659"/>
      <c r="I239" s="185"/>
    </row>
    <row r="240" spans="1:9">
      <c r="A240" s="662"/>
      <c r="B240" s="662"/>
      <c r="C240" s="662"/>
      <c r="D240" s="659"/>
      <c r="E240" s="659"/>
      <c r="F240" s="659"/>
      <c r="G240" s="659"/>
      <c r="H240" s="659"/>
      <c r="I240" s="185"/>
    </row>
    <row r="241" spans="1:9">
      <c r="A241" s="662"/>
      <c r="B241" s="662"/>
      <c r="C241" s="662"/>
      <c r="D241" s="659"/>
      <c r="E241" s="659"/>
      <c r="F241" s="659"/>
      <c r="G241" s="659"/>
      <c r="H241" s="659"/>
      <c r="I241" s="185"/>
    </row>
    <row r="242" spans="1:9">
      <c r="A242" s="662"/>
      <c r="B242" s="662"/>
      <c r="C242" s="662"/>
      <c r="D242" s="659"/>
      <c r="E242" s="659"/>
      <c r="F242" s="659"/>
      <c r="G242" s="659"/>
      <c r="H242" s="659"/>
      <c r="I242" s="185"/>
    </row>
    <row r="243" spans="1:9">
      <c r="A243" s="753"/>
      <c r="B243" s="753"/>
      <c r="C243" s="301"/>
      <c r="D243" s="301"/>
      <c r="E243" s="119"/>
      <c r="F243" s="119"/>
      <c r="G243" s="119"/>
      <c r="H243" s="759"/>
      <c r="I243" s="185"/>
    </row>
    <row r="244" spans="1:9">
      <c r="A244" s="686"/>
      <c r="B244" s="686"/>
      <c r="C244" s="50"/>
      <c r="D244" s="301"/>
      <c r="E244" s="51"/>
      <c r="F244" s="51"/>
      <c r="G244" s="51"/>
      <c r="H244" s="759"/>
      <c r="I244" s="185"/>
    </row>
    <row r="245" spans="1:9">
      <c r="A245" s="749"/>
      <c r="B245" s="679"/>
      <c r="C245" s="749"/>
      <c r="D245" s="120"/>
      <c r="E245" s="121"/>
      <c r="F245" s="120"/>
      <c r="G245" s="121"/>
      <c r="H245" s="122"/>
      <c r="I245" s="185"/>
    </row>
    <row r="246" spans="1:9">
      <c r="A246" s="749"/>
      <c r="B246" s="680"/>
      <c r="C246" s="751"/>
      <c r="D246" s="122"/>
      <c r="E246" s="122"/>
      <c r="F246" s="122"/>
      <c r="G246" s="50"/>
      <c r="H246" s="122"/>
      <c r="I246" s="185"/>
    </row>
    <row r="247" spans="1:9">
      <c r="A247" s="123"/>
      <c r="B247" s="51"/>
      <c r="C247" s="68"/>
      <c r="D247" s="68"/>
      <c r="E247" s="68"/>
      <c r="F247" s="68"/>
      <c r="G247" s="68"/>
      <c r="H247" s="68"/>
      <c r="I247" s="185"/>
    </row>
    <row r="248" spans="1:9">
      <c r="A248" s="123"/>
      <c r="B248" s="51"/>
      <c r="C248" s="68"/>
      <c r="D248" s="68"/>
      <c r="E248" s="68"/>
      <c r="F248" s="68"/>
      <c r="G248" s="68"/>
      <c r="H248" s="68"/>
      <c r="I248" s="185"/>
    </row>
    <row r="249" spans="1:9">
      <c r="A249" s="123"/>
      <c r="B249" s="51"/>
      <c r="C249" s="68"/>
      <c r="D249" s="68"/>
      <c r="E249" s="68"/>
      <c r="F249" s="68"/>
      <c r="G249" s="68"/>
      <c r="H249" s="68"/>
      <c r="I249" s="185"/>
    </row>
    <row r="250" spans="1:9">
      <c r="A250" s="123"/>
      <c r="B250" s="51"/>
      <c r="C250" s="68"/>
      <c r="D250" s="68"/>
      <c r="E250" s="68"/>
      <c r="F250" s="68"/>
      <c r="G250" s="68"/>
      <c r="H250" s="68"/>
      <c r="I250" s="185"/>
    </row>
    <row r="251" spans="1:9">
      <c r="A251" s="123"/>
      <c r="B251" s="51"/>
      <c r="C251" s="68"/>
      <c r="D251" s="68"/>
      <c r="E251" s="68"/>
      <c r="F251" s="68"/>
      <c r="G251" s="68"/>
      <c r="H251" s="68"/>
      <c r="I251" s="185"/>
    </row>
    <row r="252" spans="1:9">
      <c r="A252" s="123"/>
      <c r="B252" s="51"/>
      <c r="C252" s="68"/>
      <c r="D252" s="68"/>
      <c r="E252" s="68"/>
      <c r="F252" s="68"/>
      <c r="G252" s="68"/>
      <c r="H252" s="68"/>
      <c r="I252" s="185"/>
    </row>
    <row r="253" spans="1:9">
      <c r="A253" s="157"/>
      <c r="B253" s="51"/>
      <c r="C253" s="68"/>
      <c r="D253" s="68"/>
      <c r="E253" s="68"/>
      <c r="F253" s="68"/>
      <c r="G253" s="68"/>
      <c r="H253" s="68"/>
      <c r="I253" s="185"/>
    </row>
    <row r="254" spans="1:9">
      <c r="A254" s="157"/>
      <c r="B254" s="51"/>
      <c r="C254" s="51"/>
      <c r="D254" s="51"/>
      <c r="E254" s="51"/>
      <c r="F254" s="747"/>
      <c r="G254" s="51"/>
      <c r="H254" s="757"/>
      <c r="I254" s="185"/>
    </row>
    <row r="255" spans="1:9">
      <c r="A255" s="157"/>
      <c r="B255" s="51"/>
      <c r="C255" s="51"/>
      <c r="D255" s="51"/>
      <c r="E255" s="51"/>
      <c r="F255" s="740"/>
      <c r="G255" s="51"/>
      <c r="H255" s="758"/>
      <c r="I255" s="185"/>
    </row>
    <row r="256" spans="1:9">
      <c r="A256" s="749"/>
      <c r="B256" s="679"/>
      <c r="C256" s="680"/>
      <c r="D256" s="679"/>
      <c r="E256" s="679"/>
      <c r="F256" s="679"/>
      <c r="G256" s="680"/>
      <c r="H256" s="122"/>
      <c r="I256" s="185"/>
    </row>
    <row r="257" spans="1:9">
      <c r="A257" s="749"/>
      <c r="B257" s="680"/>
      <c r="C257" s="680"/>
      <c r="D257" s="751"/>
      <c r="E257" s="751"/>
      <c r="F257" s="680"/>
      <c r="G257" s="680"/>
      <c r="H257" s="122"/>
      <c r="I257" s="185"/>
    </row>
    <row r="258" spans="1:9">
      <c r="A258" s="123"/>
      <c r="B258" s="51"/>
      <c r="C258" s="51"/>
      <c r="D258" s="51"/>
      <c r="E258" s="68"/>
      <c r="F258" s="68"/>
      <c r="G258" s="68"/>
      <c r="H258" s="80"/>
      <c r="I258" s="185"/>
    </row>
    <row r="259" spans="1:9">
      <c r="A259" s="123"/>
      <c r="B259" s="51"/>
      <c r="C259" s="51"/>
      <c r="D259" s="51"/>
      <c r="E259" s="68"/>
      <c r="F259" s="51"/>
      <c r="G259" s="68"/>
      <c r="H259" s="80"/>
      <c r="I259" s="185"/>
    </row>
    <row r="260" spans="1:9">
      <c r="A260" s="157"/>
      <c r="B260" s="51"/>
      <c r="C260" s="51"/>
      <c r="D260" s="51"/>
      <c r="E260" s="68"/>
      <c r="F260" s="51"/>
      <c r="G260" s="68"/>
      <c r="H260" s="68"/>
      <c r="I260" s="185"/>
    </row>
    <row r="261" spans="1:9">
      <c r="A261" s="157"/>
      <c r="B261" s="51"/>
      <c r="C261" s="51"/>
      <c r="D261" s="51"/>
      <c r="E261" s="68"/>
      <c r="F261" s="51"/>
      <c r="G261" s="68"/>
      <c r="H261" s="68"/>
      <c r="I261" s="185"/>
    </row>
    <row r="262" spans="1:9">
      <c r="A262" s="157"/>
      <c r="B262" s="51"/>
      <c r="C262" s="51"/>
      <c r="D262" s="51"/>
      <c r="E262" s="68"/>
      <c r="F262" s="51"/>
      <c r="G262" s="68"/>
      <c r="H262" s="68"/>
      <c r="I262" s="185"/>
    </row>
    <row r="263" spans="1:9">
      <c r="A263" s="157"/>
      <c r="B263" s="51"/>
      <c r="C263" s="51"/>
      <c r="D263" s="51"/>
      <c r="E263" s="68"/>
      <c r="F263" s="51"/>
      <c r="G263" s="68"/>
      <c r="H263" s="68"/>
      <c r="I263" s="185"/>
    </row>
    <row r="264" spans="1:9">
      <c r="A264" s="157"/>
      <c r="B264" s="51"/>
      <c r="C264" s="51"/>
      <c r="D264" s="51"/>
      <c r="E264" s="51"/>
      <c r="F264" s="747"/>
      <c r="G264" s="51"/>
      <c r="H264" s="756"/>
      <c r="I264" s="185"/>
    </row>
    <row r="265" spans="1:9">
      <c r="A265" s="157"/>
      <c r="B265" s="51"/>
      <c r="C265" s="51"/>
      <c r="D265" s="51"/>
      <c r="E265" s="51"/>
      <c r="F265" s="740"/>
      <c r="G265" s="51"/>
      <c r="H265" s="680"/>
      <c r="I265" s="185"/>
    </row>
    <row r="266" spans="1:9">
      <c r="A266" s="750"/>
      <c r="B266" s="750"/>
      <c r="C266" s="754"/>
      <c r="D266" s="747"/>
      <c r="E266" s="755"/>
      <c r="F266" s="755"/>
      <c r="G266" s="51"/>
      <c r="H266" s="756"/>
      <c r="I266" s="185"/>
    </row>
    <row r="267" spans="1:9">
      <c r="A267" s="750"/>
      <c r="B267" s="750"/>
      <c r="C267" s="680"/>
      <c r="D267" s="755"/>
      <c r="E267" s="755"/>
      <c r="F267" s="755"/>
      <c r="G267" s="51"/>
      <c r="H267" s="752"/>
      <c r="I267" s="185"/>
    </row>
    <row r="268" spans="1:9">
      <c r="A268" s="750"/>
      <c r="B268" s="750"/>
      <c r="C268" s="750"/>
      <c r="D268" s="750"/>
      <c r="E268" s="750"/>
      <c r="F268" s="750"/>
      <c r="G268" s="51"/>
      <c r="H268" s="748"/>
      <c r="I268" s="185"/>
    </row>
    <row r="269" spans="1:9">
      <c r="A269" s="750"/>
      <c r="B269" s="750"/>
      <c r="C269" s="750"/>
      <c r="D269" s="750"/>
      <c r="E269" s="750"/>
      <c r="F269" s="750"/>
      <c r="G269" s="51"/>
      <c r="H269" s="748"/>
      <c r="I269" s="185"/>
    </row>
    <row r="270" spans="1:9">
      <c r="A270" s="749"/>
      <c r="B270" s="679"/>
      <c r="C270" s="680"/>
      <c r="D270" s="680"/>
      <c r="E270" s="679"/>
      <c r="F270" s="679"/>
      <c r="G270" s="679"/>
      <c r="H270" s="126"/>
      <c r="I270" s="185"/>
    </row>
    <row r="271" spans="1:9">
      <c r="A271" s="749"/>
      <c r="B271" s="680"/>
      <c r="C271" s="680"/>
      <c r="D271" s="680"/>
      <c r="E271" s="751"/>
      <c r="F271" s="751"/>
      <c r="G271" s="751"/>
      <c r="H271" s="126"/>
      <c r="I271" s="185"/>
    </row>
    <row r="272" spans="1:9">
      <c r="A272" s="123"/>
      <c r="B272" s="50"/>
      <c r="C272" s="51"/>
      <c r="D272" s="51"/>
      <c r="E272" s="122"/>
      <c r="F272" s="68"/>
      <c r="G272" s="127"/>
      <c r="H272" s="80"/>
      <c r="I272" s="185"/>
    </row>
    <row r="273" spans="1:9">
      <c r="A273" s="128"/>
      <c r="B273" s="50"/>
      <c r="C273" s="51"/>
      <c r="D273" s="51"/>
      <c r="E273" s="122"/>
      <c r="F273" s="68"/>
      <c r="G273" s="127"/>
      <c r="H273" s="80"/>
      <c r="I273" s="185"/>
    </row>
    <row r="274" spans="1:9">
      <c r="A274" s="128"/>
      <c r="B274" s="50"/>
      <c r="C274" s="80"/>
      <c r="D274" s="51"/>
      <c r="E274" s="122"/>
      <c r="F274" s="68"/>
      <c r="G274" s="127"/>
      <c r="H274" s="80"/>
      <c r="I274" s="185"/>
    </row>
    <row r="275" spans="1:9">
      <c r="A275" s="157"/>
      <c r="B275" s="50"/>
      <c r="C275" s="80"/>
      <c r="D275" s="51"/>
      <c r="E275" s="122"/>
      <c r="F275" s="68"/>
      <c r="G275" s="127"/>
      <c r="H275" s="80"/>
      <c r="I275" s="185"/>
    </row>
    <row r="276" spans="1:9">
      <c r="A276" s="157"/>
      <c r="B276" s="50"/>
      <c r="C276" s="51"/>
      <c r="D276" s="51"/>
      <c r="E276" s="122"/>
      <c r="F276" s="68"/>
      <c r="G276" s="129"/>
      <c r="H276" s="80"/>
      <c r="I276" s="185"/>
    </row>
    <row r="277" spans="1:9">
      <c r="A277" s="157"/>
      <c r="B277" s="50"/>
      <c r="C277" s="51"/>
      <c r="D277" s="51"/>
      <c r="E277" s="122"/>
      <c r="F277" s="68"/>
      <c r="G277" s="129"/>
      <c r="H277" s="80"/>
      <c r="I277" s="185"/>
    </row>
    <row r="278" spans="1:9">
      <c r="A278" s="157"/>
      <c r="B278" s="51"/>
      <c r="C278" s="51"/>
      <c r="D278" s="51"/>
      <c r="E278" s="51"/>
      <c r="F278" s="68"/>
      <c r="G278" s="130"/>
      <c r="H278" s="51"/>
      <c r="I278" s="185"/>
    </row>
    <row r="279" spans="1:9">
      <c r="A279" s="157"/>
      <c r="B279" s="51"/>
      <c r="C279" s="51"/>
      <c r="D279" s="51"/>
      <c r="E279" s="51"/>
      <c r="F279" s="747"/>
      <c r="G279" s="51"/>
      <c r="H279" s="748"/>
      <c r="I279" s="185"/>
    </row>
    <row r="280" spans="1:9">
      <c r="A280" s="157"/>
      <c r="B280" s="51"/>
      <c r="C280" s="51"/>
      <c r="D280" s="51"/>
      <c r="E280" s="51"/>
      <c r="F280" s="740"/>
      <c r="G280" s="51"/>
      <c r="H280" s="680"/>
      <c r="I280" s="185"/>
    </row>
    <row r="281" spans="1:9">
      <c r="A281" s="749"/>
      <c r="B281" s="679"/>
      <c r="C281" s="122"/>
      <c r="D281" s="122"/>
      <c r="E281" s="122"/>
      <c r="F281" s="679"/>
      <c r="G281" s="679"/>
      <c r="H281" s="126"/>
      <c r="I281" s="185"/>
    </row>
    <row r="282" spans="1:9">
      <c r="A282" s="749"/>
      <c r="B282" s="680"/>
      <c r="C282" s="122"/>
      <c r="D282" s="122"/>
      <c r="E282" s="122"/>
      <c r="F282" s="680"/>
      <c r="G282" s="680"/>
      <c r="H282" s="126"/>
      <c r="I282" s="185"/>
    </row>
    <row r="283" spans="1:9">
      <c r="A283" s="123"/>
      <c r="B283" s="50"/>
      <c r="C283" s="68"/>
      <c r="D283" s="68"/>
      <c r="E283" s="68"/>
      <c r="F283" s="68"/>
      <c r="G283" s="131"/>
      <c r="H283" s="80"/>
      <c r="I283" s="185"/>
    </row>
    <row r="284" spans="1:9">
      <c r="A284" s="123"/>
      <c r="B284" s="50"/>
      <c r="C284" s="68"/>
      <c r="D284" s="68"/>
      <c r="E284" s="68"/>
      <c r="F284" s="68"/>
      <c r="G284" s="131"/>
      <c r="H284" s="80"/>
      <c r="I284" s="185"/>
    </row>
    <row r="285" spans="1:9">
      <c r="A285" s="128"/>
      <c r="B285" s="50"/>
      <c r="C285" s="68"/>
      <c r="D285" s="68"/>
      <c r="E285" s="68"/>
      <c r="F285" s="68"/>
      <c r="G285" s="131"/>
      <c r="H285" s="80"/>
      <c r="I285" s="185"/>
    </row>
    <row r="286" spans="1:9">
      <c r="A286" s="128"/>
      <c r="B286" s="50"/>
      <c r="C286" s="68"/>
      <c r="D286" s="68"/>
      <c r="E286" s="68"/>
      <c r="F286" s="68"/>
      <c r="G286" s="131"/>
      <c r="H286" s="80"/>
      <c r="I286" s="185"/>
    </row>
    <row r="287" spans="1:9">
      <c r="A287" s="157"/>
      <c r="B287" s="51"/>
      <c r="C287" s="68"/>
      <c r="D287" s="68"/>
      <c r="E287" s="68"/>
      <c r="F287" s="51"/>
      <c r="G287" s="131"/>
      <c r="H287" s="80"/>
      <c r="I287" s="185"/>
    </row>
    <row r="288" spans="1:9">
      <c r="A288" s="157"/>
      <c r="B288" s="51"/>
      <c r="C288" s="51"/>
      <c r="D288" s="51"/>
      <c r="E288" s="51"/>
      <c r="F288" s="747"/>
      <c r="G288" s="51"/>
      <c r="H288" s="748"/>
      <c r="I288" s="185"/>
    </row>
    <row r="289" spans="1:9">
      <c r="A289" s="157"/>
      <c r="B289" s="51"/>
      <c r="C289" s="51"/>
      <c r="D289" s="51"/>
      <c r="E289" s="51"/>
      <c r="F289" s="740"/>
      <c r="G289" s="51"/>
      <c r="H289" s="680"/>
      <c r="I289" s="185"/>
    </row>
    <row r="290" spans="1:9">
      <c r="A290" s="750"/>
      <c r="B290" s="750"/>
      <c r="C290" s="750"/>
      <c r="D290" s="51"/>
      <c r="E290" s="51"/>
      <c r="F290" s="51"/>
      <c r="G290" s="51"/>
      <c r="H290" s="748"/>
      <c r="I290" s="185"/>
    </row>
    <row r="291" spans="1:9">
      <c r="A291" s="750"/>
      <c r="B291" s="750"/>
      <c r="C291" s="750"/>
      <c r="D291" s="51"/>
      <c r="E291" s="51"/>
      <c r="F291" s="51"/>
      <c r="G291" s="51"/>
      <c r="H291" s="752"/>
      <c r="I291" s="185"/>
    </row>
    <row r="292" spans="1:9">
      <c r="A292" s="747"/>
      <c r="B292" s="747"/>
      <c r="C292" s="119"/>
      <c r="D292" s="51"/>
      <c r="E292" s="51"/>
      <c r="F292" s="51"/>
      <c r="G292" s="51"/>
      <c r="H292" s="748"/>
      <c r="I292" s="185"/>
    </row>
    <row r="293" spans="1:9">
      <c r="A293" s="747"/>
      <c r="B293" s="747"/>
      <c r="C293" s="119"/>
      <c r="D293" s="51"/>
      <c r="E293" s="51"/>
      <c r="F293" s="51"/>
      <c r="G293" s="51"/>
      <c r="H293" s="752"/>
      <c r="I293" s="185"/>
    </row>
    <row r="294" spans="1:9">
      <c r="A294" s="747"/>
      <c r="B294" s="747"/>
      <c r="C294" s="119"/>
      <c r="D294" s="51"/>
      <c r="E294" s="51"/>
      <c r="F294" s="51"/>
      <c r="G294" s="51"/>
      <c r="H294" s="302"/>
      <c r="I294" s="185"/>
    </row>
    <row r="295" spans="1:9">
      <c r="A295" s="747"/>
      <c r="B295" s="747"/>
      <c r="C295" s="119"/>
      <c r="D295" s="51"/>
      <c r="E295" s="51"/>
      <c r="F295" s="51"/>
      <c r="G295" s="51"/>
      <c r="H295" s="303"/>
      <c r="I295" s="185"/>
    </row>
    <row r="296" spans="1:9">
      <c r="A296" s="753"/>
      <c r="B296" s="753"/>
      <c r="C296" s="119"/>
      <c r="D296" s="51"/>
      <c r="E296" s="51"/>
      <c r="F296" s="51"/>
      <c r="G296" s="51"/>
      <c r="H296" s="80"/>
      <c r="I296" s="185"/>
    </row>
    <row r="297" spans="1:9">
      <c r="A297" s="157"/>
      <c r="B297" s="104"/>
      <c r="C297" s="51"/>
      <c r="D297" s="105"/>
      <c r="E297" s="51"/>
      <c r="F297" s="51"/>
      <c r="G297" s="51"/>
      <c r="H297" s="80"/>
      <c r="I297" s="185"/>
    </row>
    <row r="298" spans="1:9">
      <c r="A298" s="157"/>
      <c r="B298" s="104"/>
      <c r="C298" s="51"/>
      <c r="D298" s="105"/>
      <c r="E298" s="51"/>
      <c r="F298" s="51"/>
      <c r="G298" s="51"/>
      <c r="H298" s="51"/>
      <c r="I298" s="185"/>
    </row>
    <row r="299" spans="1:9">
      <c r="A299" s="662"/>
      <c r="B299" s="662"/>
      <c r="C299" s="662"/>
      <c r="D299" s="659"/>
      <c r="E299" s="659"/>
      <c r="F299" s="659"/>
      <c r="G299" s="659"/>
      <c r="H299" s="659"/>
      <c r="I299" s="185"/>
    </row>
    <row r="300" spans="1:9">
      <c r="A300" s="662"/>
      <c r="B300" s="662"/>
      <c r="C300" s="662"/>
      <c r="D300" s="659"/>
      <c r="E300" s="659"/>
      <c r="F300" s="659"/>
      <c r="G300" s="659"/>
      <c r="H300" s="659"/>
      <c r="I300" s="185"/>
    </row>
    <row r="301" spans="1:9">
      <c r="A301" s="662"/>
      <c r="B301" s="662"/>
      <c r="C301" s="662"/>
      <c r="D301" s="659"/>
      <c r="E301" s="659"/>
      <c r="F301" s="659"/>
      <c r="G301" s="659"/>
      <c r="H301" s="659"/>
      <c r="I301" s="185"/>
    </row>
    <row r="302" spans="1:9">
      <c r="A302" s="662"/>
      <c r="B302" s="662"/>
      <c r="C302" s="662"/>
      <c r="D302" s="659"/>
      <c r="E302" s="659"/>
      <c r="F302" s="659"/>
      <c r="G302" s="659"/>
      <c r="H302" s="659"/>
      <c r="I302" s="185"/>
    </row>
    <row r="303" spans="1:9">
      <c r="A303" s="157"/>
      <c r="B303" s="157"/>
      <c r="C303" s="157"/>
      <c r="D303" s="157"/>
      <c r="E303" s="157"/>
      <c r="F303" s="157"/>
      <c r="G303" s="157"/>
      <c r="H303" s="157"/>
      <c r="I303" s="185"/>
    </row>
    <row r="304" spans="1:9">
      <c r="A304" s="157"/>
      <c r="B304" s="157"/>
      <c r="C304" s="157"/>
      <c r="D304" s="157"/>
      <c r="E304" s="157"/>
      <c r="F304" s="157"/>
      <c r="G304" s="157"/>
      <c r="H304" s="157"/>
      <c r="I304" s="185"/>
    </row>
    <row r="305" spans="1:9">
      <c r="A305" s="157"/>
      <c r="B305" s="157"/>
      <c r="C305" s="157"/>
      <c r="D305" s="157"/>
      <c r="E305" s="157"/>
      <c r="F305" s="157"/>
      <c r="G305" s="157"/>
      <c r="H305" s="157"/>
      <c r="I305" s="185"/>
    </row>
    <row r="306" spans="1:9">
      <c r="A306" s="157"/>
      <c r="B306" s="157"/>
      <c r="C306" s="157"/>
      <c r="D306" s="157"/>
      <c r="E306" s="157"/>
      <c r="F306" s="157"/>
      <c r="G306" s="157"/>
      <c r="H306" s="157"/>
      <c r="I306" s="185"/>
    </row>
  </sheetData>
  <mergeCells count="224">
    <mergeCell ref="A294:B295"/>
    <mergeCell ref="A296:B296"/>
    <mergeCell ref="A299:C299"/>
    <mergeCell ref="D299:H302"/>
    <mergeCell ref="A300:C300"/>
    <mergeCell ref="A301:C301"/>
    <mergeCell ref="A302:C302"/>
    <mergeCell ref="F288:F289"/>
    <mergeCell ref="H288:H289"/>
    <mergeCell ref="A290:C291"/>
    <mergeCell ref="H290:H291"/>
    <mergeCell ref="A292:B293"/>
    <mergeCell ref="H292:H293"/>
    <mergeCell ref="F279:F280"/>
    <mergeCell ref="H279:H280"/>
    <mergeCell ref="A281:A282"/>
    <mergeCell ref="B281:B282"/>
    <mergeCell ref="F281:F282"/>
    <mergeCell ref="G281:G282"/>
    <mergeCell ref="A268:F269"/>
    <mergeCell ref="H268:H269"/>
    <mergeCell ref="A270:A271"/>
    <mergeCell ref="B270:D271"/>
    <mergeCell ref="E270:E271"/>
    <mergeCell ref="F270:F271"/>
    <mergeCell ref="G270:G271"/>
    <mergeCell ref="F264:F265"/>
    <mergeCell ref="H264:H265"/>
    <mergeCell ref="A266:B267"/>
    <mergeCell ref="C266:C267"/>
    <mergeCell ref="D266:F267"/>
    <mergeCell ref="H266:H267"/>
    <mergeCell ref="F254:F255"/>
    <mergeCell ref="H254:H255"/>
    <mergeCell ref="A256:A257"/>
    <mergeCell ref="B256:C257"/>
    <mergeCell ref="D256:D257"/>
    <mergeCell ref="E256:E257"/>
    <mergeCell ref="F256:G257"/>
    <mergeCell ref="A243:B243"/>
    <mergeCell ref="H243:H244"/>
    <mergeCell ref="A244:B244"/>
    <mergeCell ref="A245:A246"/>
    <mergeCell ref="B245:B246"/>
    <mergeCell ref="C245:C246"/>
    <mergeCell ref="A234:B235"/>
    <mergeCell ref="A236:B236"/>
    <mergeCell ref="A239:C239"/>
    <mergeCell ref="D239:H242"/>
    <mergeCell ref="A240:C240"/>
    <mergeCell ref="A241:C241"/>
    <mergeCell ref="A242:C242"/>
    <mergeCell ref="F228:F229"/>
    <mergeCell ref="H228:H229"/>
    <mergeCell ref="A230:C231"/>
    <mergeCell ref="H230:H231"/>
    <mergeCell ref="A232:B233"/>
    <mergeCell ref="H232:H233"/>
    <mergeCell ref="F216:F217"/>
    <mergeCell ref="H216:H217"/>
    <mergeCell ref="A218:A219"/>
    <mergeCell ref="B218:B219"/>
    <mergeCell ref="F218:F219"/>
    <mergeCell ref="G218:G219"/>
    <mergeCell ref="A205:F206"/>
    <mergeCell ref="H205:H206"/>
    <mergeCell ref="A207:A208"/>
    <mergeCell ref="B207:D208"/>
    <mergeCell ref="E207:E208"/>
    <mergeCell ref="F207:F208"/>
    <mergeCell ref="G207:G208"/>
    <mergeCell ref="F201:F202"/>
    <mergeCell ref="H201:H202"/>
    <mergeCell ref="A203:B204"/>
    <mergeCell ref="C203:C204"/>
    <mergeCell ref="D203:F204"/>
    <mergeCell ref="H203:H204"/>
    <mergeCell ref="F191:F192"/>
    <mergeCell ref="H191:H192"/>
    <mergeCell ref="A193:A194"/>
    <mergeCell ref="B193:C194"/>
    <mergeCell ref="D193:D194"/>
    <mergeCell ref="E193:E194"/>
    <mergeCell ref="F193:G194"/>
    <mergeCell ref="A182:A183"/>
    <mergeCell ref="B182:B183"/>
    <mergeCell ref="C182:C183"/>
    <mergeCell ref="A177:C177"/>
    <mergeCell ref="A178:C178"/>
    <mergeCell ref="A179:C179"/>
    <mergeCell ref="F166:F167"/>
    <mergeCell ref="H166:H167"/>
    <mergeCell ref="A168:C169"/>
    <mergeCell ref="H168:H169"/>
    <mergeCell ref="A170:B171"/>
    <mergeCell ref="H170:H171"/>
    <mergeCell ref="A172:B173"/>
    <mergeCell ref="A174:B174"/>
    <mergeCell ref="D177:H180"/>
    <mergeCell ref="A180:C180"/>
    <mergeCell ref="A123:A124"/>
    <mergeCell ref="B123:B124"/>
    <mergeCell ref="C123:C124"/>
    <mergeCell ref="F132:F133"/>
    <mergeCell ref="H132:H133"/>
    <mergeCell ref="F142:F143"/>
    <mergeCell ref="A159:A160"/>
    <mergeCell ref="B159:B160"/>
    <mergeCell ref="F159:F160"/>
    <mergeCell ref="G159:G160"/>
    <mergeCell ref="H112:H113"/>
    <mergeCell ref="A112:B113"/>
    <mergeCell ref="A114:B114"/>
    <mergeCell ref="A117:C117"/>
    <mergeCell ref="D117:H120"/>
    <mergeCell ref="A118:C118"/>
    <mergeCell ref="A119:C119"/>
    <mergeCell ref="A120:C120"/>
    <mergeCell ref="A121:B121"/>
    <mergeCell ref="H121:H122"/>
    <mergeCell ref="A122:B122"/>
    <mergeCell ref="F106:F107"/>
    <mergeCell ref="H106:H107"/>
    <mergeCell ref="A108:C109"/>
    <mergeCell ref="H108:H109"/>
    <mergeCell ref="A110:B111"/>
    <mergeCell ref="H110:H111"/>
    <mergeCell ref="F97:F98"/>
    <mergeCell ref="H97:H98"/>
    <mergeCell ref="A99:A100"/>
    <mergeCell ref="B99:B100"/>
    <mergeCell ref="F99:F100"/>
    <mergeCell ref="G99:G100"/>
    <mergeCell ref="A86:F87"/>
    <mergeCell ref="H86:H87"/>
    <mergeCell ref="A88:A89"/>
    <mergeCell ref="B88:D89"/>
    <mergeCell ref="E88:E89"/>
    <mergeCell ref="F88:F89"/>
    <mergeCell ref="G88:G89"/>
    <mergeCell ref="F82:F83"/>
    <mergeCell ref="H82:H83"/>
    <mergeCell ref="A84:B85"/>
    <mergeCell ref="C84:C85"/>
    <mergeCell ref="D84:F85"/>
    <mergeCell ref="H84:H85"/>
    <mergeCell ref="F72:F73"/>
    <mergeCell ref="H72:H73"/>
    <mergeCell ref="A74:A75"/>
    <mergeCell ref="B74:C75"/>
    <mergeCell ref="D74:D75"/>
    <mergeCell ref="E74:E75"/>
    <mergeCell ref="F74:G75"/>
    <mergeCell ref="A61:B61"/>
    <mergeCell ref="H61:H62"/>
    <mergeCell ref="A62:B62"/>
    <mergeCell ref="A63:A64"/>
    <mergeCell ref="B63:B64"/>
    <mergeCell ref="C63:C64"/>
    <mergeCell ref="A52:B53"/>
    <mergeCell ref="H52:H53"/>
    <mergeCell ref="A54:B54"/>
    <mergeCell ref="A57:C57"/>
    <mergeCell ref="D57:H60"/>
    <mergeCell ref="A58:C58"/>
    <mergeCell ref="A59:C59"/>
    <mergeCell ref="A60:C60"/>
    <mergeCell ref="F46:F47"/>
    <mergeCell ref="H46:H47"/>
    <mergeCell ref="A48:C49"/>
    <mergeCell ref="H48:H49"/>
    <mergeCell ref="A50:B51"/>
    <mergeCell ref="H50:H51"/>
    <mergeCell ref="F37:F38"/>
    <mergeCell ref="H37:H38"/>
    <mergeCell ref="A39:A40"/>
    <mergeCell ref="B39:B40"/>
    <mergeCell ref="F39:F40"/>
    <mergeCell ref="G39:G40"/>
    <mergeCell ref="A26:F27"/>
    <mergeCell ref="H26:H27"/>
    <mergeCell ref="A28:A29"/>
    <mergeCell ref="B28:D29"/>
    <mergeCell ref="E28:E29"/>
    <mergeCell ref="F28:F29"/>
    <mergeCell ref="G28:G29"/>
    <mergeCell ref="A1:B1"/>
    <mergeCell ref="H1:H2"/>
    <mergeCell ref="A2:B2"/>
    <mergeCell ref="A3:A4"/>
    <mergeCell ref="B3:B4"/>
    <mergeCell ref="C3:C4"/>
    <mergeCell ref="F22:F23"/>
    <mergeCell ref="H22:H23"/>
    <mergeCell ref="A24:B25"/>
    <mergeCell ref="C24:C25"/>
    <mergeCell ref="D24:F25"/>
    <mergeCell ref="H24:H25"/>
    <mergeCell ref="F12:F13"/>
    <mergeCell ref="H12:H13"/>
    <mergeCell ref="A14:A15"/>
    <mergeCell ref="B14:C15"/>
    <mergeCell ref="D14:D15"/>
    <mergeCell ref="E14:E15"/>
    <mergeCell ref="F14:G15"/>
    <mergeCell ref="A134:A135"/>
    <mergeCell ref="B134:C135"/>
    <mergeCell ref="D134:D135"/>
    <mergeCell ref="E134:E135"/>
    <mergeCell ref="F134:G135"/>
    <mergeCell ref="H142:H143"/>
    <mergeCell ref="A144:B145"/>
    <mergeCell ref="C144:C145"/>
    <mergeCell ref="D144:F145"/>
    <mergeCell ref="H144:H145"/>
    <mergeCell ref="A146:F147"/>
    <mergeCell ref="H146:H147"/>
    <mergeCell ref="A148:A149"/>
    <mergeCell ref="B148:D149"/>
    <mergeCell ref="E148:E149"/>
    <mergeCell ref="F148:F149"/>
    <mergeCell ref="G148:G149"/>
    <mergeCell ref="F157:F158"/>
    <mergeCell ref="H157:H158"/>
  </mergeCells>
  <pageMargins left="0.51181102362204722" right="0.37" top="0.78740157480314965" bottom="0.78740157480314965" header="0.31496062992125984" footer="0.31496062992125984"/>
  <pageSetup paperSize="9" scale="74" orientation="portrait" r:id="rId1"/>
  <rowBreaks count="3" manualBreakCount="3">
    <brk id="60" max="7" man="1"/>
    <brk id="120" max="7" man="1"/>
    <brk id="221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6"/>
  <sheetViews>
    <sheetView showGridLines="0" view="pageBreakPreview" zoomScale="90" zoomScaleNormal="100" zoomScaleSheetLayoutView="90" workbookViewId="0">
      <selection activeCell="A8" sqref="A8:M66"/>
    </sheetView>
  </sheetViews>
  <sheetFormatPr defaultRowHeight="15"/>
  <cols>
    <col min="1" max="1" width="12.5703125" customWidth="1"/>
    <col min="2" max="2" width="16.140625" customWidth="1"/>
    <col min="3" max="3" width="8.7109375" customWidth="1"/>
    <col min="4" max="4" width="10.7109375" customWidth="1"/>
    <col min="5" max="5" width="12.140625" bestFit="1" customWidth="1"/>
    <col min="6" max="6" width="9.42578125" customWidth="1"/>
    <col min="7" max="7" width="9.85546875" customWidth="1"/>
    <col min="8" max="8" width="9.140625" customWidth="1"/>
    <col min="9" max="9" width="9.42578125" customWidth="1"/>
    <col min="10" max="10" width="8.140625" customWidth="1"/>
    <col min="11" max="11" width="10.7109375" customWidth="1"/>
    <col min="12" max="12" width="11.5703125" customWidth="1"/>
    <col min="13" max="13" width="13" customWidth="1"/>
  </cols>
  <sheetData>
    <row r="1" spans="1:13" ht="72.75">
      <c r="A1" s="594" t="s">
        <v>4087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  <c r="M1" s="594"/>
    </row>
    <row r="2" spans="1:13" ht="18" customHeight="1">
      <c r="A2" s="596" t="s">
        <v>4088</v>
      </c>
      <c r="B2" s="596"/>
      <c r="C2" s="596"/>
      <c r="D2" s="596"/>
      <c r="E2" s="596"/>
      <c r="F2" s="596"/>
      <c r="G2" s="596"/>
      <c r="H2" s="596"/>
      <c r="I2" s="596"/>
      <c r="J2" s="596"/>
      <c r="K2" s="596"/>
      <c r="L2" s="596"/>
      <c r="M2" s="596"/>
    </row>
    <row r="3" spans="1:13" ht="18" customHeight="1">
      <c r="A3" s="616" t="s">
        <v>4389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</row>
    <row r="4" spans="1:13" ht="19.5" customHeight="1">
      <c r="A4" s="617" t="s">
        <v>3808</v>
      </c>
      <c r="B4" s="617"/>
      <c r="C4" s="617"/>
      <c r="D4" s="617"/>
      <c r="E4" s="617"/>
      <c r="F4" s="617"/>
      <c r="G4" s="617"/>
      <c r="H4" s="617"/>
      <c r="I4" s="617"/>
      <c r="J4" s="601" t="s">
        <v>4388</v>
      </c>
      <c r="K4" s="601"/>
      <c r="L4" s="601"/>
      <c r="M4" s="601"/>
    </row>
    <row r="5" spans="1:13" ht="19.5" customHeight="1">
      <c r="A5" s="617" t="s">
        <v>4089</v>
      </c>
      <c r="B5" s="617"/>
      <c r="C5" s="617"/>
      <c r="D5" s="617"/>
      <c r="E5" s="617"/>
      <c r="F5" s="617"/>
      <c r="G5" s="617"/>
      <c r="H5" s="617"/>
      <c r="I5" s="617"/>
      <c r="J5" s="601" t="s">
        <v>4183</v>
      </c>
      <c r="K5" s="601"/>
      <c r="L5" s="601"/>
      <c r="M5" s="601"/>
    </row>
    <row r="6" spans="1:13" ht="19.5" customHeight="1">
      <c r="A6" s="617" t="s">
        <v>4185</v>
      </c>
      <c r="B6" s="617"/>
      <c r="C6" s="617"/>
      <c r="D6" s="617"/>
      <c r="E6" s="617"/>
      <c r="F6" s="617"/>
      <c r="G6" s="617"/>
      <c r="H6" s="617"/>
      <c r="I6" s="617"/>
      <c r="J6" s="601" t="s">
        <v>4184</v>
      </c>
      <c r="K6" s="601"/>
      <c r="L6" s="601"/>
      <c r="M6" s="601"/>
    </row>
    <row r="7" spans="1:13" ht="19.5" customHeight="1" thickBot="1">
      <c r="A7" s="864" t="s">
        <v>4186</v>
      </c>
      <c r="B7" s="864"/>
      <c r="C7" s="864"/>
      <c r="D7" s="864"/>
      <c r="E7" s="864"/>
      <c r="F7" s="864"/>
      <c r="G7" s="864"/>
      <c r="H7" s="864"/>
      <c r="I7" s="619"/>
      <c r="J7" s="863"/>
      <c r="K7" s="863"/>
      <c r="L7" s="863"/>
      <c r="M7" s="863"/>
    </row>
    <row r="8" spans="1:13">
      <c r="A8" s="850" t="s">
        <v>4189</v>
      </c>
      <c r="B8" s="851"/>
      <c r="C8" s="851"/>
      <c r="D8" s="851"/>
      <c r="E8" s="851"/>
      <c r="F8" s="851"/>
      <c r="G8" s="851"/>
      <c r="H8" s="851"/>
      <c r="I8" s="851"/>
      <c r="J8" s="851"/>
      <c r="K8" s="851"/>
      <c r="L8" s="851"/>
      <c r="M8" s="852"/>
    </row>
    <row r="9" spans="1:13">
      <c r="A9" s="853"/>
      <c r="B9" s="854"/>
      <c r="C9" s="854"/>
      <c r="D9" s="854"/>
      <c r="E9" s="854"/>
      <c r="F9" s="854"/>
      <c r="G9" s="854"/>
      <c r="H9" s="854"/>
      <c r="I9" s="854"/>
      <c r="J9" s="854"/>
      <c r="K9" s="854"/>
      <c r="L9" s="854"/>
      <c r="M9" s="855"/>
    </row>
    <row r="10" spans="1:13" ht="51">
      <c r="A10" s="464" t="s">
        <v>4190</v>
      </c>
      <c r="B10" s="465" t="s">
        <v>4191</v>
      </c>
      <c r="C10" s="856" t="s">
        <v>4192</v>
      </c>
      <c r="D10" s="857"/>
      <c r="E10" s="857"/>
      <c r="F10" s="857"/>
      <c r="G10" s="857"/>
      <c r="H10" s="858"/>
      <c r="I10" s="466" t="s">
        <v>4193</v>
      </c>
      <c r="J10" s="466" t="s">
        <v>4194</v>
      </c>
      <c r="K10" s="466" t="s">
        <v>4195</v>
      </c>
      <c r="L10" s="466" t="s">
        <v>4196</v>
      </c>
      <c r="M10" s="467"/>
    </row>
    <row r="11" spans="1:13">
      <c r="A11" s="468" t="s">
        <v>4197</v>
      </c>
      <c r="B11" s="469" t="s">
        <v>4198</v>
      </c>
      <c r="C11" s="470">
        <v>26.939</v>
      </c>
      <c r="D11" s="470" t="s">
        <v>4199</v>
      </c>
      <c r="E11" s="470">
        <v>0.253</v>
      </c>
      <c r="F11" s="470" t="s">
        <v>4200</v>
      </c>
      <c r="G11" s="471">
        <v>1032</v>
      </c>
      <c r="H11" s="470" t="s">
        <v>4201</v>
      </c>
      <c r="I11" s="472">
        <f>TRUNC(C11+(E11*G11),2)</f>
        <v>288.02999999999997</v>
      </c>
      <c r="J11" s="472">
        <f>TRUNC(I11/(1-0.17),2)</f>
        <v>347.02</v>
      </c>
      <c r="K11" s="471">
        <f>TRUNC(J11*L20,2)</f>
        <v>390.19</v>
      </c>
      <c r="L11" s="473">
        <f>TRUNC(K11*1.1769,2)</f>
        <v>459.21</v>
      </c>
      <c r="M11" s="467"/>
    </row>
    <row r="12" spans="1:13">
      <c r="A12" s="464"/>
      <c r="B12" s="474"/>
      <c r="C12" s="470"/>
      <c r="D12" s="470"/>
      <c r="E12" s="470"/>
      <c r="F12" s="470"/>
      <c r="G12" s="395"/>
      <c r="H12" s="470"/>
      <c r="I12" s="470"/>
      <c r="J12" s="493"/>
      <c r="K12" s="475"/>
      <c r="L12" s="470"/>
      <c r="M12" s="476"/>
    </row>
    <row r="13" spans="1:13">
      <c r="A13" s="468" t="s">
        <v>4202</v>
      </c>
      <c r="B13" s="469" t="s">
        <v>4198</v>
      </c>
      <c r="C13" s="470">
        <v>26.939</v>
      </c>
      <c r="D13" s="470" t="s">
        <v>4199</v>
      </c>
      <c r="E13" s="470">
        <v>0.253</v>
      </c>
      <c r="F13" s="470" t="s">
        <v>4200</v>
      </c>
      <c r="G13" s="471">
        <v>607</v>
      </c>
      <c r="H13" s="470" t="s">
        <v>4201</v>
      </c>
      <c r="I13" s="472">
        <f>TRUNC(C13+(E13*G13),2)</f>
        <v>180.51</v>
      </c>
      <c r="J13" s="472">
        <f>TRUNC(I13/(1-0.17),2)</f>
        <v>217.48</v>
      </c>
      <c r="K13" s="471">
        <f>TRUNC(J13*L20,2)</f>
        <v>244.53</v>
      </c>
      <c r="L13" s="473">
        <f>TRUNC(K13*1.1769,2)</f>
        <v>287.77999999999997</v>
      </c>
      <c r="M13" s="467"/>
    </row>
    <row r="14" spans="1:13">
      <c r="A14" s="468"/>
      <c r="B14" s="469"/>
      <c r="C14" s="470"/>
      <c r="D14" s="470"/>
      <c r="E14" s="470"/>
      <c r="F14" s="470"/>
      <c r="G14" s="471"/>
      <c r="H14" s="470"/>
      <c r="I14" s="472"/>
      <c r="J14" s="472"/>
      <c r="K14" s="471"/>
      <c r="L14" s="473"/>
      <c r="M14" s="467"/>
    </row>
    <row r="15" spans="1:13" ht="25.5">
      <c r="A15" s="477" t="s">
        <v>4203</v>
      </c>
      <c r="B15" s="469" t="s">
        <v>4198</v>
      </c>
      <c r="C15" s="470">
        <v>26.939</v>
      </c>
      <c r="D15" s="470" t="s">
        <v>4199</v>
      </c>
      <c r="E15" s="470">
        <v>0.253</v>
      </c>
      <c r="F15" s="470" t="s">
        <v>4200</v>
      </c>
      <c r="G15" s="471">
        <v>644</v>
      </c>
      <c r="H15" s="470" t="s">
        <v>4201</v>
      </c>
      <c r="I15" s="472">
        <f>TRUNC(C15+(E15*G15),2)</f>
        <v>189.87</v>
      </c>
      <c r="J15" s="472">
        <f>TRUNC(I15/(1-0.17),2)</f>
        <v>228.75</v>
      </c>
      <c r="K15" s="471">
        <f>TRUNC(J15*L20,2)</f>
        <v>257.20999999999998</v>
      </c>
      <c r="L15" s="473">
        <f>TRUNC(K15*1.1769,2)</f>
        <v>302.70999999999998</v>
      </c>
      <c r="M15" s="467"/>
    </row>
    <row r="16" spans="1:13">
      <c r="A16" s="464"/>
      <c r="B16" s="474"/>
      <c r="C16" s="470"/>
      <c r="D16" s="478"/>
      <c r="E16" s="470"/>
      <c r="F16" s="470"/>
      <c r="G16" s="470"/>
      <c r="H16" s="494"/>
      <c r="I16" s="470"/>
      <c r="J16" s="472"/>
      <c r="K16" s="470"/>
      <c r="L16" s="859" t="s">
        <v>4204</v>
      </c>
      <c r="M16" s="860"/>
    </row>
    <row r="17" spans="1:13">
      <c r="A17" s="464"/>
      <c r="B17" s="474"/>
      <c r="C17" s="470"/>
      <c r="D17" s="478"/>
      <c r="E17" s="470"/>
      <c r="F17" s="470"/>
      <c r="G17" s="470"/>
      <c r="H17" s="472"/>
      <c r="I17" s="470"/>
      <c r="J17" s="472"/>
      <c r="K17" s="470"/>
      <c r="L17" s="859" t="s">
        <v>4205</v>
      </c>
      <c r="M17" s="860"/>
    </row>
    <row r="18" spans="1:13">
      <c r="A18" s="464"/>
      <c r="B18" s="474"/>
      <c r="C18" s="470"/>
      <c r="D18" s="478"/>
      <c r="E18" s="470"/>
      <c r="F18" s="479"/>
      <c r="G18" s="470"/>
      <c r="H18" s="494"/>
      <c r="I18" s="470"/>
      <c r="J18" s="472"/>
      <c r="K18" s="470"/>
      <c r="L18" s="480">
        <v>41821</v>
      </c>
      <c r="M18" s="481">
        <v>42614</v>
      </c>
    </row>
    <row r="19" spans="1:13">
      <c r="A19" s="464"/>
      <c r="B19" s="474"/>
      <c r="C19" s="470"/>
      <c r="D19" s="482"/>
      <c r="E19" s="470"/>
      <c r="F19" s="479"/>
      <c r="G19" s="470"/>
      <c r="H19" s="472"/>
      <c r="I19" s="470"/>
      <c r="J19" s="472"/>
      <c r="K19" s="470"/>
      <c r="L19" s="470">
        <v>270.23700000000002</v>
      </c>
      <c r="M19" s="483">
        <v>303.86099999999999</v>
      </c>
    </row>
    <row r="20" spans="1:13" ht="15.75" thickBot="1">
      <c r="A20" s="484"/>
      <c r="B20" s="485"/>
      <c r="C20" s="486"/>
      <c r="D20" s="487"/>
      <c r="E20" s="486"/>
      <c r="F20" s="486"/>
      <c r="G20" s="486"/>
      <c r="H20" s="486"/>
      <c r="I20" s="486"/>
      <c r="J20" s="486"/>
      <c r="K20" s="486"/>
      <c r="L20" s="861">
        <f>M19/L19</f>
        <v>1.1244241166087543</v>
      </c>
      <c r="M20" s="862"/>
    </row>
    <row r="21" spans="1:13">
      <c r="A21" s="841" t="s">
        <v>4206</v>
      </c>
      <c r="B21" s="842"/>
      <c r="C21" s="842"/>
      <c r="D21" s="842"/>
      <c r="E21" s="842"/>
      <c r="F21" s="842"/>
      <c r="G21" s="842"/>
      <c r="H21" s="842"/>
      <c r="I21" s="842"/>
      <c r="J21" s="842"/>
      <c r="K21" s="842"/>
      <c r="L21" s="842"/>
      <c r="M21" s="843"/>
    </row>
    <row r="22" spans="1:13">
      <c r="A22" s="844"/>
      <c r="B22" s="845"/>
      <c r="C22" s="845"/>
      <c r="D22" s="845"/>
      <c r="E22" s="845"/>
      <c r="F22" s="845"/>
      <c r="G22" s="845"/>
      <c r="H22" s="845"/>
      <c r="I22" s="845"/>
      <c r="J22" s="845"/>
      <c r="K22" s="845"/>
      <c r="L22" s="845"/>
      <c r="M22" s="846"/>
    </row>
    <row r="23" spans="1:13">
      <c r="A23" s="785" t="s">
        <v>4207</v>
      </c>
      <c r="B23" s="786"/>
      <c r="C23" s="839" t="s">
        <v>4208</v>
      </c>
      <c r="D23" s="839"/>
      <c r="E23" s="488" t="s">
        <v>4209</v>
      </c>
      <c r="F23" s="839" t="s">
        <v>4210</v>
      </c>
      <c r="G23" s="839"/>
      <c r="H23" s="839" t="s">
        <v>4211</v>
      </c>
      <c r="I23" s="839"/>
      <c r="J23" s="839" t="s">
        <v>4212</v>
      </c>
      <c r="K23" s="839"/>
      <c r="L23" s="839" t="s">
        <v>4213</v>
      </c>
      <c r="M23" s="849"/>
    </row>
    <row r="24" spans="1:13">
      <c r="A24" s="794" t="s">
        <v>4197</v>
      </c>
      <c r="B24" s="795"/>
      <c r="C24" s="819" t="s">
        <v>4214</v>
      </c>
      <c r="D24" s="819"/>
      <c r="E24" s="800" t="s">
        <v>4215</v>
      </c>
      <c r="F24" s="833">
        <v>2610.75</v>
      </c>
      <c r="G24" s="833"/>
      <c r="H24" s="819">
        <f>TRUNC(F24/(1-0.17),2)</f>
        <v>3145.48</v>
      </c>
      <c r="I24" s="819"/>
      <c r="J24" s="819">
        <f>TRUNC((H24*0.1769),2)</f>
        <v>556.42999999999995</v>
      </c>
      <c r="K24" s="819"/>
      <c r="L24" s="489">
        <f>TRUNC(H24+J24,2)</f>
        <v>3701.91</v>
      </c>
      <c r="M24" s="490"/>
    </row>
    <row r="25" spans="1:13">
      <c r="A25" s="794"/>
      <c r="B25" s="795"/>
      <c r="C25" s="819" t="s">
        <v>4216</v>
      </c>
      <c r="D25" s="819"/>
      <c r="E25" s="801"/>
      <c r="F25" s="833">
        <v>1148.75</v>
      </c>
      <c r="G25" s="833"/>
      <c r="H25" s="819">
        <f>TRUNC(F25/(1-0.17),2)</f>
        <v>1384.03</v>
      </c>
      <c r="I25" s="819"/>
      <c r="J25" s="819">
        <f>TRUNC((H25*0.1769),2)</f>
        <v>244.83</v>
      </c>
      <c r="K25" s="819"/>
      <c r="L25" s="489">
        <f>TRUNC(H25+J25,2)</f>
        <v>1628.86</v>
      </c>
      <c r="M25" s="490"/>
    </row>
    <row r="26" spans="1:13">
      <c r="A26" s="794"/>
      <c r="B26" s="795"/>
      <c r="C26" s="819" t="s">
        <v>4217</v>
      </c>
      <c r="D26" s="819"/>
      <c r="E26" s="801"/>
      <c r="F26" s="833">
        <v>1361.46</v>
      </c>
      <c r="G26" s="833"/>
      <c r="H26" s="819">
        <f>TRUNC(F26/(1-0.17),2)</f>
        <v>1640.31</v>
      </c>
      <c r="I26" s="819"/>
      <c r="J26" s="819">
        <f>TRUNC((H26*0.1769),2)</f>
        <v>290.17</v>
      </c>
      <c r="K26" s="819"/>
      <c r="L26" s="489">
        <f>TRUNC(H26+J26,2)</f>
        <v>1930.48</v>
      </c>
      <c r="M26" s="490"/>
    </row>
    <row r="27" spans="1:13">
      <c r="A27" s="834"/>
      <c r="B27" s="835"/>
      <c r="C27" s="819" t="s">
        <v>4218</v>
      </c>
      <c r="D27" s="819"/>
      <c r="E27" s="836"/>
      <c r="F27" s="833">
        <v>1599.67</v>
      </c>
      <c r="G27" s="833"/>
      <c r="H27" s="819">
        <f>TRUNC(F27/(1-0.17),2)</f>
        <v>1927.31</v>
      </c>
      <c r="I27" s="819"/>
      <c r="J27" s="819">
        <f>TRUNC((H27*0.1769),2)</f>
        <v>340.94</v>
      </c>
      <c r="K27" s="819"/>
      <c r="L27" s="489">
        <f>TRUNC(H27+J27,2)</f>
        <v>2268.25</v>
      </c>
      <c r="M27" s="490"/>
    </row>
    <row r="28" spans="1:13">
      <c r="A28" s="495"/>
      <c r="B28" s="496"/>
      <c r="C28" s="496"/>
      <c r="D28" s="496"/>
      <c r="E28" s="496"/>
      <c r="F28" s="496"/>
      <c r="G28" s="496"/>
      <c r="H28" s="496"/>
      <c r="I28" s="496"/>
      <c r="J28" s="496"/>
      <c r="K28" s="496"/>
      <c r="L28" s="496"/>
      <c r="M28" s="497"/>
    </row>
    <row r="29" spans="1:13">
      <c r="A29" s="785" t="s">
        <v>4207</v>
      </c>
      <c r="B29" s="786"/>
      <c r="C29" s="787" t="s">
        <v>4208</v>
      </c>
      <c r="D29" s="788"/>
      <c r="E29" s="488" t="s">
        <v>4209</v>
      </c>
      <c r="F29" s="847" t="s">
        <v>4210</v>
      </c>
      <c r="G29" s="788"/>
      <c r="H29" s="847" t="s">
        <v>4211</v>
      </c>
      <c r="I29" s="788"/>
      <c r="J29" s="847" t="s">
        <v>4212</v>
      </c>
      <c r="K29" s="788"/>
      <c r="L29" s="847" t="s">
        <v>4213</v>
      </c>
      <c r="M29" s="848"/>
    </row>
    <row r="30" spans="1:13">
      <c r="A30" s="794" t="s">
        <v>4202</v>
      </c>
      <c r="B30" s="795"/>
      <c r="C30" s="819" t="s">
        <v>4214</v>
      </c>
      <c r="D30" s="819"/>
      <c r="E30" s="800" t="s">
        <v>4215</v>
      </c>
      <c r="F30" s="833">
        <v>2491.87</v>
      </c>
      <c r="G30" s="833"/>
      <c r="H30" s="819">
        <f>TRUNC(F30/(1-0.17),2)</f>
        <v>3002.25</v>
      </c>
      <c r="I30" s="819"/>
      <c r="J30" s="819">
        <f>TRUNC((H30*0.1769),2)</f>
        <v>531.09</v>
      </c>
      <c r="K30" s="819"/>
      <c r="L30" s="489">
        <f>TRUNC(H30+J30,2)</f>
        <v>3533.34</v>
      </c>
      <c r="M30" s="490"/>
    </row>
    <row r="31" spans="1:13">
      <c r="A31" s="794"/>
      <c r="B31" s="795"/>
      <c r="C31" s="819" t="s">
        <v>4216</v>
      </c>
      <c r="D31" s="819"/>
      <c r="E31" s="801"/>
      <c r="F31" s="833">
        <v>1155.52</v>
      </c>
      <c r="G31" s="833"/>
      <c r="H31" s="819">
        <f>TRUNC(F31/(1-0.17),2)</f>
        <v>1392.19</v>
      </c>
      <c r="I31" s="819"/>
      <c r="J31" s="819">
        <f>TRUNC((H31*0.1769),2)</f>
        <v>246.27</v>
      </c>
      <c r="K31" s="819"/>
      <c r="L31" s="489">
        <f>TRUNC(H31+J31,2)</f>
        <v>1638.46</v>
      </c>
      <c r="M31" s="490"/>
    </row>
    <row r="32" spans="1:13">
      <c r="A32" s="794"/>
      <c r="B32" s="795"/>
      <c r="C32" s="819" t="s">
        <v>4219</v>
      </c>
      <c r="D32" s="819"/>
      <c r="E32" s="801"/>
      <c r="F32" s="833">
        <v>1256.56</v>
      </c>
      <c r="G32" s="833"/>
      <c r="H32" s="819">
        <f>TRUNC(F32/(1-0.17),2)</f>
        <v>1513.92</v>
      </c>
      <c r="I32" s="819"/>
      <c r="J32" s="819">
        <f>TRUNC((H32*0.1769),2)</f>
        <v>267.81</v>
      </c>
      <c r="K32" s="819"/>
      <c r="L32" s="489">
        <f>TRUNC(H32+J32,2)</f>
        <v>1781.73</v>
      </c>
      <c r="M32" s="490"/>
    </row>
    <row r="33" spans="1:13">
      <c r="A33" s="834"/>
      <c r="B33" s="835"/>
      <c r="C33" s="819" t="s">
        <v>4218</v>
      </c>
      <c r="D33" s="819"/>
      <c r="E33" s="836"/>
      <c r="F33" s="833">
        <v>1522.49</v>
      </c>
      <c r="G33" s="833"/>
      <c r="H33" s="819">
        <f>TRUNC(F33/(1-0.17),2)</f>
        <v>1834.32</v>
      </c>
      <c r="I33" s="819"/>
      <c r="J33" s="819">
        <f>TRUNC((H33*0.1769),2)</f>
        <v>324.49</v>
      </c>
      <c r="K33" s="819"/>
      <c r="L33" s="489">
        <f>TRUNC(H33+J33,2)</f>
        <v>2158.81</v>
      </c>
      <c r="M33" s="490"/>
    </row>
    <row r="34" spans="1:13">
      <c r="A34" s="498"/>
      <c r="B34" s="499"/>
      <c r="C34" s="499"/>
      <c r="D34" s="499"/>
      <c r="E34" s="499"/>
      <c r="F34" s="499"/>
      <c r="G34" s="499"/>
      <c r="H34" s="499"/>
      <c r="I34" s="499"/>
      <c r="J34" s="500"/>
      <c r="K34" s="500"/>
      <c r="L34" s="500"/>
      <c r="M34" s="501"/>
    </row>
    <row r="35" spans="1:13">
      <c r="A35" s="502"/>
      <c r="B35" s="503"/>
      <c r="C35" s="503"/>
      <c r="D35" s="503"/>
      <c r="E35" s="503"/>
      <c r="F35" s="503"/>
      <c r="G35" s="503"/>
      <c r="H35" s="503"/>
      <c r="I35" s="503"/>
      <c r="J35" s="496"/>
      <c r="K35" s="496"/>
      <c r="L35" s="496"/>
      <c r="M35" s="497"/>
    </row>
    <row r="36" spans="1:13">
      <c r="A36" s="785" t="s">
        <v>4207</v>
      </c>
      <c r="B36" s="786"/>
      <c r="C36" s="787" t="s">
        <v>4208</v>
      </c>
      <c r="D36" s="788"/>
      <c r="E36" s="488" t="s">
        <v>4209</v>
      </c>
      <c r="F36" s="847" t="s">
        <v>4210</v>
      </c>
      <c r="G36" s="788"/>
      <c r="H36" s="847" t="s">
        <v>4211</v>
      </c>
      <c r="I36" s="788"/>
      <c r="J36" s="847" t="s">
        <v>4212</v>
      </c>
      <c r="K36" s="788"/>
      <c r="L36" s="847" t="s">
        <v>4213</v>
      </c>
      <c r="M36" s="848"/>
    </row>
    <row r="37" spans="1:13">
      <c r="A37" s="794" t="s">
        <v>4203</v>
      </c>
      <c r="B37" s="795"/>
      <c r="C37" s="819" t="s">
        <v>4214</v>
      </c>
      <c r="D37" s="819"/>
      <c r="E37" s="800" t="s">
        <v>4215</v>
      </c>
      <c r="F37" s="833">
        <v>2448.56</v>
      </c>
      <c r="G37" s="833"/>
      <c r="H37" s="819">
        <f>TRUNC(F37/(1-0.17),2)</f>
        <v>2950.07</v>
      </c>
      <c r="I37" s="819"/>
      <c r="J37" s="819">
        <f>TRUNC((H37*0.1769),2)</f>
        <v>521.86</v>
      </c>
      <c r="K37" s="819"/>
      <c r="L37" s="489">
        <f>TRUNC(H37+J37,2)</f>
        <v>3471.93</v>
      </c>
      <c r="M37" s="490"/>
    </row>
    <row r="38" spans="1:13">
      <c r="A38" s="794"/>
      <c r="B38" s="795"/>
      <c r="C38" s="819" t="s">
        <v>4216</v>
      </c>
      <c r="D38" s="819"/>
      <c r="E38" s="801"/>
      <c r="F38" s="833">
        <v>1074.6099999999999</v>
      </c>
      <c r="G38" s="833"/>
      <c r="H38" s="819">
        <f>TRUNC(F38/(1-0.17),2)</f>
        <v>1294.71</v>
      </c>
      <c r="I38" s="819"/>
      <c r="J38" s="819">
        <f>TRUNC((H38*0.1769),2)</f>
        <v>229.03</v>
      </c>
      <c r="K38" s="819"/>
      <c r="L38" s="489">
        <f>TRUNC(H38+J38,2)</f>
        <v>1523.74</v>
      </c>
      <c r="M38" s="490"/>
    </row>
    <row r="39" spans="1:13">
      <c r="A39" s="794"/>
      <c r="B39" s="795"/>
      <c r="C39" s="819" t="s">
        <v>4220</v>
      </c>
      <c r="D39" s="819"/>
      <c r="E39" s="801"/>
      <c r="F39" s="833"/>
      <c r="G39" s="833"/>
      <c r="H39" s="819">
        <f>TRUNC(F39/(1-0.17),2)</f>
        <v>0</v>
      </c>
      <c r="I39" s="819"/>
      <c r="J39" s="819">
        <f>TRUNC((H39*0.1769),2)</f>
        <v>0</v>
      </c>
      <c r="K39" s="819"/>
      <c r="L39" s="489">
        <f>TRUNC(H39+J39,2)</f>
        <v>0</v>
      </c>
      <c r="M39" s="490"/>
    </row>
    <row r="40" spans="1:13" ht="15.75" thickBot="1">
      <c r="A40" s="796"/>
      <c r="B40" s="797"/>
      <c r="C40" s="823" t="s">
        <v>4218</v>
      </c>
      <c r="D40" s="823"/>
      <c r="E40" s="802"/>
      <c r="F40" s="840">
        <v>1461.29</v>
      </c>
      <c r="G40" s="840"/>
      <c r="H40" s="823">
        <f>TRUNC(F40/(1-0.17),2)</f>
        <v>1760.59</v>
      </c>
      <c r="I40" s="823"/>
      <c r="J40" s="823">
        <f>TRUNC((H40*0.1769),2)</f>
        <v>311.44</v>
      </c>
      <c r="K40" s="823"/>
      <c r="L40" s="491">
        <f>TRUNC(H40+J40,2)</f>
        <v>2072.0300000000002</v>
      </c>
      <c r="M40" s="492"/>
    </row>
    <row r="41" spans="1:13">
      <c r="A41" s="841" t="s">
        <v>4221</v>
      </c>
      <c r="B41" s="842"/>
      <c r="C41" s="842"/>
      <c r="D41" s="842"/>
      <c r="E41" s="842"/>
      <c r="F41" s="842"/>
      <c r="G41" s="842"/>
      <c r="H41" s="842"/>
      <c r="I41" s="842"/>
      <c r="J41" s="842"/>
      <c r="K41" s="842"/>
      <c r="L41" s="842"/>
      <c r="M41" s="843"/>
    </row>
    <row r="42" spans="1:13">
      <c r="A42" s="844"/>
      <c r="B42" s="845"/>
      <c r="C42" s="845"/>
      <c r="D42" s="845"/>
      <c r="E42" s="845"/>
      <c r="F42" s="845"/>
      <c r="G42" s="845"/>
      <c r="H42" s="845"/>
      <c r="I42" s="845"/>
      <c r="J42" s="845"/>
      <c r="K42" s="845"/>
      <c r="L42" s="845"/>
      <c r="M42" s="846"/>
    </row>
    <row r="43" spans="1:13">
      <c r="A43" s="785" t="s">
        <v>4207</v>
      </c>
      <c r="B43" s="786"/>
      <c r="C43" s="839" t="s">
        <v>4208</v>
      </c>
      <c r="D43" s="839"/>
      <c r="E43" s="488" t="s">
        <v>4209</v>
      </c>
      <c r="F43" s="789" t="s">
        <v>4222</v>
      </c>
      <c r="G43" s="790"/>
      <c r="H43" s="789" t="s">
        <v>4223</v>
      </c>
      <c r="I43" s="790"/>
      <c r="J43" s="789" t="s">
        <v>4224</v>
      </c>
      <c r="K43" s="791"/>
      <c r="L43" s="791"/>
      <c r="M43" s="792"/>
    </row>
    <row r="44" spans="1:13">
      <c r="A44" s="794" t="s">
        <v>4197</v>
      </c>
      <c r="B44" s="795"/>
      <c r="C44" s="819" t="s">
        <v>4214</v>
      </c>
      <c r="D44" s="819"/>
      <c r="E44" s="800" t="s">
        <v>4215</v>
      </c>
      <c r="F44" s="827">
        <f>L11</f>
        <v>459.21</v>
      </c>
      <c r="G44" s="828"/>
      <c r="H44" s="819">
        <f>L24</f>
        <v>3701.91</v>
      </c>
      <c r="I44" s="819"/>
      <c r="J44" s="798">
        <f>H44+F44</f>
        <v>4161.12</v>
      </c>
      <c r="K44" s="817"/>
      <c r="L44" s="817"/>
      <c r="M44" s="818"/>
    </row>
    <row r="45" spans="1:13">
      <c r="A45" s="794"/>
      <c r="B45" s="795"/>
      <c r="C45" s="819" t="s">
        <v>4216</v>
      </c>
      <c r="D45" s="819"/>
      <c r="E45" s="801"/>
      <c r="F45" s="829"/>
      <c r="G45" s="830"/>
      <c r="H45" s="819">
        <f>L25</f>
        <v>1628.86</v>
      </c>
      <c r="I45" s="819"/>
      <c r="J45" s="798">
        <f>H45+F44</f>
        <v>2088.0699999999997</v>
      </c>
      <c r="K45" s="817"/>
      <c r="L45" s="817"/>
      <c r="M45" s="818"/>
    </row>
    <row r="46" spans="1:13">
      <c r="A46" s="794"/>
      <c r="B46" s="795"/>
      <c r="C46" s="819" t="s">
        <v>4217</v>
      </c>
      <c r="D46" s="819"/>
      <c r="E46" s="801"/>
      <c r="F46" s="829"/>
      <c r="G46" s="830"/>
      <c r="H46" s="819">
        <f>L26</f>
        <v>1930.48</v>
      </c>
      <c r="I46" s="819"/>
      <c r="J46" s="798">
        <f>H46+F44</f>
        <v>2389.69</v>
      </c>
      <c r="K46" s="817"/>
      <c r="L46" s="817"/>
      <c r="M46" s="818"/>
    </row>
    <row r="47" spans="1:13">
      <c r="A47" s="834"/>
      <c r="B47" s="835"/>
      <c r="C47" s="819" t="s">
        <v>4218</v>
      </c>
      <c r="D47" s="819"/>
      <c r="E47" s="836"/>
      <c r="F47" s="837"/>
      <c r="G47" s="838"/>
      <c r="H47" s="819">
        <f>L27</f>
        <v>2268.25</v>
      </c>
      <c r="I47" s="819"/>
      <c r="J47" s="798">
        <f>H47+F44</f>
        <v>2727.46</v>
      </c>
      <c r="K47" s="817"/>
      <c r="L47" s="817"/>
      <c r="M47" s="818"/>
    </row>
    <row r="48" spans="1:13">
      <c r="A48" s="495"/>
      <c r="B48" s="496"/>
      <c r="C48" s="496"/>
      <c r="D48" s="496"/>
      <c r="E48" s="496"/>
      <c r="F48" s="496"/>
      <c r="G48" s="496"/>
      <c r="H48" s="496"/>
      <c r="I48" s="496"/>
      <c r="J48" s="496"/>
      <c r="K48" s="496"/>
      <c r="L48" s="496"/>
      <c r="M48" s="497"/>
    </row>
    <row r="49" spans="1:13">
      <c r="A49" s="785" t="s">
        <v>4207</v>
      </c>
      <c r="B49" s="786"/>
      <c r="C49" s="787" t="s">
        <v>4208</v>
      </c>
      <c r="D49" s="788"/>
      <c r="E49" s="488" t="s">
        <v>4209</v>
      </c>
      <c r="F49" s="789" t="s">
        <v>4222</v>
      </c>
      <c r="G49" s="790"/>
      <c r="H49" s="789" t="s">
        <v>4223</v>
      </c>
      <c r="I49" s="790"/>
      <c r="J49" s="789" t="s">
        <v>4224</v>
      </c>
      <c r="K49" s="791"/>
      <c r="L49" s="791"/>
      <c r="M49" s="792"/>
    </row>
    <row r="50" spans="1:13">
      <c r="A50" s="794" t="s">
        <v>4202</v>
      </c>
      <c r="B50" s="795"/>
      <c r="C50" s="819" t="s">
        <v>4214</v>
      </c>
      <c r="D50" s="819"/>
      <c r="E50" s="800" t="s">
        <v>4215</v>
      </c>
      <c r="F50" s="827">
        <f>L13</f>
        <v>287.77999999999997</v>
      </c>
      <c r="G50" s="828"/>
      <c r="H50" s="819">
        <f>L30</f>
        <v>3533.34</v>
      </c>
      <c r="I50" s="819"/>
      <c r="J50" s="820">
        <f>H50+F50</f>
        <v>3821.12</v>
      </c>
      <c r="K50" s="821"/>
      <c r="L50" s="821"/>
      <c r="M50" s="822"/>
    </row>
    <row r="51" spans="1:13">
      <c r="A51" s="794"/>
      <c r="B51" s="795"/>
      <c r="C51" s="819" t="s">
        <v>4216</v>
      </c>
      <c r="D51" s="819"/>
      <c r="E51" s="801"/>
      <c r="F51" s="829"/>
      <c r="G51" s="830"/>
      <c r="H51" s="819">
        <f>L31</f>
        <v>1638.46</v>
      </c>
      <c r="I51" s="819"/>
      <c r="J51" s="820">
        <f>H51+F50</f>
        <v>1926.24</v>
      </c>
      <c r="K51" s="821"/>
      <c r="L51" s="821"/>
      <c r="M51" s="822"/>
    </row>
    <row r="52" spans="1:13">
      <c r="A52" s="794"/>
      <c r="B52" s="795"/>
      <c r="C52" s="819" t="s">
        <v>4217</v>
      </c>
      <c r="D52" s="819"/>
      <c r="E52" s="801"/>
      <c r="F52" s="829"/>
      <c r="G52" s="830"/>
      <c r="H52" s="833">
        <f>L32</f>
        <v>1781.73</v>
      </c>
      <c r="I52" s="833"/>
      <c r="J52" s="820">
        <f>H52+F50</f>
        <v>2069.5100000000002</v>
      </c>
      <c r="K52" s="821"/>
      <c r="L52" s="821"/>
      <c r="M52" s="822"/>
    </row>
    <row r="53" spans="1:13">
      <c r="A53" s="834"/>
      <c r="B53" s="835"/>
      <c r="C53" s="819" t="s">
        <v>4218</v>
      </c>
      <c r="D53" s="819"/>
      <c r="E53" s="836"/>
      <c r="F53" s="837"/>
      <c r="G53" s="838"/>
      <c r="H53" s="819">
        <f>L33</f>
        <v>2158.81</v>
      </c>
      <c r="I53" s="819"/>
      <c r="J53" s="820">
        <f>H53+F50</f>
        <v>2446.59</v>
      </c>
      <c r="K53" s="821"/>
      <c r="L53" s="821"/>
      <c r="M53" s="822"/>
    </row>
    <row r="54" spans="1:13">
      <c r="A54" s="495"/>
      <c r="B54" s="496"/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7"/>
    </row>
    <row r="55" spans="1:13">
      <c r="A55" s="785" t="s">
        <v>4207</v>
      </c>
      <c r="B55" s="786"/>
      <c r="C55" s="787" t="s">
        <v>4208</v>
      </c>
      <c r="D55" s="788"/>
      <c r="E55" s="488" t="s">
        <v>4209</v>
      </c>
      <c r="F55" s="789" t="s">
        <v>4225</v>
      </c>
      <c r="G55" s="790"/>
      <c r="H55" s="789" t="s">
        <v>4223</v>
      </c>
      <c r="I55" s="790"/>
      <c r="J55" s="789" t="s">
        <v>4224</v>
      </c>
      <c r="K55" s="791"/>
      <c r="L55" s="791"/>
      <c r="M55" s="792"/>
    </row>
    <row r="56" spans="1:13">
      <c r="A56" s="793" t="s">
        <v>4203</v>
      </c>
      <c r="B56" s="627"/>
      <c r="C56" s="819" t="s">
        <v>4214</v>
      </c>
      <c r="D56" s="819"/>
      <c r="E56" s="800" t="s">
        <v>4215</v>
      </c>
      <c r="F56" s="827">
        <f>L15</f>
        <v>302.70999999999998</v>
      </c>
      <c r="G56" s="828"/>
      <c r="H56" s="819">
        <f>L37</f>
        <v>3471.93</v>
      </c>
      <c r="I56" s="819"/>
      <c r="J56" s="798">
        <f>H56+F56</f>
        <v>3774.64</v>
      </c>
      <c r="K56" s="817"/>
      <c r="L56" s="817"/>
      <c r="M56" s="818"/>
    </row>
    <row r="57" spans="1:13">
      <c r="A57" s="794"/>
      <c r="B57" s="795"/>
      <c r="C57" s="819" t="s">
        <v>4216</v>
      </c>
      <c r="D57" s="819"/>
      <c r="E57" s="801"/>
      <c r="F57" s="829"/>
      <c r="G57" s="830"/>
      <c r="H57" s="819">
        <f>L38</f>
        <v>1523.74</v>
      </c>
      <c r="I57" s="819"/>
      <c r="J57" s="820">
        <f>H57+F56</f>
        <v>1826.45</v>
      </c>
      <c r="K57" s="821"/>
      <c r="L57" s="821"/>
      <c r="M57" s="822"/>
    </row>
    <row r="58" spans="1:13">
      <c r="A58" s="794"/>
      <c r="B58" s="795"/>
      <c r="C58" s="819" t="s">
        <v>4217</v>
      </c>
      <c r="D58" s="819"/>
      <c r="E58" s="801"/>
      <c r="F58" s="829"/>
      <c r="G58" s="830"/>
      <c r="H58" s="819">
        <v>1331.18</v>
      </c>
      <c r="I58" s="819"/>
      <c r="J58" s="820">
        <f>H58+F56</f>
        <v>1633.89</v>
      </c>
      <c r="K58" s="821"/>
      <c r="L58" s="821"/>
      <c r="M58" s="822"/>
    </row>
    <row r="59" spans="1:13" ht="15.75" thickBot="1">
      <c r="A59" s="796"/>
      <c r="B59" s="797"/>
      <c r="C59" s="823" t="s">
        <v>4218</v>
      </c>
      <c r="D59" s="823"/>
      <c r="E59" s="802"/>
      <c r="F59" s="831"/>
      <c r="G59" s="832"/>
      <c r="H59" s="823">
        <f>L40</f>
        <v>2072.0300000000002</v>
      </c>
      <c r="I59" s="823"/>
      <c r="J59" s="824">
        <f>H59+F56</f>
        <v>2374.7400000000002</v>
      </c>
      <c r="K59" s="825"/>
      <c r="L59" s="825"/>
      <c r="M59" s="826"/>
    </row>
    <row r="60" spans="1:13">
      <c r="A60" s="841" t="s">
        <v>4226</v>
      </c>
      <c r="B60" s="842"/>
      <c r="C60" s="842"/>
      <c r="D60" s="842"/>
      <c r="E60" s="842"/>
      <c r="F60" s="842"/>
      <c r="G60" s="842"/>
      <c r="H60" s="842"/>
      <c r="I60" s="842"/>
      <c r="J60" s="842"/>
      <c r="K60" s="842"/>
      <c r="L60" s="842"/>
      <c r="M60" s="843"/>
    </row>
    <row r="61" spans="1:13">
      <c r="A61" s="844"/>
      <c r="B61" s="845"/>
      <c r="C61" s="845"/>
      <c r="D61" s="845"/>
      <c r="E61" s="845"/>
      <c r="F61" s="845"/>
      <c r="G61" s="845"/>
      <c r="H61" s="845"/>
      <c r="I61" s="845"/>
      <c r="J61" s="845"/>
      <c r="K61" s="845"/>
      <c r="L61" s="845"/>
      <c r="M61" s="846"/>
    </row>
    <row r="62" spans="1:13">
      <c r="A62" s="785" t="s">
        <v>4207</v>
      </c>
      <c r="B62" s="786"/>
      <c r="C62" s="787" t="s">
        <v>4208</v>
      </c>
      <c r="D62" s="788"/>
      <c r="E62" s="488" t="s">
        <v>4209</v>
      </c>
      <c r="F62" s="789" t="s">
        <v>4222</v>
      </c>
      <c r="G62" s="790"/>
      <c r="H62" s="789" t="s">
        <v>4223</v>
      </c>
      <c r="I62" s="790"/>
      <c r="J62" s="789" t="s">
        <v>4224</v>
      </c>
      <c r="K62" s="791"/>
      <c r="L62" s="791"/>
      <c r="M62" s="792"/>
    </row>
    <row r="63" spans="1:13" ht="14.45" customHeight="1">
      <c r="A63" s="793" t="s">
        <v>4203</v>
      </c>
      <c r="B63" s="627"/>
      <c r="C63" s="798" t="s">
        <v>4214</v>
      </c>
      <c r="D63" s="799"/>
      <c r="E63" s="800" t="s">
        <v>4215</v>
      </c>
      <c r="F63" s="803">
        <f>F56</f>
        <v>302.70999999999998</v>
      </c>
      <c r="G63" s="804"/>
      <c r="H63" s="809">
        <f>H56</f>
        <v>3471.93</v>
      </c>
      <c r="I63" s="810"/>
      <c r="J63" s="798">
        <f>H63+F63</f>
        <v>3774.64</v>
      </c>
      <c r="K63" s="817"/>
      <c r="L63" s="817"/>
      <c r="M63" s="818"/>
    </row>
    <row r="64" spans="1:13" ht="14.45" customHeight="1">
      <c r="A64" s="794"/>
      <c r="B64" s="795"/>
      <c r="C64" s="798" t="s">
        <v>4216</v>
      </c>
      <c r="D64" s="799"/>
      <c r="E64" s="801"/>
      <c r="F64" s="805"/>
      <c r="G64" s="806"/>
      <c r="H64" s="809">
        <f>H57</f>
        <v>1523.74</v>
      </c>
      <c r="I64" s="810"/>
      <c r="J64" s="798">
        <f>H64+F63</f>
        <v>1826.45</v>
      </c>
      <c r="K64" s="817"/>
      <c r="L64" s="817"/>
      <c r="M64" s="818"/>
    </row>
    <row r="65" spans="1:13" ht="14.45" customHeight="1">
      <c r="A65" s="794"/>
      <c r="B65" s="795"/>
      <c r="C65" s="798" t="s">
        <v>4217</v>
      </c>
      <c r="D65" s="799"/>
      <c r="E65" s="801"/>
      <c r="F65" s="805"/>
      <c r="G65" s="806"/>
      <c r="H65" s="809">
        <f>H58</f>
        <v>1331.18</v>
      </c>
      <c r="I65" s="810"/>
      <c r="J65" s="798">
        <f>H65+F63</f>
        <v>1633.89</v>
      </c>
      <c r="K65" s="817"/>
      <c r="L65" s="817"/>
      <c r="M65" s="818"/>
    </row>
    <row r="66" spans="1:13" ht="15" customHeight="1" thickBot="1">
      <c r="A66" s="796"/>
      <c r="B66" s="797"/>
      <c r="C66" s="811" t="s">
        <v>4218</v>
      </c>
      <c r="D66" s="812"/>
      <c r="E66" s="802"/>
      <c r="F66" s="807"/>
      <c r="G66" s="808"/>
      <c r="H66" s="813">
        <f>H59</f>
        <v>2072.0300000000002</v>
      </c>
      <c r="I66" s="814"/>
      <c r="J66" s="811">
        <f>H66+F63</f>
        <v>2374.7400000000002</v>
      </c>
      <c r="K66" s="815"/>
      <c r="L66" s="815"/>
      <c r="M66" s="816"/>
    </row>
  </sheetData>
  <mergeCells count="171">
    <mergeCell ref="A60:M61"/>
    <mergeCell ref="A4:I4"/>
    <mergeCell ref="A5:I5"/>
    <mergeCell ref="A7:I7"/>
    <mergeCell ref="A6:I6"/>
    <mergeCell ref="A29:B29"/>
    <mergeCell ref="C29:D29"/>
    <mergeCell ref="F29:G29"/>
    <mergeCell ref="H29:I29"/>
    <mergeCell ref="J29:K29"/>
    <mergeCell ref="L29:M29"/>
    <mergeCell ref="C26:D26"/>
    <mergeCell ref="F26:G26"/>
    <mergeCell ref="H26:I26"/>
    <mergeCell ref="J26:K26"/>
    <mergeCell ref="C27:D27"/>
    <mergeCell ref="F27:G27"/>
    <mergeCell ref="H27:I27"/>
    <mergeCell ref="J27:K27"/>
    <mergeCell ref="A24:B27"/>
    <mergeCell ref="C24:D24"/>
    <mergeCell ref="E24:E27"/>
    <mergeCell ref="F24:G24"/>
    <mergeCell ref="H24:I24"/>
    <mergeCell ref="A1:M1"/>
    <mergeCell ref="A2:M2"/>
    <mergeCell ref="A3:M3"/>
    <mergeCell ref="A23:B23"/>
    <mergeCell ref="C23:D23"/>
    <mergeCell ref="F23:G23"/>
    <mergeCell ref="H23:I23"/>
    <mergeCell ref="J23:K23"/>
    <mergeCell ref="L23:M23"/>
    <mergeCell ref="A8:M9"/>
    <mergeCell ref="C10:H10"/>
    <mergeCell ref="L16:M16"/>
    <mergeCell ref="L17:M17"/>
    <mergeCell ref="L20:M20"/>
    <mergeCell ref="J4:M4"/>
    <mergeCell ref="J5:M5"/>
    <mergeCell ref="J6:M6"/>
    <mergeCell ref="J7:M7"/>
    <mergeCell ref="A21:M22"/>
    <mergeCell ref="J24:K24"/>
    <mergeCell ref="C25:D25"/>
    <mergeCell ref="F25:G25"/>
    <mergeCell ref="H25:I25"/>
    <mergeCell ref="J25:K25"/>
    <mergeCell ref="A36:B36"/>
    <mergeCell ref="C36:D36"/>
    <mergeCell ref="F36:G36"/>
    <mergeCell ref="H36:I36"/>
    <mergeCell ref="J36:K36"/>
    <mergeCell ref="A30:B33"/>
    <mergeCell ref="C30:D30"/>
    <mergeCell ref="L36:M36"/>
    <mergeCell ref="C32:D32"/>
    <mergeCell ref="F32:G32"/>
    <mergeCell ref="H32:I32"/>
    <mergeCell ref="J32:K32"/>
    <mergeCell ref="C33:D33"/>
    <mergeCell ref="F33:G33"/>
    <mergeCell ref="H33:I33"/>
    <mergeCell ref="J33:K33"/>
    <mergeCell ref="E30:E33"/>
    <mergeCell ref="F30:G30"/>
    <mergeCell ref="H30:I30"/>
    <mergeCell ref="J30:K30"/>
    <mergeCell ref="C31:D31"/>
    <mergeCell ref="F31:G31"/>
    <mergeCell ref="H31:I31"/>
    <mergeCell ref="J31:K31"/>
    <mergeCell ref="A43:B43"/>
    <mergeCell ref="C43:D43"/>
    <mergeCell ref="F43:G43"/>
    <mergeCell ref="H43:I43"/>
    <mergeCell ref="J43:M43"/>
    <mergeCell ref="C39:D39"/>
    <mergeCell ref="F39:G39"/>
    <mergeCell ref="H39:I39"/>
    <mergeCell ref="J39:K39"/>
    <mergeCell ref="C40:D40"/>
    <mergeCell ref="F40:G40"/>
    <mergeCell ref="H40:I40"/>
    <mergeCell ref="J40:K40"/>
    <mergeCell ref="A37:B40"/>
    <mergeCell ref="C37:D37"/>
    <mergeCell ref="E37:E40"/>
    <mergeCell ref="F37:G37"/>
    <mergeCell ref="H37:I37"/>
    <mergeCell ref="J37:K37"/>
    <mergeCell ref="C38:D38"/>
    <mergeCell ref="F38:G38"/>
    <mergeCell ref="H38:I38"/>
    <mergeCell ref="J38:K38"/>
    <mergeCell ref="A41:M42"/>
    <mergeCell ref="H46:I46"/>
    <mergeCell ref="J46:M46"/>
    <mergeCell ref="C47:D47"/>
    <mergeCell ref="H47:I47"/>
    <mergeCell ref="J47:M47"/>
    <mergeCell ref="A49:B49"/>
    <mergeCell ref="C49:D49"/>
    <mergeCell ref="F49:G49"/>
    <mergeCell ref="H49:I49"/>
    <mergeCell ref="J49:M49"/>
    <mergeCell ref="A44:B47"/>
    <mergeCell ref="C44:D44"/>
    <mergeCell ref="E44:E47"/>
    <mergeCell ref="F44:G47"/>
    <mergeCell ref="H44:I44"/>
    <mergeCell ref="J44:M44"/>
    <mergeCell ref="C45:D45"/>
    <mergeCell ref="H45:I45"/>
    <mergeCell ref="J45:M45"/>
    <mergeCell ref="C46:D46"/>
    <mergeCell ref="H52:I52"/>
    <mergeCell ref="J52:M52"/>
    <mergeCell ref="C53:D53"/>
    <mergeCell ref="H53:I53"/>
    <mergeCell ref="J53:M53"/>
    <mergeCell ref="A55:B55"/>
    <mergeCell ref="C55:D55"/>
    <mergeCell ref="F55:G55"/>
    <mergeCell ref="H55:I55"/>
    <mergeCell ref="J55:M55"/>
    <mergeCell ref="A50:B53"/>
    <mergeCell ref="C50:D50"/>
    <mergeCell ref="E50:E53"/>
    <mergeCell ref="F50:G53"/>
    <mergeCell ref="H50:I50"/>
    <mergeCell ref="J50:M50"/>
    <mergeCell ref="C51:D51"/>
    <mergeCell ref="H51:I51"/>
    <mergeCell ref="J51:M51"/>
    <mergeCell ref="C52:D52"/>
    <mergeCell ref="H58:I58"/>
    <mergeCell ref="J58:M58"/>
    <mergeCell ref="C59:D59"/>
    <mergeCell ref="H59:I59"/>
    <mergeCell ref="J59:M59"/>
    <mergeCell ref="A56:B59"/>
    <mergeCell ref="C56:D56"/>
    <mergeCell ref="E56:E59"/>
    <mergeCell ref="F56:G59"/>
    <mergeCell ref="H56:I56"/>
    <mergeCell ref="J56:M56"/>
    <mergeCell ref="C57:D57"/>
    <mergeCell ref="H57:I57"/>
    <mergeCell ref="J57:M57"/>
    <mergeCell ref="C58:D58"/>
    <mergeCell ref="A62:B62"/>
    <mergeCell ref="C62:D62"/>
    <mergeCell ref="F62:G62"/>
    <mergeCell ref="H62:I62"/>
    <mergeCell ref="J62:M62"/>
    <mergeCell ref="A63:B66"/>
    <mergeCell ref="C63:D63"/>
    <mergeCell ref="E63:E66"/>
    <mergeCell ref="F63:G66"/>
    <mergeCell ref="H63:I63"/>
    <mergeCell ref="C66:D66"/>
    <mergeCell ref="H66:I66"/>
    <mergeCell ref="J66:M66"/>
    <mergeCell ref="J63:M63"/>
    <mergeCell ref="C64:D64"/>
    <mergeCell ref="H64:I64"/>
    <mergeCell ref="J64:M64"/>
    <mergeCell ref="C65:D65"/>
    <mergeCell ref="H65:I65"/>
    <mergeCell ref="J65:M65"/>
  </mergeCells>
  <pageMargins left="0.51181102362204722" right="0.23" top="0.78740157480314965" bottom="0.78740157480314965" header="0.31496062992125984" footer="0.3149606299212598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showGridLines="0" view="pageBreakPreview" zoomScaleNormal="100" zoomScaleSheetLayoutView="100" workbookViewId="0">
      <selection activeCell="G8" sqref="G8:I8"/>
    </sheetView>
  </sheetViews>
  <sheetFormatPr defaultRowHeight="15"/>
  <cols>
    <col min="2" max="2" width="40.7109375" bestFit="1" customWidth="1"/>
    <col min="3" max="3" width="8.5703125" bestFit="1" customWidth="1"/>
    <col min="5" max="5" width="7.28515625" customWidth="1"/>
    <col min="11" max="11" width="15" bestFit="1" customWidth="1"/>
    <col min="12" max="12" width="15.140625" customWidth="1"/>
    <col min="260" max="260" width="6.42578125" bestFit="1" customWidth="1"/>
    <col min="266" max="266" width="15" bestFit="1" customWidth="1"/>
    <col min="267" max="267" width="35.28515625" bestFit="1" customWidth="1"/>
    <col min="516" max="516" width="6.42578125" bestFit="1" customWidth="1"/>
    <col min="522" max="522" width="15" bestFit="1" customWidth="1"/>
    <col min="523" max="523" width="35.28515625" bestFit="1" customWidth="1"/>
    <col min="772" max="772" width="6.42578125" bestFit="1" customWidth="1"/>
    <col min="778" max="778" width="15" bestFit="1" customWidth="1"/>
    <col min="779" max="779" width="35.28515625" bestFit="1" customWidth="1"/>
    <col min="1028" max="1028" width="6.42578125" bestFit="1" customWidth="1"/>
    <col min="1034" max="1034" width="15" bestFit="1" customWidth="1"/>
    <col min="1035" max="1035" width="35.28515625" bestFit="1" customWidth="1"/>
    <col min="1284" max="1284" width="6.42578125" bestFit="1" customWidth="1"/>
    <col min="1290" max="1290" width="15" bestFit="1" customWidth="1"/>
    <col min="1291" max="1291" width="35.28515625" bestFit="1" customWidth="1"/>
    <col min="1540" max="1540" width="6.42578125" bestFit="1" customWidth="1"/>
    <col min="1546" max="1546" width="15" bestFit="1" customWidth="1"/>
    <col min="1547" max="1547" width="35.28515625" bestFit="1" customWidth="1"/>
    <col min="1796" max="1796" width="6.42578125" bestFit="1" customWidth="1"/>
    <col min="1802" max="1802" width="15" bestFit="1" customWidth="1"/>
    <col min="1803" max="1803" width="35.28515625" bestFit="1" customWidth="1"/>
    <col min="2052" max="2052" width="6.42578125" bestFit="1" customWidth="1"/>
    <col min="2058" max="2058" width="15" bestFit="1" customWidth="1"/>
    <col min="2059" max="2059" width="35.28515625" bestFit="1" customWidth="1"/>
    <col min="2308" max="2308" width="6.42578125" bestFit="1" customWidth="1"/>
    <col min="2314" max="2314" width="15" bestFit="1" customWidth="1"/>
    <col min="2315" max="2315" width="35.28515625" bestFit="1" customWidth="1"/>
    <col min="2564" max="2564" width="6.42578125" bestFit="1" customWidth="1"/>
    <col min="2570" max="2570" width="15" bestFit="1" customWidth="1"/>
    <col min="2571" max="2571" width="35.28515625" bestFit="1" customWidth="1"/>
    <col min="2820" max="2820" width="6.42578125" bestFit="1" customWidth="1"/>
    <col min="2826" max="2826" width="15" bestFit="1" customWidth="1"/>
    <col min="2827" max="2827" width="35.28515625" bestFit="1" customWidth="1"/>
    <col min="3076" max="3076" width="6.42578125" bestFit="1" customWidth="1"/>
    <col min="3082" max="3082" width="15" bestFit="1" customWidth="1"/>
    <col min="3083" max="3083" width="35.28515625" bestFit="1" customWidth="1"/>
    <col min="3332" max="3332" width="6.42578125" bestFit="1" customWidth="1"/>
    <col min="3338" max="3338" width="15" bestFit="1" customWidth="1"/>
    <col min="3339" max="3339" width="35.28515625" bestFit="1" customWidth="1"/>
    <col min="3588" max="3588" width="6.42578125" bestFit="1" customWidth="1"/>
    <col min="3594" max="3594" width="15" bestFit="1" customWidth="1"/>
    <col min="3595" max="3595" width="35.28515625" bestFit="1" customWidth="1"/>
    <col min="3844" max="3844" width="6.42578125" bestFit="1" customWidth="1"/>
    <col min="3850" max="3850" width="15" bestFit="1" customWidth="1"/>
    <col min="3851" max="3851" width="35.28515625" bestFit="1" customWidth="1"/>
    <col min="4100" max="4100" width="6.42578125" bestFit="1" customWidth="1"/>
    <col min="4106" max="4106" width="15" bestFit="1" customWidth="1"/>
    <col min="4107" max="4107" width="35.28515625" bestFit="1" customWidth="1"/>
    <col min="4356" max="4356" width="6.42578125" bestFit="1" customWidth="1"/>
    <col min="4362" max="4362" width="15" bestFit="1" customWidth="1"/>
    <col min="4363" max="4363" width="35.28515625" bestFit="1" customWidth="1"/>
    <col min="4612" max="4612" width="6.42578125" bestFit="1" customWidth="1"/>
    <col min="4618" max="4618" width="15" bestFit="1" customWidth="1"/>
    <col min="4619" max="4619" width="35.28515625" bestFit="1" customWidth="1"/>
    <col min="4868" max="4868" width="6.42578125" bestFit="1" customWidth="1"/>
    <col min="4874" max="4874" width="15" bestFit="1" customWidth="1"/>
    <col min="4875" max="4875" width="35.28515625" bestFit="1" customWidth="1"/>
    <col min="5124" max="5124" width="6.42578125" bestFit="1" customWidth="1"/>
    <col min="5130" max="5130" width="15" bestFit="1" customWidth="1"/>
    <col min="5131" max="5131" width="35.28515625" bestFit="1" customWidth="1"/>
    <col min="5380" max="5380" width="6.42578125" bestFit="1" customWidth="1"/>
    <col min="5386" max="5386" width="15" bestFit="1" customWidth="1"/>
    <col min="5387" max="5387" width="35.28515625" bestFit="1" customWidth="1"/>
    <col min="5636" max="5636" width="6.42578125" bestFit="1" customWidth="1"/>
    <col min="5642" max="5642" width="15" bestFit="1" customWidth="1"/>
    <col min="5643" max="5643" width="35.28515625" bestFit="1" customWidth="1"/>
    <col min="5892" max="5892" width="6.42578125" bestFit="1" customWidth="1"/>
    <col min="5898" max="5898" width="15" bestFit="1" customWidth="1"/>
    <col min="5899" max="5899" width="35.28515625" bestFit="1" customWidth="1"/>
    <col min="6148" max="6148" width="6.42578125" bestFit="1" customWidth="1"/>
    <col min="6154" max="6154" width="15" bestFit="1" customWidth="1"/>
    <col min="6155" max="6155" width="35.28515625" bestFit="1" customWidth="1"/>
    <col min="6404" max="6404" width="6.42578125" bestFit="1" customWidth="1"/>
    <col min="6410" max="6410" width="15" bestFit="1" customWidth="1"/>
    <col min="6411" max="6411" width="35.28515625" bestFit="1" customWidth="1"/>
    <col min="6660" max="6660" width="6.42578125" bestFit="1" customWidth="1"/>
    <col min="6666" max="6666" width="15" bestFit="1" customWidth="1"/>
    <col min="6667" max="6667" width="35.28515625" bestFit="1" customWidth="1"/>
    <col min="6916" max="6916" width="6.42578125" bestFit="1" customWidth="1"/>
    <col min="6922" max="6922" width="15" bestFit="1" customWidth="1"/>
    <col min="6923" max="6923" width="35.28515625" bestFit="1" customWidth="1"/>
    <col min="7172" max="7172" width="6.42578125" bestFit="1" customWidth="1"/>
    <col min="7178" max="7178" width="15" bestFit="1" customWidth="1"/>
    <col min="7179" max="7179" width="35.28515625" bestFit="1" customWidth="1"/>
    <col min="7428" max="7428" width="6.42578125" bestFit="1" customWidth="1"/>
    <col min="7434" max="7434" width="15" bestFit="1" customWidth="1"/>
    <col min="7435" max="7435" width="35.28515625" bestFit="1" customWidth="1"/>
    <col min="7684" max="7684" width="6.42578125" bestFit="1" customWidth="1"/>
    <col min="7690" max="7690" width="15" bestFit="1" customWidth="1"/>
    <col min="7691" max="7691" width="35.28515625" bestFit="1" customWidth="1"/>
    <col min="7940" max="7940" width="6.42578125" bestFit="1" customWidth="1"/>
    <col min="7946" max="7946" width="15" bestFit="1" customWidth="1"/>
    <col min="7947" max="7947" width="35.28515625" bestFit="1" customWidth="1"/>
    <col min="8196" max="8196" width="6.42578125" bestFit="1" customWidth="1"/>
    <col min="8202" max="8202" width="15" bestFit="1" customWidth="1"/>
    <col min="8203" max="8203" width="35.28515625" bestFit="1" customWidth="1"/>
    <col min="8452" max="8452" width="6.42578125" bestFit="1" customWidth="1"/>
    <col min="8458" max="8458" width="15" bestFit="1" customWidth="1"/>
    <col min="8459" max="8459" width="35.28515625" bestFit="1" customWidth="1"/>
    <col min="8708" max="8708" width="6.42578125" bestFit="1" customWidth="1"/>
    <col min="8714" max="8714" width="15" bestFit="1" customWidth="1"/>
    <col min="8715" max="8715" width="35.28515625" bestFit="1" customWidth="1"/>
    <col min="8964" max="8964" width="6.42578125" bestFit="1" customWidth="1"/>
    <col min="8970" max="8970" width="15" bestFit="1" customWidth="1"/>
    <col min="8971" max="8971" width="35.28515625" bestFit="1" customWidth="1"/>
    <col min="9220" max="9220" width="6.42578125" bestFit="1" customWidth="1"/>
    <col min="9226" max="9226" width="15" bestFit="1" customWidth="1"/>
    <col min="9227" max="9227" width="35.28515625" bestFit="1" customWidth="1"/>
    <col min="9476" max="9476" width="6.42578125" bestFit="1" customWidth="1"/>
    <col min="9482" max="9482" width="15" bestFit="1" customWidth="1"/>
    <col min="9483" max="9483" width="35.28515625" bestFit="1" customWidth="1"/>
    <col min="9732" max="9732" width="6.42578125" bestFit="1" customWidth="1"/>
    <col min="9738" max="9738" width="15" bestFit="1" customWidth="1"/>
    <col min="9739" max="9739" width="35.28515625" bestFit="1" customWidth="1"/>
    <col min="9988" max="9988" width="6.42578125" bestFit="1" customWidth="1"/>
    <col min="9994" max="9994" width="15" bestFit="1" customWidth="1"/>
    <col min="9995" max="9995" width="35.28515625" bestFit="1" customWidth="1"/>
    <col min="10244" max="10244" width="6.42578125" bestFit="1" customWidth="1"/>
    <col min="10250" max="10250" width="15" bestFit="1" customWidth="1"/>
    <col min="10251" max="10251" width="35.28515625" bestFit="1" customWidth="1"/>
    <col min="10500" max="10500" width="6.42578125" bestFit="1" customWidth="1"/>
    <col min="10506" max="10506" width="15" bestFit="1" customWidth="1"/>
    <col min="10507" max="10507" width="35.28515625" bestFit="1" customWidth="1"/>
    <col min="10756" max="10756" width="6.42578125" bestFit="1" customWidth="1"/>
    <col min="10762" max="10762" width="15" bestFit="1" customWidth="1"/>
    <col min="10763" max="10763" width="35.28515625" bestFit="1" customWidth="1"/>
    <col min="11012" max="11012" width="6.42578125" bestFit="1" customWidth="1"/>
    <col min="11018" max="11018" width="15" bestFit="1" customWidth="1"/>
    <col min="11019" max="11019" width="35.28515625" bestFit="1" customWidth="1"/>
    <col min="11268" max="11268" width="6.42578125" bestFit="1" customWidth="1"/>
    <col min="11274" max="11274" width="15" bestFit="1" customWidth="1"/>
    <col min="11275" max="11275" width="35.28515625" bestFit="1" customWidth="1"/>
    <col min="11524" max="11524" width="6.42578125" bestFit="1" customWidth="1"/>
    <col min="11530" max="11530" width="15" bestFit="1" customWidth="1"/>
    <col min="11531" max="11531" width="35.28515625" bestFit="1" customWidth="1"/>
    <col min="11780" max="11780" width="6.42578125" bestFit="1" customWidth="1"/>
    <col min="11786" max="11786" width="15" bestFit="1" customWidth="1"/>
    <col min="11787" max="11787" width="35.28515625" bestFit="1" customWidth="1"/>
    <col min="12036" max="12036" width="6.42578125" bestFit="1" customWidth="1"/>
    <col min="12042" max="12042" width="15" bestFit="1" customWidth="1"/>
    <col min="12043" max="12043" width="35.28515625" bestFit="1" customWidth="1"/>
    <col min="12292" max="12292" width="6.42578125" bestFit="1" customWidth="1"/>
    <col min="12298" max="12298" width="15" bestFit="1" customWidth="1"/>
    <col min="12299" max="12299" width="35.28515625" bestFit="1" customWidth="1"/>
    <col min="12548" max="12548" width="6.42578125" bestFit="1" customWidth="1"/>
    <col min="12554" max="12554" width="15" bestFit="1" customWidth="1"/>
    <col min="12555" max="12555" width="35.28515625" bestFit="1" customWidth="1"/>
    <col min="12804" max="12804" width="6.42578125" bestFit="1" customWidth="1"/>
    <col min="12810" max="12810" width="15" bestFit="1" customWidth="1"/>
    <col min="12811" max="12811" width="35.28515625" bestFit="1" customWidth="1"/>
    <col min="13060" max="13060" width="6.42578125" bestFit="1" customWidth="1"/>
    <col min="13066" max="13066" width="15" bestFit="1" customWidth="1"/>
    <col min="13067" max="13067" width="35.28515625" bestFit="1" customWidth="1"/>
    <col min="13316" max="13316" width="6.42578125" bestFit="1" customWidth="1"/>
    <col min="13322" max="13322" width="15" bestFit="1" customWidth="1"/>
    <col min="13323" max="13323" width="35.28515625" bestFit="1" customWidth="1"/>
    <col min="13572" max="13572" width="6.42578125" bestFit="1" customWidth="1"/>
    <col min="13578" max="13578" width="15" bestFit="1" customWidth="1"/>
    <col min="13579" max="13579" width="35.28515625" bestFit="1" customWidth="1"/>
    <col min="13828" max="13828" width="6.42578125" bestFit="1" customWidth="1"/>
    <col min="13834" max="13834" width="15" bestFit="1" customWidth="1"/>
    <col min="13835" max="13835" width="35.28515625" bestFit="1" customWidth="1"/>
    <col min="14084" max="14084" width="6.42578125" bestFit="1" customWidth="1"/>
    <col min="14090" max="14090" width="15" bestFit="1" customWidth="1"/>
    <col min="14091" max="14091" width="35.28515625" bestFit="1" customWidth="1"/>
    <col min="14340" max="14340" width="6.42578125" bestFit="1" customWidth="1"/>
    <col min="14346" max="14346" width="15" bestFit="1" customWidth="1"/>
    <col min="14347" max="14347" width="35.28515625" bestFit="1" customWidth="1"/>
    <col min="14596" max="14596" width="6.42578125" bestFit="1" customWidth="1"/>
    <col min="14602" max="14602" width="15" bestFit="1" customWidth="1"/>
    <col min="14603" max="14603" width="35.28515625" bestFit="1" customWidth="1"/>
    <col min="14852" max="14852" width="6.42578125" bestFit="1" customWidth="1"/>
    <col min="14858" max="14858" width="15" bestFit="1" customWidth="1"/>
    <col min="14859" max="14859" width="35.28515625" bestFit="1" customWidth="1"/>
    <col min="15108" max="15108" width="6.42578125" bestFit="1" customWidth="1"/>
    <col min="15114" max="15114" width="15" bestFit="1" customWidth="1"/>
    <col min="15115" max="15115" width="35.28515625" bestFit="1" customWidth="1"/>
    <col min="15364" max="15364" width="6.42578125" bestFit="1" customWidth="1"/>
    <col min="15370" max="15370" width="15" bestFit="1" customWidth="1"/>
    <col min="15371" max="15371" width="35.28515625" bestFit="1" customWidth="1"/>
    <col min="15620" max="15620" width="6.42578125" bestFit="1" customWidth="1"/>
    <col min="15626" max="15626" width="15" bestFit="1" customWidth="1"/>
    <col min="15627" max="15627" width="35.28515625" bestFit="1" customWidth="1"/>
    <col min="15876" max="15876" width="6.42578125" bestFit="1" customWidth="1"/>
    <col min="15882" max="15882" width="15" bestFit="1" customWidth="1"/>
    <col min="15883" max="15883" width="35.28515625" bestFit="1" customWidth="1"/>
    <col min="16132" max="16132" width="6.42578125" bestFit="1" customWidth="1"/>
    <col min="16138" max="16138" width="15" bestFit="1" customWidth="1"/>
    <col min="16139" max="16139" width="35.28515625" bestFit="1" customWidth="1"/>
  </cols>
  <sheetData>
    <row r="1" spans="1:13" ht="72.75">
      <c r="A1" s="594" t="s">
        <v>4087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</row>
    <row r="2" spans="1:13" ht="18">
      <c r="A2" s="596" t="s">
        <v>4088</v>
      </c>
      <c r="B2" s="596"/>
      <c r="C2" s="596"/>
      <c r="D2" s="596"/>
      <c r="E2" s="596"/>
      <c r="F2" s="596"/>
      <c r="G2" s="596"/>
      <c r="H2" s="596"/>
      <c r="I2" s="596"/>
      <c r="J2" s="596"/>
      <c r="K2" s="596"/>
      <c r="L2" s="596"/>
    </row>
    <row r="3" spans="1:13" ht="18">
      <c r="A3" s="616" t="s">
        <v>4155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</row>
    <row r="4" spans="1:13" ht="19.5" customHeight="1">
      <c r="A4" s="617" t="s">
        <v>3808</v>
      </c>
      <c r="B4" s="617"/>
      <c r="C4" s="617"/>
      <c r="D4" s="617"/>
      <c r="E4" s="617"/>
      <c r="F4" s="617"/>
      <c r="G4" s="617"/>
      <c r="H4" s="617"/>
      <c r="I4" s="617"/>
      <c r="J4" s="601" t="s">
        <v>4388</v>
      </c>
      <c r="K4" s="601"/>
      <c r="L4" s="601"/>
      <c r="M4" s="185"/>
    </row>
    <row r="5" spans="1:13" ht="19.5" customHeight="1">
      <c r="A5" s="617" t="s">
        <v>4089</v>
      </c>
      <c r="B5" s="617"/>
      <c r="C5" s="617"/>
      <c r="D5" s="617"/>
      <c r="E5" s="617"/>
      <c r="F5" s="617"/>
      <c r="G5" s="617"/>
      <c r="H5" s="617"/>
      <c r="I5" s="617"/>
      <c r="J5" s="601" t="s">
        <v>4183</v>
      </c>
      <c r="K5" s="601"/>
      <c r="L5" s="601"/>
      <c r="M5" s="185"/>
    </row>
    <row r="6" spans="1:13" ht="19.5" customHeight="1">
      <c r="A6" s="617" t="s">
        <v>4185</v>
      </c>
      <c r="B6" s="617"/>
      <c r="C6" s="617"/>
      <c r="D6" s="617"/>
      <c r="E6" s="617"/>
      <c r="F6" s="617"/>
      <c r="G6" s="617"/>
      <c r="H6" s="617"/>
      <c r="I6" s="617"/>
      <c r="J6" s="601" t="s">
        <v>4184</v>
      </c>
      <c r="K6" s="601"/>
      <c r="L6" s="601"/>
      <c r="M6" s="185"/>
    </row>
    <row r="7" spans="1:13" ht="19.5" customHeight="1">
      <c r="A7" s="617" t="s">
        <v>4186</v>
      </c>
      <c r="B7" s="617"/>
      <c r="C7" s="617"/>
      <c r="D7" s="617"/>
      <c r="E7" s="617"/>
      <c r="F7" s="617"/>
      <c r="G7" s="617"/>
      <c r="H7" s="617"/>
      <c r="I7" s="617"/>
      <c r="J7" s="872"/>
      <c r="K7" s="872"/>
      <c r="L7" s="872"/>
      <c r="M7" s="185"/>
    </row>
    <row r="8" spans="1:13" ht="30" customHeight="1">
      <c r="A8" s="533" t="s">
        <v>0</v>
      </c>
      <c r="B8" s="868" t="s">
        <v>4390</v>
      </c>
      <c r="C8" s="868"/>
      <c r="D8" s="533" t="s">
        <v>4</v>
      </c>
      <c r="E8" s="533" t="s">
        <v>4391</v>
      </c>
      <c r="F8" s="533" t="s">
        <v>4157</v>
      </c>
      <c r="G8" s="533" t="s">
        <v>4392</v>
      </c>
      <c r="H8" s="533" t="s">
        <v>4393</v>
      </c>
      <c r="I8" s="533" t="s">
        <v>4394</v>
      </c>
      <c r="J8" s="533" t="s">
        <v>4395</v>
      </c>
      <c r="K8" s="533" t="s">
        <v>4398</v>
      </c>
      <c r="L8" s="533" t="s">
        <v>4397</v>
      </c>
    </row>
    <row r="9" spans="1:13">
      <c r="A9" s="505" t="s">
        <v>4156</v>
      </c>
      <c r="B9" s="506" t="s">
        <v>4155</v>
      </c>
      <c r="C9" s="507"/>
      <c r="D9" s="508"/>
      <c r="E9" s="509"/>
      <c r="F9" s="510"/>
      <c r="G9" s="511"/>
      <c r="H9" s="511"/>
      <c r="I9" s="511"/>
      <c r="J9" s="509"/>
      <c r="K9" s="509"/>
      <c r="L9" s="512"/>
    </row>
    <row r="10" spans="1:13">
      <c r="A10" s="418" t="s">
        <v>37</v>
      </c>
      <c r="B10" s="419" t="s">
        <v>4154</v>
      </c>
      <c r="C10" s="420"/>
      <c r="D10" s="421"/>
      <c r="E10" s="422"/>
      <c r="F10" s="423"/>
      <c r="G10" s="424"/>
      <c r="H10" s="424"/>
      <c r="I10" s="424"/>
      <c r="J10" s="425"/>
      <c r="K10" s="426" t="s">
        <v>4153</v>
      </c>
      <c r="L10" s="427" t="s">
        <v>4152</v>
      </c>
    </row>
    <row r="11" spans="1:13">
      <c r="A11" s="428" t="s">
        <v>4151</v>
      </c>
      <c r="B11" s="429" t="s">
        <v>4150</v>
      </c>
      <c r="C11" s="430"/>
      <c r="D11" s="421" t="s">
        <v>20</v>
      </c>
      <c r="E11" s="422">
        <v>1</v>
      </c>
      <c r="F11" s="423">
        <f t="shared" ref="F11:F16" si="0">50-16</f>
        <v>34</v>
      </c>
      <c r="G11" s="424"/>
      <c r="H11" s="424"/>
      <c r="I11" s="424"/>
      <c r="J11" s="425">
        <v>27.5</v>
      </c>
      <c r="K11" s="422">
        <f t="shared" ref="K11:K16" si="1">TRUNC((E11*J11),2)</f>
        <v>27.5</v>
      </c>
      <c r="L11" s="427"/>
    </row>
    <row r="12" spans="1:13">
      <c r="A12" s="428" t="s">
        <v>4149</v>
      </c>
      <c r="B12" s="429" t="s">
        <v>4148</v>
      </c>
      <c r="C12" s="430"/>
      <c r="D12" s="421" t="s">
        <v>20</v>
      </c>
      <c r="E12" s="422">
        <v>1</v>
      </c>
      <c r="F12" s="423">
        <f t="shared" si="0"/>
        <v>34</v>
      </c>
      <c r="G12" s="424"/>
      <c r="H12" s="424"/>
      <c r="I12" s="424"/>
      <c r="J12" s="425">
        <v>27.5</v>
      </c>
      <c r="K12" s="422">
        <f t="shared" si="1"/>
        <v>27.5</v>
      </c>
      <c r="L12" s="427"/>
    </row>
    <row r="13" spans="1:13">
      <c r="A13" s="428" t="s">
        <v>4147</v>
      </c>
      <c r="B13" s="429" t="s">
        <v>4146</v>
      </c>
      <c r="C13" s="430"/>
      <c r="D13" s="421" t="s">
        <v>20</v>
      </c>
      <c r="E13" s="422">
        <v>6</v>
      </c>
      <c r="F13" s="423">
        <f t="shared" si="0"/>
        <v>34</v>
      </c>
      <c r="G13" s="424"/>
      <c r="H13" s="424"/>
      <c r="I13" s="424"/>
      <c r="J13" s="425">
        <v>27.5</v>
      </c>
      <c r="K13" s="422">
        <f t="shared" si="1"/>
        <v>165</v>
      </c>
      <c r="L13" s="427"/>
    </row>
    <row r="14" spans="1:13">
      <c r="A14" s="428" t="s">
        <v>4145</v>
      </c>
      <c r="B14" s="429" t="s">
        <v>4144</v>
      </c>
      <c r="C14" s="430"/>
      <c r="D14" s="421" t="s">
        <v>20</v>
      </c>
      <c r="E14" s="422">
        <v>1</v>
      </c>
      <c r="F14" s="423">
        <f t="shared" si="0"/>
        <v>34</v>
      </c>
      <c r="G14" s="424"/>
      <c r="H14" s="424"/>
      <c r="I14" s="424"/>
      <c r="J14" s="425">
        <v>27.5</v>
      </c>
      <c r="K14" s="422">
        <f t="shared" si="1"/>
        <v>27.5</v>
      </c>
      <c r="L14" s="427"/>
    </row>
    <row r="15" spans="1:13">
      <c r="A15" s="428" t="s">
        <v>4143</v>
      </c>
      <c r="B15" s="431" t="s">
        <v>4142</v>
      </c>
      <c r="C15" s="430"/>
      <c r="D15" s="421" t="s">
        <v>20</v>
      </c>
      <c r="E15" s="422">
        <v>1</v>
      </c>
      <c r="F15" s="423">
        <f t="shared" si="0"/>
        <v>34</v>
      </c>
      <c r="G15" s="424"/>
      <c r="H15" s="424"/>
      <c r="I15" s="424"/>
      <c r="J15" s="425">
        <v>27.5</v>
      </c>
      <c r="K15" s="422">
        <f t="shared" si="1"/>
        <v>27.5</v>
      </c>
      <c r="L15" s="427"/>
    </row>
    <row r="16" spans="1:13">
      <c r="A16" s="428" t="s">
        <v>4141</v>
      </c>
      <c r="B16" s="431" t="s">
        <v>4140</v>
      </c>
      <c r="C16" s="430"/>
      <c r="D16" s="421" t="s">
        <v>20</v>
      </c>
      <c r="E16" s="422">
        <v>1</v>
      </c>
      <c r="F16" s="423">
        <f t="shared" si="0"/>
        <v>34</v>
      </c>
      <c r="G16" s="424"/>
      <c r="H16" s="424"/>
      <c r="I16" s="424"/>
      <c r="J16" s="425">
        <v>27.5</v>
      </c>
      <c r="K16" s="422">
        <f t="shared" si="1"/>
        <v>27.5</v>
      </c>
      <c r="L16" s="427"/>
    </row>
    <row r="17" spans="1:12">
      <c r="A17" s="432"/>
      <c r="B17" s="433" t="s">
        <v>4139</v>
      </c>
      <c r="C17" s="434"/>
      <c r="D17" s="421"/>
      <c r="E17" s="422"/>
      <c r="F17" s="423"/>
      <c r="G17" s="424"/>
      <c r="H17" s="424"/>
      <c r="I17" s="424"/>
      <c r="J17" s="425"/>
      <c r="K17" s="435">
        <f>SUM(K11:K16)</f>
        <v>302.5</v>
      </c>
      <c r="L17" s="427"/>
    </row>
    <row r="18" spans="1:12">
      <c r="A18" s="432"/>
      <c r="B18" s="433"/>
      <c r="C18" s="434"/>
      <c r="D18" s="421"/>
      <c r="E18" s="422"/>
      <c r="F18" s="423"/>
      <c r="G18" s="424"/>
      <c r="H18" s="424"/>
      <c r="I18" s="424"/>
      <c r="J18" s="425"/>
      <c r="K18" s="435"/>
      <c r="L18" s="427"/>
    </row>
    <row r="19" spans="1:12">
      <c r="A19" s="436" t="s">
        <v>38</v>
      </c>
      <c r="B19" s="437" t="s">
        <v>4138</v>
      </c>
      <c r="C19" s="438"/>
      <c r="D19" s="421"/>
      <c r="E19" s="422"/>
      <c r="F19" s="423"/>
      <c r="G19" s="424"/>
      <c r="H19" s="424"/>
      <c r="I19" s="424"/>
      <c r="J19" s="425"/>
      <c r="K19" s="422"/>
      <c r="L19" s="427"/>
    </row>
    <row r="20" spans="1:12">
      <c r="A20" s="439" t="s">
        <v>4137</v>
      </c>
      <c r="B20" s="429" t="s">
        <v>4136</v>
      </c>
      <c r="C20" s="430" t="s">
        <v>4135</v>
      </c>
      <c r="D20" s="421" t="s">
        <v>20</v>
      </c>
      <c r="E20" s="422">
        <v>3</v>
      </c>
      <c r="F20" s="423">
        <f>50-16</f>
        <v>34</v>
      </c>
      <c r="G20" s="424"/>
      <c r="H20" s="440"/>
      <c r="I20" s="424">
        <f>F20/50</f>
        <v>0.68</v>
      </c>
      <c r="J20" s="425">
        <v>90.173299999999998</v>
      </c>
      <c r="K20" s="422">
        <f>TRUNC((E20*I20*J20),2)</f>
        <v>183.95</v>
      </c>
      <c r="L20" s="427"/>
    </row>
    <row r="21" spans="1:12">
      <c r="A21" s="439" t="s">
        <v>4134</v>
      </c>
      <c r="B21" s="429" t="s">
        <v>4133</v>
      </c>
      <c r="C21" s="430" t="s">
        <v>4132</v>
      </c>
      <c r="D21" s="421" t="s">
        <v>20</v>
      </c>
      <c r="E21" s="422">
        <v>1</v>
      </c>
      <c r="F21" s="423">
        <f>50-16</f>
        <v>34</v>
      </c>
      <c r="G21" s="424"/>
      <c r="H21" s="440"/>
      <c r="I21" s="424">
        <f>F21/60</f>
        <v>0.56666666666666665</v>
      </c>
      <c r="J21" s="425">
        <v>69.695400000000006</v>
      </c>
      <c r="K21" s="422">
        <f>TRUNC((E21*I21*J21),2)</f>
        <v>39.49</v>
      </c>
      <c r="L21" s="427"/>
    </row>
    <row r="22" spans="1:12">
      <c r="A22" s="439" t="s">
        <v>4131</v>
      </c>
      <c r="B22" s="429" t="s">
        <v>4130</v>
      </c>
      <c r="C22" s="430" t="s">
        <v>4129</v>
      </c>
      <c r="D22" s="421" t="s">
        <v>20</v>
      </c>
      <c r="E22" s="422">
        <v>1</v>
      </c>
      <c r="F22" s="423">
        <f>50-16</f>
        <v>34</v>
      </c>
      <c r="G22" s="424"/>
      <c r="H22" s="440"/>
      <c r="I22" s="424">
        <f>F22/60</f>
        <v>0.56666666666666665</v>
      </c>
      <c r="J22" s="425">
        <v>146.9736</v>
      </c>
      <c r="K22" s="422">
        <f>TRUNC((E22*I22*J22),2)</f>
        <v>83.28</v>
      </c>
      <c r="L22" s="427"/>
    </row>
    <row r="23" spans="1:12">
      <c r="A23" s="439" t="s">
        <v>4128</v>
      </c>
      <c r="B23" s="429" t="s">
        <v>4127</v>
      </c>
      <c r="C23" s="430" t="s">
        <v>4126</v>
      </c>
      <c r="D23" s="421" t="s">
        <v>20</v>
      </c>
      <c r="E23" s="422">
        <v>1</v>
      </c>
      <c r="F23" s="423">
        <f>50-16</f>
        <v>34</v>
      </c>
      <c r="G23" s="424"/>
      <c r="H23" s="440"/>
      <c r="I23" s="424">
        <f>F23/60</f>
        <v>0.56666666666666665</v>
      </c>
      <c r="J23" s="425">
        <v>100.6153</v>
      </c>
      <c r="K23" s="422">
        <f>TRUNC((E23*I23*J23),2)</f>
        <v>57.01</v>
      </c>
      <c r="L23" s="427"/>
    </row>
    <row r="24" spans="1:12">
      <c r="A24" s="432"/>
      <c r="B24" s="433" t="s">
        <v>4125</v>
      </c>
      <c r="C24" s="434"/>
      <c r="D24" s="421"/>
      <c r="E24" s="422"/>
      <c r="F24" s="423"/>
      <c r="G24" s="424"/>
      <c r="H24" s="424"/>
      <c r="I24" s="424"/>
      <c r="J24" s="425"/>
      <c r="K24" s="435">
        <f>SUM(K20:K23)</f>
        <v>363.73</v>
      </c>
      <c r="L24" s="427"/>
    </row>
    <row r="25" spans="1:12">
      <c r="A25" s="432"/>
      <c r="B25" s="433"/>
      <c r="C25" s="434"/>
      <c r="D25" s="421"/>
      <c r="E25" s="422"/>
      <c r="F25" s="423"/>
      <c r="G25" s="424"/>
      <c r="H25" s="424"/>
      <c r="I25" s="424"/>
      <c r="J25" s="425"/>
      <c r="K25" s="435"/>
      <c r="L25" s="427"/>
    </row>
    <row r="26" spans="1:12">
      <c r="A26" s="441" t="s">
        <v>4124</v>
      </c>
      <c r="B26" s="442" t="s">
        <v>4123</v>
      </c>
      <c r="C26" s="443"/>
      <c r="D26" s="444"/>
      <c r="E26" s="444"/>
      <c r="F26" s="445"/>
      <c r="G26" s="444"/>
      <c r="H26" s="444"/>
      <c r="I26" s="444"/>
      <c r="J26" s="445"/>
      <c r="K26" s="444"/>
      <c r="L26" s="446"/>
    </row>
    <row r="27" spans="1:12">
      <c r="A27" s="447" t="s">
        <v>4122</v>
      </c>
      <c r="B27" s="448" t="s">
        <v>4121</v>
      </c>
      <c r="C27" s="449" t="s">
        <v>4104</v>
      </c>
      <c r="D27" s="450" t="s">
        <v>4103</v>
      </c>
      <c r="E27" s="451">
        <v>1</v>
      </c>
      <c r="F27" s="423">
        <f t="shared" ref="F27:F35" si="2">50-16</f>
        <v>34</v>
      </c>
      <c r="G27" s="452"/>
      <c r="H27" s="452"/>
      <c r="I27" s="453">
        <f t="shared" ref="I27:I35" si="3">F27/50</f>
        <v>0.68</v>
      </c>
      <c r="J27" s="425">
        <v>193.65639999999999</v>
      </c>
      <c r="K27" s="451">
        <f t="shared" ref="K27:K35" si="4">J27*I27*E27</f>
        <v>131.686352</v>
      </c>
      <c r="L27" s="454"/>
    </row>
    <row r="28" spans="1:12">
      <c r="A28" s="447" t="s">
        <v>4120</v>
      </c>
      <c r="B28" s="448" t="s">
        <v>4119</v>
      </c>
      <c r="C28" s="449" t="s">
        <v>4104</v>
      </c>
      <c r="D28" s="450" t="s">
        <v>4103</v>
      </c>
      <c r="E28" s="451">
        <v>1</v>
      </c>
      <c r="F28" s="423">
        <f t="shared" si="2"/>
        <v>34</v>
      </c>
      <c r="G28" s="452"/>
      <c r="H28" s="452"/>
      <c r="I28" s="453">
        <f t="shared" si="3"/>
        <v>0.68</v>
      </c>
      <c r="J28" s="425">
        <v>193.65639999999999</v>
      </c>
      <c r="K28" s="451">
        <f t="shared" si="4"/>
        <v>131.686352</v>
      </c>
      <c r="L28" s="454"/>
    </row>
    <row r="29" spans="1:12">
      <c r="A29" s="447" t="s">
        <v>4118</v>
      </c>
      <c r="B29" s="448" t="s">
        <v>4117</v>
      </c>
      <c r="C29" s="449" t="s">
        <v>4104</v>
      </c>
      <c r="D29" s="450" t="s">
        <v>4103</v>
      </c>
      <c r="E29" s="451">
        <v>1</v>
      </c>
      <c r="F29" s="423">
        <f t="shared" si="2"/>
        <v>34</v>
      </c>
      <c r="G29" s="452"/>
      <c r="H29" s="452"/>
      <c r="I29" s="453">
        <f t="shared" si="3"/>
        <v>0.68</v>
      </c>
      <c r="J29" s="425">
        <v>193.65639999999999</v>
      </c>
      <c r="K29" s="451">
        <f t="shared" si="4"/>
        <v>131.686352</v>
      </c>
      <c r="L29" s="454"/>
    </row>
    <row r="30" spans="1:12">
      <c r="A30" s="447" t="s">
        <v>4116</v>
      </c>
      <c r="B30" s="448" t="s">
        <v>4115</v>
      </c>
      <c r="C30" s="449" t="s">
        <v>4104</v>
      </c>
      <c r="D30" s="450" t="s">
        <v>4103</v>
      </c>
      <c r="E30" s="451">
        <v>1</v>
      </c>
      <c r="F30" s="423">
        <f t="shared" si="2"/>
        <v>34</v>
      </c>
      <c r="G30" s="452"/>
      <c r="H30" s="452"/>
      <c r="I30" s="453">
        <f t="shared" si="3"/>
        <v>0.68</v>
      </c>
      <c r="J30" s="425">
        <v>193.65639999999999</v>
      </c>
      <c r="K30" s="451">
        <f t="shared" si="4"/>
        <v>131.686352</v>
      </c>
      <c r="L30" s="454"/>
    </row>
    <row r="31" spans="1:12">
      <c r="A31" s="447" t="s">
        <v>4114</v>
      </c>
      <c r="B31" s="448" t="s">
        <v>4113</v>
      </c>
      <c r="C31" s="449" t="s">
        <v>4104</v>
      </c>
      <c r="D31" s="450" t="s">
        <v>4103</v>
      </c>
      <c r="E31" s="451">
        <v>1</v>
      </c>
      <c r="F31" s="423">
        <f t="shared" si="2"/>
        <v>34</v>
      </c>
      <c r="G31" s="452"/>
      <c r="H31" s="452"/>
      <c r="I31" s="453">
        <f t="shared" si="3"/>
        <v>0.68</v>
      </c>
      <c r="J31" s="425">
        <v>193.65639999999999</v>
      </c>
      <c r="K31" s="451">
        <f t="shared" si="4"/>
        <v>131.686352</v>
      </c>
      <c r="L31" s="454"/>
    </row>
    <row r="32" spans="1:12">
      <c r="A32" s="447" t="s">
        <v>4112</v>
      </c>
      <c r="B32" s="448" t="s">
        <v>4111</v>
      </c>
      <c r="C32" s="449" t="s">
        <v>4104</v>
      </c>
      <c r="D32" s="450" t="s">
        <v>4103</v>
      </c>
      <c r="E32" s="451">
        <v>1</v>
      </c>
      <c r="F32" s="423">
        <f t="shared" si="2"/>
        <v>34</v>
      </c>
      <c r="G32" s="452"/>
      <c r="H32" s="455"/>
      <c r="I32" s="453">
        <f t="shared" si="3"/>
        <v>0.68</v>
      </c>
      <c r="J32" s="425">
        <v>193.65639999999999</v>
      </c>
      <c r="K32" s="451">
        <f t="shared" si="4"/>
        <v>131.686352</v>
      </c>
      <c r="L32" s="454"/>
    </row>
    <row r="33" spans="1:12">
      <c r="A33" s="447" t="s">
        <v>4110</v>
      </c>
      <c r="B33" s="448" t="s">
        <v>4109</v>
      </c>
      <c r="C33" s="449" t="s">
        <v>4104</v>
      </c>
      <c r="D33" s="450" t="s">
        <v>4103</v>
      </c>
      <c r="E33" s="451">
        <v>1</v>
      </c>
      <c r="F33" s="423">
        <f t="shared" si="2"/>
        <v>34</v>
      </c>
      <c r="G33" s="452"/>
      <c r="H33" s="455"/>
      <c r="I33" s="453">
        <f t="shared" si="3"/>
        <v>0.68</v>
      </c>
      <c r="J33" s="425">
        <v>193.65639999999999</v>
      </c>
      <c r="K33" s="451">
        <f t="shared" si="4"/>
        <v>131.686352</v>
      </c>
      <c r="L33" s="454"/>
    </row>
    <row r="34" spans="1:12">
      <c r="A34" s="447" t="s">
        <v>4108</v>
      </c>
      <c r="B34" s="448" t="s">
        <v>4107</v>
      </c>
      <c r="C34" s="449" t="s">
        <v>4104</v>
      </c>
      <c r="D34" s="450" t="s">
        <v>4103</v>
      </c>
      <c r="E34" s="451">
        <v>1</v>
      </c>
      <c r="F34" s="423">
        <f t="shared" si="2"/>
        <v>34</v>
      </c>
      <c r="G34" s="452"/>
      <c r="H34" s="455"/>
      <c r="I34" s="453">
        <f t="shared" si="3"/>
        <v>0.68</v>
      </c>
      <c r="J34" s="425">
        <v>193.65639999999999</v>
      </c>
      <c r="K34" s="451">
        <f t="shared" si="4"/>
        <v>131.686352</v>
      </c>
      <c r="L34" s="454"/>
    </row>
    <row r="35" spans="1:12">
      <c r="A35" s="447" t="s">
        <v>4106</v>
      </c>
      <c r="B35" s="448" t="s">
        <v>4105</v>
      </c>
      <c r="C35" s="449" t="s">
        <v>4104</v>
      </c>
      <c r="D35" s="450" t="s">
        <v>4103</v>
      </c>
      <c r="E35" s="451">
        <v>1</v>
      </c>
      <c r="F35" s="423">
        <f t="shared" si="2"/>
        <v>34</v>
      </c>
      <c r="G35" s="452"/>
      <c r="H35" s="455"/>
      <c r="I35" s="453">
        <f t="shared" si="3"/>
        <v>0.68</v>
      </c>
      <c r="J35" s="425">
        <v>193.65639999999999</v>
      </c>
      <c r="K35" s="451">
        <f t="shared" si="4"/>
        <v>131.686352</v>
      </c>
      <c r="L35" s="454"/>
    </row>
    <row r="36" spans="1:12">
      <c r="A36" s="456"/>
      <c r="B36" s="457" t="s">
        <v>4102</v>
      </c>
      <c r="C36" s="458"/>
      <c r="D36" s="421"/>
      <c r="E36" s="422"/>
      <c r="F36" s="423"/>
      <c r="G36" s="424"/>
      <c r="H36" s="459"/>
      <c r="I36" s="460"/>
      <c r="J36" s="460"/>
      <c r="K36" s="435">
        <f>SUM(K27:K35)</f>
        <v>1185.1771679999997</v>
      </c>
      <c r="L36" s="427"/>
    </row>
    <row r="37" spans="1:12">
      <c r="A37" s="456"/>
      <c r="B37" s="457"/>
      <c r="C37" s="458"/>
      <c r="D37" s="421"/>
      <c r="E37" s="422"/>
      <c r="F37" s="423"/>
      <c r="G37" s="424"/>
      <c r="H37" s="459"/>
      <c r="I37" s="461"/>
      <c r="J37" s="460"/>
      <c r="K37" s="462"/>
      <c r="L37" s="427"/>
    </row>
    <row r="38" spans="1:12">
      <c r="A38" s="513"/>
      <c r="B38" s="514"/>
      <c r="C38" s="515"/>
      <c r="D38" s="421"/>
      <c r="E38" s="422"/>
      <c r="F38" s="423"/>
      <c r="G38" s="424"/>
      <c r="H38" s="869" t="s">
        <v>4101</v>
      </c>
      <c r="I38" s="870"/>
      <c r="J38" s="871"/>
      <c r="K38" s="422">
        <f>K36+K24+K17</f>
        <v>1851.4071679999997</v>
      </c>
      <c r="L38" s="516"/>
    </row>
    <row r="39" spans="1:12">
      <c r="A39" s="517"/>
      <c r="B39" s="518"/>
      <c r="C39" s="519"/>
      <c r="D39" s="520"/>
      <c r="E39" s="463"/>
      <c r="F39" s="521"/>
      <c r="G39" s="522"/>
      <c r="H39" s="869" t="s">
        <v>4100</v>
      </c>
      <c r="I39" s="870"/>
      <c r="J39" s="871"/>
      <c r="K39" s="463">
        <f>K38*0.2998</f>
        <v>555.05186896639998</v>
      </c>
      <c r="L39" s="523"/>
    </row>
    <row r="40" spans="1:12">
      <c r="A40" s="524"/>
      <c r="B40" s="525"/>
      <c r="C40" s="526"/>
      <c r="D40" s="527"/>
      <c r="E40" s="528"/>
      <c r="F40" s="529"/>
      <c r="G40" s="530"/>
      <c r="H40" s="865" t="s">
        <v>4099</v>
      </c>
      <c r="I40" s="866"/>
      <c r="J40" s="867"/>
      <c r="K40" s="531">
        <f>TRUNC(K39+K38,2)</f>
        <v>2406.4499999999998</v>
      </c>
      <c r="L40" s="532"/>
    </row>
  </sheetData>
  <mergeCells count="15">
    <mergeCell ref="A1:L1"/>
    <mergeCell ref="A2:L2"/>
    <mergeCell ref="A3:L3"/>
    <mergeCell ref="A4:I4"/>
    <mergeCell ref="J4:L4"/>
    <mergeCell ref="A5:I5"/>
    <mergeCell ref="J5:L5"/>
    <mergeCell ref="A6:I6"/>
    <mergeCell ref="J6:L6"/>
    <mergeCell ref="H40:J40"/>
    <mergeCell ref="B8:C8"/>
    <mergeCell ref="H38:J38"/>
    <mergeCell ref="H39:J39"/>
    <mergeCell ref="A7:I7"/>
    <mergeCell ref="J7:L7"/>
  </mergeCells>
  <pageMargins left="1.58" right="0.51181102362204722" top="0.59055118110236227" bottom="0.78740157480314965" header="0.31496062992125984" footer="0.31496062992125984"/>
  <pageSetup paperSize="9" scale="74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view="pageBreakPreview" zoomScaleNormal="100" zoomScaleSheetLayoutView="100" workbookViewId="0">
      <selection activeCell="D8" sqref="D8"/>
    </sheetView>
  </sheetViews>
  <sheetFormatPr defaultRowHeight="15"/>
  <cols>
    <col min="1" max="1" width="11.28515625" bestFit="1" customWidth="1"/>
    <col min="2" max="2" width="39.5703125" bestFit="1" customWidth="1"/>
    <col min="4" max="4" width="7.42578125" bestFit="1" customWidth="1"/>
    <col min="5" max="5" width="15.42578125" bestFit="1" customWidth="1"/>
    <col min="6" max="6" width="18" bestFit="1" customWidth="1"/>
    <col min="7" max="7" width="17.5703125" bestFit="1" customWidth="1"/>
    <col min="8" max="8" width="23.28515625" bestFit="1" customWidth="1"/>
    <col min="256" max="256" width="11.28515625" bestFit="1" customWidth="1"/>
    <col min="257" max="257" width="39.5703125" bestFit="1" customWidth="1"/>
    <col min="259" max="259" width="7.42578125" bestFit="1" customWidth="1"/>
    <col min="260" max="260" width="15.42578125" bestFit="1" customWidth="1"/>
    <col min="261" max="261" width="18" bestFit="1" customWidth="1"/>
    <col min="262" max="262" width="17.5703125" bestFit="1" customWidth="1"/>
    <col min="263" max="263" width="23.28515625" bestFit="1" customWidth="1"/>
    <col min="512" max="512" width="11.28515625" bestFit="1" customWidth="1"/>
    <col min="513" max="513" width="39.5703125" bestFit="1" customWidth="1"/>
    <col min="515" max="515" width="7.42578125" bestFit="1" customWidth="1"/>
    <col min="516" max="516" width="15.42578125" bestFit="1" customWidth="1"/>
    <col min="517" max="517" width="18" bestFit="1" customWidth="1"/>
    <col min="518" max="518" width="17.5703125" bestFit="1" customWidth="1"/>
    <col min="519" max="519" width="23.28515625" bestFit="1" customWidth="1"/>
    <col min="768" max="768" width="11.28515625" bestFit="1" customWidth="1"/>
    <col min="769" max="769" width="39.5703125" bestFit="1" customWidth="1"/>
    <col min="771" max="771" width="7.42578125" bestFit="1" customWidth="1"/>
    <col min="772" max="772" width="15.42578125" bestFit="1" customWidth="1"/>
    <col min="773" max="773" width="18" bestFit="1" customWidth="1"/>
    <col min="774" max="774" width="17.5703125" bestFit="1" customWidth="1"/>
    <col min="775" max="775" width="23.28515625" bestFit="1" customWidth="1"/>
    <col min="1024" max="1024" width="11.28515625" bestFit="1" customWidth="1"/>
    <col min="1025" max="1025" width="39.5703125" bestFit="1" customWidth="1"/>
    <col min="1027" max="1027" width="7.42578125" bestFit="1" customWidth="1"/>
    <col min="1028" max="1028" width="15.42578125" bestFit="1" customWidth="1"/>
    <col min="1029" max="1029" width="18" bestFit="1" customWidth="1"/>
    <col min="1030" max="1030" width="17.5703125" bestFit="1" customWidth="1"/>
    <col min="1031" max="1031" width="23.28515625" bestFit="1" customWidth="1"/>
    <col min="1280" max="1280" width="11.28515625" bestFit="1" customWidth="1"/>
    <col min="1281" max="1281" width="39.5703125" bestFit="1" customWidth="1"/>
    <col min="1283" max="1283" width="7.42578125" bestFit="1" customWidth="1"/>
    <col min="1284" max="1284" width="15.42578125" bestFit="1" customWidth="1"/>
    <col min="1285" max="1285" width="18" bestFit="1" customWidth="1"/>
    <col min="1286" max="1286" width="17.5703125" bestFit="1" customWidth="1"/>
    <col min="1287" max="1287" width="23.28515625" bestFit="1" customWidth="1"/>
    <col min="1536" max="1536" width="11.28515625" bestFit="1" customWidth="1"/>
    <col min="1537" max="1537" width="39.5703125" bestFit="1" customWidth="1"/>
    <col min="1539" max="1539" width="7.42578125" bestFit="1" customWidth="1"/>
    <col min="1540" max="1540" width="15.42578125" bestFit="1" customWidth="1"/>
    <col min="1541" max="1541" width="18" bestFit="1" customWidth="1"/>
    <col min="1542" max="1542" width="17.5703125" bestFit="1" customWidth="1"/>
    <col min="1543" max="1543" width="23.28515625" bestFit="1" customWidth="1"/>
    <col min="1792" max="1792" width="11.28515625" bestFit="1" customWidth="1"/>
    <col min="1793" max="1793" width="39.5703125" bestFit="1" customWidth="1"/>
    <col min="1795" max="1795" width="7.42578125" bestFit="1" customWidth="1"/>
    <col min="1796" max="1796" width="15.42578125" bestFit="1" customWidth="1"/>
    <col min="1797" max="1797" width="18" bestFit="1" customWidth="1"/>
    <col min="1798" max="1798" width="17.5703125" bestFit="1" customWidth="1"/>
    <col min="1799" max="1799" width="23.28515625" bestFit="1" customWidth="1"/>
    <col min="2048" max="2048" width="11.28515625" bestFit="1" customWidth="1"/>
    <col min="2049" max="2049" width="39.5703125" bestFit="1" customWidth="1"/>
    <col min="2051" max="2051" width="7.42578125" bestFit="1" customWidth="1"/>
    <col min="2052" max="2052" width="15.42578125" bestFit="1" customWidth="1"/>
    <col min="2053" max="2053" width="18" bestFit="1" customWidth="1"/>
    <col min="2054" max="2054" width="17.5703125" bestFit="1" customWidth="1"/>
    <col min="2055" max="2055" width="23.28515625" bestFit="1" customWidth="1"/>
    <col min="2304" max="2304" width="11.28515625" bestFit="1" customWidth="1"/>
    <col min="2305" max="2305" width="39.5703125" bestFit="1" customWidth="1"/>
    <col min="2307" max="2307" width="7.42578125" bestFit="1" customWidth="1"/>
    <col min="2308" max="2308" width="15.42578125" bestFit="1" customWidth="1"/>
    <col min="2309" max="2309" width="18" bestFit="1" customWidth="1"/>
    <col min="2310" max="2310" width="17.5703125" bestFit="1" customWidth="1"/>
    <col min="2311" max="2311" width="23.28515625" bestFit="1" customWidth="1"/>
    <col min="2560" max="2560" width="11.28515625" bestFit="1" customWidth="1"/>
    <col min="2561" max="2561" width="39.5703125" bestFit="1" customWidth="1"/>
    <col min="2563" max="2563" width="7.42578125" bestFit="1" customWidth="1"/>
    <col min="2564" max="2564" width="15.42578125" bestFit="1" customWidth="1"/>
    <col min="2565" max="2565" width="18" bestFit="1" customWidth="1"/>
    <col min="2566" max="2566" width="17.5703125" bestFit="1" customWidth="1"/>
    <col min="2567" max="2567" width="23.28515625" bestFit="1" customWidth="1"/>
    <col min="2816" max="2816" width="11.28515625" bestFit="1" customWidth="1"/>
    <col min="2817" max="2817" width="39.5703125" bestFit="1" customWidth="1"/>
    <col min="2819" max="2819" width="7.42578125" bestFit="1" customWidth="1"/>
    <col min="2820" max="2820" width="15.42578125" bestFit="1" customWidth="1"/>
    <col min="2821" max="2821" width="18" bestFit="1" customWidth="1"/>
    <col min="2822" max="2822" width="17.5703125" bestFit="1" customWidth="1"/>
    <col min="2823" max="2823" width="23.28515625" bestFit="1" customWidth="1"/>
    <col min="3072" max="3072" width="11.28515625" bestFit="1" customWidth="1"/>
    <col min="3073" max="3073" width="39.5703125" bestFit="1" customWidth="1"/>
    <col min="3075" max="3075" width="7.42578125" bestFit="1" customWidth="1"/>
    <col min="3076" max="3076" width="15.42578125" bestFit="1" customWidth="1"/>
    <col min="3077" max="3077" width="18" bestFit="1" customWidth="1"/>
    <col min="3078" max="3078" width="17.5703125" bestFit="1" customWidth="1"/>
    <col min="3079" max="3079" width="23.28515625" bestFit="1" customWidth="1"/>
    <col min="3328" max="3328" width="11.28515625" bestFit="1" customWidth="1"/>
    <col min="3329" max="3329" width="39.5703125" bestFit="1" customWidth="1"/>
    <col min="3331" max="3331" width="7.42578125" bestFit="1" customWidth="1"/>
    <col min="3332" max="3332" width="15.42578125" bestFit="1" customWidth="1"/>
    <col min="3333" max="3333" width="18" bestFit="1" customWidth="1"/>
    <col min="3334" max="3334" width="17.5703125" bestFit="1" customWidth="1"/>
    <col min="3335" max="3335" width="23.28515625" bestFit="1" customWidth="1"/>
    <col min="3584" max="3584" width="11.28515625" bestFit="1" customWidth="1"/>
    <col min="3585" max="3585" width="39.5703125" bestFit="1" customWidth="1"/>
    <col min="3587" max="3587" width="7.42578125" bestFit="1" customWidth="1"/>
    <col min="3588" max="3588" width="15.42578125" bestFit="1" customWidth="1"/>
    <col min="3589" max="3589" width="18" bestFit="1" customWidth="1"/>
    <col min="3590" max="3590" width="17.5703125" bestFit="1" customWidth="1"/>
    <col min="3591" max="3591" width="23.28515625" bestFit="1" customWidth="1"/>
    <col min="3840" max="3840" width="11.28515625" bestFit="1" customWidth="1"/>
    <col min="3841" max="3841" width="39.5703125" bestFit="1" customWidth="1"/>
    <col min="3843" max="3843" width="7.42578125" bestFit="1" customWidth="1"/>
    <col min="3844" max="3844" width="15.42578125" bestFit="1" customWidth="1"/>
    <col min="3845" max="3845" width="18" bestFit="1" customWidth="1"/>
    <col min="3846" max="3846" width="17.5703125" bestFit="1" customWidth="1"/>
    <col min="3847" max="3847" width="23.28515625" bestFit="1" customWidth="1"/>
    <col min="4096" max="4096" width="11.28515625" bestFit="1" customWidth="1"/>
    <col min="4097" max="4097" width="39.5703125" bestFit="1" customWidth="1"/>
    <col min="4099" max="4099" width="7.42578125" bestFit="1" customWidth="1"/>
    <col min="4100" max="4100" width="15.42578125" bestFit="1" customWidth="1"/>
    <col min="4101" max="4101" width="18" bestFit="1" customWidth="1"/>
    <col min="4102" max="4102" width="17.5703125" bestFit="1" customWidth="1"/>
    <col min="4103" max="4103" width="23.28515625" bestFit="1" customWidth="1"/>
    <col min="4352" max="4352" width="11.28515625" bestFit="1" customWidth="1"/>
    <col min="4353" max="4353" width="39.5703125" bestFit="1" customWidth="1"/>
    <col min="4355" max="4355" width="7.42578125" bestFit="1" customWidth="1"/>
    <col min="4356" max="4356" width="15.42578125" bestFit="1" customWidth="1"/>
    <col min="4357" max="4357" width="18" bestFit="1" customWidth="1"/>
    <col min="4358" max="4358" width="17.5703125" bestFit="1" customWidth="1"/>
    <col min="4359" max="4359" width="23.28515625" bestFit="1" customWidth="1"/>
    <col min="4608" max="4608" width="11.28515625" bestFit="1" customWidth="1"/>
    <col min="4609" max="4609" width="39.5703125" bestFit="1" customWidth="1"/>
    <col min="4611" max="4611" width="7.42578125" bestFit="1" customWidth="1"/>
    <col min="4612" max="4612" width="15.42578125" bestFit="1" customWidth="1"/>
    <col min="4613" max="4613" width="18" bestFit="1" customWidth="1"/>
    <col min="4614" max="4614" width="17.5703125" bestFit="1" customWidth="1"/>
    <col min="4615" max="4615" width="23.28515625" bestFit="1" customWidth="1"/>
    <col min="4864" max="4864" width="11.28515625" bestFit="1" customWidth="1"/>
    <col min="4865" max="4865" width="39.5703125" bestFit="1" customWidth="1"/>
    <col min="4867" max="4867" width="7.42578125" bestFit="1" customWidth="1"/>
    <col min="4868" max="4868" width="15.42578125" bestFit="1" customWidth="1"/>
    <col min="4869" max="4869" width="18" bestFit="1" customWidth="1"/>
    <col min="4870" max="4870" width="17.5703125" bestFit="1" customWidth="1"/>
    <col min="4871" max="4871" width="23.28515625" bestFit="1" customWidth="1"/>
    <col min="5120" max="5120" width="11.28515625" bestFit="1" customWidth="1"/>
    <col min="5121" max="5121" width="39.5703125" bestFit="1" customWidth="1"/>
    <col min="5123" max="5123" width="7.42578125" bestFit="1" customWidth="1"/>
    <col min="5124" max="5124" width="15.42578125" bestFit="1" customWidth="1"/>
    <col min="5125" max="5125" width="18" bestFit="1" customWidth="1"/>
    <col min="5126" max="5126" width="17.5703125" bestFit="1" customWidth="1"/>
    <col min="5127" max="5127" width="23.28515625" bestFit="1" customWidth="1"/>
    <col min="5376" max="5376" width="11.28515625" bestFit="1" customWidth="1"/>
    <col min="5377" max="5377" width="39.5703125" bestFit="1" customWidth="1"/>
    <col min="5379" max="5379" width="7.42578125" bestFit="1" customWidth="1"/>
    <col min="5380" max="5380" width="15.42578125" bestFit="1" customWidth="1"/>
    <col min="5381" max="5381" width="18" bestFit="1" customWidth="1"/>
    <col min="5382" max="5382" width="17.5703125" bestFit="1" customWidth="1"/>
    <col min="5383" max="5383" width="23.28515625" bestFit="1" customWidth="1"/>
    <col min="5632" max="5632" width="11.28515625" bestFit="1" customWidth="1"/>
    <col min="5633" max="5633" width="39.5703125" bestFit="1" customWidth="1"/>
    <col min="5635" max="5635" width="7.42578125" bestFit="1" customWidth="1"/>
    <col min="5636" max="5636" width="15.42578125" bestFit="1" customWidth="1"/>
    <col min="5637" max="5637" width="18" bestFit="1" customWidth="1"/>
    <col min="5638" max="5638" width="17.5703125" bestFit="1" customWidth="1"/>
    <col min="5639" max="5639" width="23.28515625" bestFit="1" customWidth="1"/>
    <col min="5888" max="5888" width="11.28515625" bestFit="1" customWidth="1"/>
    <col min="5889" max="5889" width="39.5703125" bestFit="1" customWidth="1"/>
    <col min="5891" max="5891" width="7.42578125" bestFit="1" customWidth="1"/>
    <col min="5892" max="5892" width="15.42578125" bestFit="1" customWidth="1"/>
    <col min="5893" max="5893" width="18" bestFit="1" customWidth="1"/>
    <col min="5894" max="5894" width="17.5703125" bestFit="1" customWidth="1"/>
    <col min="5895" max="5895" width="23.28515625" bestFit="1" customWidth="1"/>
    <col min="6144" max="6144" width="11.28515625" bestFit="1" customWidth="1"/>
    <col min="6145" max="6145" width="39.5703125" bestFit="1" customWidth="1"/>
    <col min="6147" max="6147" width="7.42578125" bestFit="1" customWidth="1"/>
    <col min="6148" max="6148" width="15.42578125" bestFit="1" customWidth="1"/>
    <col min="6149" max="6149" width="18" bestFit="1" customWidth="1"/>
    <col min="6150" max="6150" width="17.5703125" bestFit="1" customWidth="1"/>
    <col min="6151" max="6151" width="23.28515625" bestFit="1" customWidth="1"/>
    <col min="6400" max="6400" width="11.28515625" bestFit="1" customWidth="1"/>
    <col min="6401" max="6401" width="39.5703125" bestFit="1" customWidth="1"/>
    <col min="6403" max="6403" width="7.42578125" bestFit="1" customWidth="1"/>
    <col min="6404" max="6404" width="15.42578125" bestFit="1" customWidth="1"/>
    <col min="6405" max="6405" width="18" bestFit="1" customWidth="1"/>
    <col min="6406" max="6406" width="17.5703125" bestFit="1" customWidth="1"/>
    <col min="6407" max="6407" width="23.28515625" bestFit="1" customWidth="1"/>
    <col min="6656" max="6656" width="11.28515625" bestFit="1" customWidth="1"/>
    <col min="6657" max="6657" width="39.5703125" bestFit="1" customWidth="1"/>
    <col min="6659" max="6659" width="7.42578125" bestFit="1" customWidth="1"/>
    <col min="6660" max="6660" width="15.42578125" bestFit="1" customWidth="1"/>
    <col min="6661" max="6661" width="18" bestFit="1" customWidth="1"/>
    <col min="6662" max="6662" width="17.5703125" bestFit="1" customWidth="1"/>
    <col min="6663" max="6663" width="23.28515625" bestFit="1" customWidth="1"/>
    <col min="6912" max="6912" width="11.28515625" bestFit="1" customWidth="1"/>
    <col min="6913" max="6913" width="39.5703125" bestFit="1" customWidth="1"/>
    <col min="6915" max="6915" width="7.42578125" bestFit="1" customWidth="1"/>
    <col min="6916" max="6916" width="15.42578125" bestFit="1" customWidth="1"/>
    <col min="6917" max="6917" width="18" bestFit="1" customWidth="1"/>
    <col min="6918" max="6918" width="17.5703125" bestFit="1" customWidth="1"/>
    <col min="6919" max="6919" width="23.28515625" bestFit="1" customWidth="1"/>
    <col min="7168" max="7168" width="11.28515625" bestFit="1" customWidth="1"/>
    <col min="7169" max="7169" width="39.5703125" bestFit="1" customWidth="1"/>
    <col min="7171" max="7171" width="7.42578125" bestFit="1" customWidth="1"/>
    <col min="7172" max="7172" width="15.42578125" bestFit="1" customWidth="1"/>
    <col min="7173" max="7173" width="18" bestFit="1" customWidth="1"/>
    <col min="7174" max="7174" width="17.5703125" bestFit="1" customWidth="1"/>
    <col min="7175" max="7175" width="23.28515625" bestFit="1" customWidth="1"/>
    <col min="7424" max="7424" width="11.28515625" bestFit="1" customWidth="1"/>
    <col min="7425" max="7425" width="39.5703125" bestFit="1" customWidth="1"/>
    <col min="7427" max="7427" width="7.42578125" bestFit="1" customWidth="1"/>
    <col min="7428" max="7428" width="15.42578125" bestFit="1" customWidth="1"/>
    <col min="7429" max="7429" width="18" bestFit="1" customWidth="1"/>
    <col min="7430" max="7430" width="17.5703125" bestFit="1" customWidth="1"/>
    <col min="7431" max="7431" width="23.28515625" bestFit="1" customWidth="1"/>
    <col min="7680" max="7680" width="11.28515625" bestFit="1" customWidth="1"/>
    <col min="7681" max="7681" width="39.5703125" bestFit="1" customWidth="1"/>
    <col min="7683" max="7683" width="7.42578125" bestFit="1" customWidth="1"/>
    <col min="7684" max="7684" width="15.42578125" bestFit="1" customWidth="1"/>
    <col min="7685" max="7685" width="18" bestFit="1" customWidth="1"/>
    <col min="7686" max="7686" width="17.5703125" bestFit="1" customWidth="1"/>
    <col min="7687" max="7687" width="23.28515625" bestFit="1" customWidth="1"/>
    <col min="7936" max="7936" width="11.28515625" bestFit="1" customWidth="1"/>
    <col min="7937" max="7937" width="39.5703125" bestFit="1" customWidth="1"/>
    <col min="7939" max="7939" width="7.42578125" bestFit="1" customWidth="1"/>
    <col min="7940" max="7940" width="15.42578125" bestFit="1" customWidth="1"/>
    <col min="7941" max="7941" width="18" bestFit="1" customWidth="1"/>
    <col min="7942" max="7942" width="17.5703125" bestFit="1" customWidth="1"/>
    <col min="7943" max="7943" width="23.28515625" bestFit="1" customWidth="1"/>
    <col min="8192" max="8192" width="11.28515625" bestFit="1" customWidth="1"/>
    <col min="8193" max="8193" width="39.5703125" bestFit="1" customWidth="1"/>
    <col min="8195" max="8195" width="7.42578125" bestFit="1" customWidth="1"/>
    <col min="8196" max="8196" width="15.42578125" bestFit="1" customWidth="1"/>
    <col min="8197" max="8197" width="18" bestFit="1" customWidth="1"/>
    <col min="8198" max="8198" width="17.5703125" bestFit="1" customWidth="1"/>
    <col min="8199" max="8199" width="23.28515625" bestFit="1" customWidth="1"/>
    <col min="8448" max="8448" width="11.28515625" bestFit="1" customWidth="1"/>
    <col min="8449" max="8449" width="39.5703125" bestFit="1" customWidth="1"/>
    <col min="8451" max="8451" width="7.42578125" bestFit="1" customWidth="1"/>
    <col min="8452" max="8452" width="15.42578125" bestFit="1" customWidth="1"/>
    <col min="8453" max="8453" width="18" bestFit="1" customWidth="1"/>
    <col min="8454" max="8454" width="17.5703125" bestFit="1" customWidth="1"/>
    <col min="8455" max="8455" width="23.28515625" bestFit="1" customWidth="1"/>
    <col min="8704" max="8704" width="11.28515625" bestFit="1" customWidth="1"/>
    <col min="8705" max="8705" width="39.5703125" bestFit="1" customWidth="1"/>
    <col min="8707" max="8707" width="7.42578125" bestFit="1" customWidth="1"/>
    <col min="8708" max="8708" width="15.42578125" bestFit="1" customWidth="1"/>
    <col min="8709" max="8709" width="18" bestFit="1" customWidth="1"/>
    <col min="8710" max="8710" width="17.5703125" bestFit="1" customWidth="1"/>
    <col min="8711" max="8711" width="23.28515625" bestFit="1" customWidth="1"/>
    <col min="8960" max="8960" width="11.28515625" bestFit="1" customWidth="1"/>
    <col min="8961" max="8961" width="39.5703125" bestFit="1" customWidth="1"/>
    <col min="8963" max="8963" width="7.42578125" bestFit="1" customWidth="1"/>
    <col min="8964" max="8964" width="15.42578125" bestFit="1" customWidth="1"/>
    <col min="8965" max="8965" width="18" bestFit="1" customWidth="1"/>
    <col min="8966" max="8966" width="17.5703125" bestFit="1" customWidth="1"/>
    <col min="8967" max="8967" width="23.28515625" bestFit="1" customWidth="1"/>
    <col min="9216" max="9216" width="11.28515625" bestFit="1" customWidth="1"/>
    <col min="9217" max="9217" width="39.5703125" bestFit="1" customWidth="1"/>
    <col min="9219" max="9219" width="7.42578125" bestFit="1" customWidth="1"/>
    <col min="9220" max="9220" width="15.42578125" bestFit="1" customWidth="1"/>
    <col min="9221" max="9221" width="18" bestFit="1" customWidth="1"/>
    <col min="9222" max="9222" width="17.5703125" bestFit="1" customWidth="1"/>
    <col min="9223" max="9223" width="23.28515625" bestFit="1" customWidth="1"/>
    <col min="9472" max="9472" width="11.28515625" bestFit="1" customWidth="1"/>
    <col min="9473" max="9473" width="39.5703125" bestFit="1" customWidth="1"/>
    <col min="9475" max="9475" width="7.42578125" bestFit="1" customWidth="1"/>
    <col min="9476" max="9476" width="15.42578125" bestFit="1" customWidth="1"/>
    <col min="9477" max="9477" width="18" bestFit="1" customWidth="1"/>
    <col min="9478" max="9478" width="17.5703125" bestFit="1" customWidth="1"/>
    <col min="9479" max="9479" width="23.28515625" bestFit="1" customWidth="1"/>
    <col min="9728" max="9728" width="11.28515625" bestFit="1" customWidth="1"/>
    <col min="9729" max="9729" width="39.5703125" bestFit="1" customWidth="1"/>
    <col min="9731" max="9731" width="7.42578125" bestFit="1" customWidth="1"/>
    <col min="9732" max="9732" width="15.42578125" bestFit="1" customWidth="1"/>
    <col min="9733" max="9733" width="18" bestFit="1" customWidth="1"/>
    <col min="9734" max="9734" width="17.5703125" bestFit="1" customWidth="1"/>
    <col min="9735" max="9735" width="23.28515625" bestFit="1" customWidth="1"/>
    <col min="9984" max="9984" width="11.28515625" bestFit="1" customWidth="1"/>
    <col min="9985" max="9985" width="39.5703125" bestFit="1" customWidth="1"/>
    <col min="9987" max="9987" width="7.42578125" bestFit="1" customWidth="1"/>
    <col min="9988" max="9988" width="15.42578125" bestFit="1" customWidth="1"/>
    <col min="9989" max="9989" width="18" bestFit="1" customWidth="1"/>
    <col min="9990" max="9990" width="17.5703125" bestFit="1" customWidth="1"/>
    <col min="9991" max="9991" width="23.28515625" bestFit="1" customWidth="1"/>
    <col min="10240" max="10240" width="11.28515625" bestFit="1" customWidth="1"/>
    <col min="10241" max="10241" width="39.5703125" bestFit="1" customWidth="1"/>
    <col min="10243" max="10243" width="7.42578125" bestFit="1" customWidth="1"/>
    <col min="10244" max="10244" width="15.42578125" bestFit="1" customWidth="1"/>
    <col min="10245" max="10245" width="18" bestFit="1" customWidth="1"/>
    <col min="10246" max="10246" width="17.5703125" bestFit="1" customWidth="1"/>
    <col min="10247" max="10247" width="23.28515625" bestFit="1" customWidth="1"/>
    <col min="10496" max="10496" width="11.28515625" bestFit="1" customWidth="1"/>
    <col min="10497" max="10497" width="39.5703125" bestFit="1" customWidth="1"/>
    <col min="10499" max="10499" width="7.42578125" bestFit="1" customWidth="1"/>
    <col min="10500" max="10500" width="15.42578125" bestFit="1" customWidth="1"/>
    <col min="10501" max="10501" width="18" bestFit="1" customWidth="1"/>
    <col min="10502" max="10502" width="17.5703125" bestFit="1" customWidth="1"/>
    <col min="10503" max="10503" width="23.28515625" bestFit="1" customWidth="1"/>
    <col min="10752" max="10752" width="11.28515625" bestFit="1" customWidth="1"/>
    <col min="10753" max="10753" width="39.5703125" bestFit="1" customWidth="1"/>
    <col min="10755" max="10755" width="7.42578125" bestFit="1" customWidth="1"/>
    <col min="10756" max="10756" width="15.42578125" bestFit="1" customWidth="1"/>
    <col min="10757" max="10757" width="18" bestFit="1" customWidth="1"/>
    <col min="10758" max="10758" width="17.5703125" bestFit="1" customWidth="1"/>
    <col min="10759" max="10759" width="23.28515625" bestFit="1" customWidth="1"/>
    <col min="11008" max="11008" width="11.28515625" bestFit="1" customWidth="1"/>
    <col min="11009" max="11009" width="39.5703125" bestFit="1" customWidth="1"/>
    <col min="11011" max="11011" width="7.42578125" bestFit="1" customWidth="1"/>
    <col min="11012" max="11012" width="15.42578125" bestFit="1" customWidth="1"/>
    <col min="11013" max="11013" width="18" bestFit="1" customWidth="1"/>
    <col min="11014" max="11014" width="17.5703125" bestFit="1" customWidth="1"/>
    <col min="11015" max="11015" width="23.28515625" bestFit="1" customWidth="1"/>
    <col min="11264" max="11264" width="11.28515625" bestFit="1" customWidth="1"/>
    <col min="11265" max="11265" width="39.5703125" bestFit="1" customWidth="1"/>
    <col min="11267" max="11267" width="7.42578125" bestFit="1" customWidth="1"/>
    <col min="11268" max="11268" width="15.42578125" bestFit="1" customWidth="1"/>
    <col min="11269" max="11269" width="18" bestFit="1" customWidth="1"/>
    <col min="11270" max="11270" width="17.5703125" bestFit="1" customWidth="1"/>
    <col min="11271" max="11271" width="23.28515625" bestFit="1" customWidth="1"/>
    <col min="11520" max="11520" width="11.28515625" bestFit="1" customWidth="1"/>
    <col min="11521" max="11521" width="39.5703125" bestFit="1" customWidth="1"/>
    <col min="11523" max="11523" width="7.42578125" bestFit="1" customWidth="1"/>
    <col min="11524" max="11524" width="15.42578125" bestFit="1" customWidth="1"/>
    <col min="11525" max="11525" width="18" bestFit="1" customWidth="1"/>
    <col min="11526" max="11526" width="17.5703125" bestFit="1" customWidth="1"/>
    <col min="11527" max="11527" width="23.28515625" bestFit="1" customWidth="1"/>
    <col min="11776" max="11776" width="11.28515625" bestFit="1" customWidth="1"/>
    <col min="11777" max="11777" width="39.5703125" bestFit="1" customWidth="1"/>
    <col min="11779" max="11779" width="7.42578125" bestFit="1" customWidth="1"/>
    <col min="11780" max="11780" width="15.42578125" bestFit="1" customWidth="1"/>
    <col min="11781" max="11781" width="18" bestFit="1" customWidth="1"/>
    <col min="11782" max="11782" width="17.5703125" bestFit="1" customWidth="1"/>
    <col min="11783" max="11783" width="23.28515625" bestFit="1" customWidth="1"/>
    <col min="12032" max="12032" width="11.28515625" bestFit="1" customWidth="1"/>
    <col min="12033" max="12033" width="39.5703125" bestFit="1" customWidth="1"/>
    <col min="12035" max="12035" width="7.42578125" bestFit="1" customWidth="1"/>
    <col min="12036" max="12036" width="15.42578125" bestFit="1" customWidth="1"/>
    <col min="12037" max="12037" width="18" bestFit="1" customWidth="1"/>
    <col min="12038" max="12038" width="17.5703125" bestFit="1" customWidth="1"/>
    <col min="12039" max="12039" width="23.28515625" bestFit="1" customWidth="1"/>
    <col min="12288" max="12288" width="11.28515625" bestFit="1" customWidth="1"/>
    <col min="12289" max="12289" width="39.5703125" bestFit="1" customWidth="1"/>
    <col min="12291" max="12291" width="7.42578125" bestFit="1" customWidth="1"/>
    <col min="12292" max="12292" width="15.42578125" bestFit="1" customWidth="1"/>
    <col min="12293" max="12293" width="18" bestFit="1" customWidth="1"/>
    <col min="12294" max="12294" width="17.5703125" bestFit="1" customWidth="1"/>
    <col min="12295" max="12295" width="23.28515625" bestFit="1" customWidth="1"/>
    <col min="12544" max="12544" width="11.28515625" bestFit="1" customWidth="1"/>
    <col min="12545" max="12545" width="39.5703125" bestFit="1" customWidth="1"/>
    <col min="12547" max="12547" width="7.42578125" bestFit="1" customWidth="1"/>
    <col min="12548" max="12548" width="15.42578125" bestFit="1" customWidth="1"/>
    <col min="12549" max="12549" width="18" bestFit="1" customWidth="1"/>
    <col min="12550" max="12550" width="17.5703125" bestFit="1" customWidth="1"/>
    <col min="12551" max="12551" width="23.28515625" bestFit="1" customWidth="1"/>
    <col min="12800" max="12800" width="11.28515625" bestFit="1" customWidth="1"/>
    <col min="12801" max="12801" width="39.5703125" bestFit="1" customWidth="1"/>
    <col min="12803" max="12803" width="7.42578125" bestFit="1" customWidth="1"/>
    <col min="12804" max="12804" width="15.42578125" bestFit="1" customWidth="1"/>
    <col min="12805" max="12805" width="18" bestFit="1" customWidth="1"/>
    <col min="12806" max="12806" width="17.5703125" bestFit="1" customWidth="1"/>
    <col min="12807" max="12807" width="23.28515625" bestFit="1" customWidth="1"/>
    <col min="13056" max="13056" width="11.28515625" bestFit="1" customWidth="1"/>
    <col min="13057" max="13057" width="39.5703125" bestFit="1" customWidth="1"/>
    <col min="13059" max="13059" width="7.42578125" bestFit="1" customWidth="1"/>
    <col min="13060" max="13060" width="15.42578125" bestFit="1" customWidth="1"/>
    <col min="13061" max="13061" width="18" bestFit="1" customWidth="1"/>
    <col min="13062" max="13062" width="17.5703125" bestFit="1" customWidth="1"/>
    <col min="13063" max="13063" width="23.28515625" bestFit="1" customWidth="1"/>
    <col min="13312" max="13312" width="11.28515625" bestFit="1" customWidth="1"/>
    <col min="13313" max="13313" width="39.5703125" bestFit="1" customWidth="1"/>
    <col min="13315" max="13315" width="7.42578125" bestFit="1" customWidth="1"/>
    <col min="13316" max="13316" width="15.42578125" bestFit="1" customWidth="1"/>
    <col min="13317" max="13317" width="18" bestFit="1" customWidth="1"/>
    <col min="13318" max="13318" width="17.5703125" bestFit="1" customWidth="1"/>
    <col min="13319" max="13319" width="23.28515625" bestFit="1" customWidth="1"/>
    <col min="13568" max="13568" width="11.28515625" bestFit="1" customWidth="1"/>
    <col min="13569" max="13569" width="39.5703125" bestFit="1" customWidth="1"/>
    <col min="13571" max="13571" width="7.42578125" bestFit="1" customWidth="1"/>
    <col min="13572" max="13572" width="15.42578125" bestFit="1" customWidth="1"/>
    <col min="13573" max="13573" width="18" bestFit="1" customWidth="1"/>
    <col min="13574" max="13574" width="17.5703125" bestFit="1" customWidth="1"/>
    <col min="13575" max="13575" width="23.28515625" bestFit="1" customWidth="1"/>
    <col min="13824" max="13824" width="11.28515625" bestFit="1" customWidth="1"/>
    <col min="13825" max="13825" width="39.5703125" bestFit="1" customWidth="1"/>
    <col min="13827" max="13827" width="7.42578125" bestFit="1" customWidth="1"/>
    <col min="13828" max="13828" width="15.42578125" bestFit="1" customWidth="1"/>
    <col min="13829" max="13829" width="18" bestFit="1" customWidth="1"/>
    <col min="13830" max="13830" width="17.5703125" bestFit="1" customWidth="1"/>
    <col min="13831" max="13831" width="23.28515625" bestFit="1" customWidth="1"/>
    <col min="14080" max="14080" width="11.28515625" bestFit="1" customWidth="1"/>
    <col min="14081" max="14081" width="39.5703125" bestFit="1" customWidth="1"/>
    <col min="14083" max="14083" width="7.42578125" bestFit="1" customWidth="1"/>
    <col min="14084" max="14084" width="15.42578125" bestFit="1" customWidth="1"/>
    <col min="14085" max="14085" width="18" bestFit="1" customWidth="1"/>
    <col min="14086" max="14086" width="17.5703125" bestFit="1" customWidth="1"/>
    <col min="14087" max="14087" width="23.28515625" bestFit="1" customWidth="1"/>
    <col min="14336" max="14336" width="11.28515625" bestFit="1" customWidth="1"/>
    <col min="14337" max="14337" width="39.5703125" bestFit="1" customWidth="1"/>
    <col min="14339" max="14339" width="7.42578125" bestFit="1" customWidth="1"/>
    <col min="14340" max="14340" width="15.42578125" bestFit="1" customWidth="1"/>
    <col min="14341" max="14341" width="18" bestFit="1" customWidth="1"/>
    <col min="14342" max="14342" width="17.5703125" bestFit="1" customWidth="1"/>
    <col min="14343" max="14343" width="23.28515625" bestFit="1" customWidth="1"/>
    <col min="14592" max="14592" width="11.28515625" bestFit="1" customWidth="1"/>
    <col min="14593" max="14593" width="39.5703125" bestFit="1" customWidth="1"/>
    <col min="14595" max="14595" width="7.42578125" bestFit="1" customWidth="1"/>
    <col min="14596" max="14596" width="15.42578125" bestFit="1" customWidth="1"/>
    <col min="14597" max="14597" width="18" bestFit="1" customWidth="1"/>
    <col min="14598" max="14598" width="17.5703125" bestFit="1" customWidth="1"/>
    <col min="14599" max="14599" width="23.28515625" bestFit="1" customWidth="1"/>
    <col min="14848" max="14848" width="11.28515625" bestFit="1" customWidth="1"/>
    <col min="14849" max="14849" width="39.5703125" bestFit="1" customWidth="1"/>
    <col min="14851" max="14851" width="7.42578125" bestFit="1" customWidth="1"/>
    <col min="14852" max="14852" width="15.42578125" bestFit="1" customWidth="1"/>
    <col min="14853" max="14853" width="18" bestFit="1" customWidth="1"/>
    <col min="14854" max="14854" width="17.5703125" bestFit="1" customWidth="1"/>
    <col min="14855" max="14855" width="23.28515625" bestFit="1" customWidth="1"/>
    <col min="15104" max="15104" width="11.28515625" bestFit="1" customWidth="1"/>
    <col min="15105" max="15105" width="39.5703125" bestFit="1" customWidth="1"/>
    <col min="15107" max="15107" width="7.42578125" bestFit="1" customWidth="1"/>
    <col min="15108" max="15108" width="15.42578125" bestFit="1" customWidth="1"/>
    <col min="15109" max="15109" width="18" bestFit="1" customWidth="1"/>
    <col min="15110" max="15110" width="17.5703125" bestFit="1" customWidth="1"/>
    <col min="15111" max="15111" width="23.28515625" bestFit="1" customWidth="1"/>
    <col min="15360" max="15360" width="11.28515625" bestFit="1" customWidth="1"/>
    <col min="15361" max="15361" width="39.5703125" bestFit="1" customWidth="1"/>
    <col min="15363" max="15363" width="7.42578125" bestFit="1" customWidth="1"/>
    <col min="15364" max="15364" width="15.42578125" bestFit="1" customWidth="1"/>
    <col min="15365" max="15365" width="18" bestFit="1" customWidth="1"/>
    <col min="15366" max="15366" width="17.5703125" bestFit="1" customWidth="1"/>
    <col min="15367" max="15367" width="23.28515625" bestFit="1" customWidth="1"/>
    <col min="15616" max="15616" width="11.28515625" bestFit="1" customWidth="1"/>
    <col min="15617" max="15617" width="39.5703125" bestFit="1" customWidth="1"/>
    <col min="15619" max="15619" width="7.42578125" bestFit="1" customWidth="1"/>
    <col min="15620" max="15620" width="15.42578125" bestFit="1" customWidth="1"/>
    <col min="15621" max="15621" width="18" bestFit="1" customWidth="1"/>
    <col min="15622" max="15622" width="17.5703125" bestFit="1" customWidth="1"/>
    <col min="15623" max="15623" width="23.28515625" bestFit="1" customWidth="1"/>
    <col min="15872" max="15872" width="11.28515625" bestFit="1" customWidth="1"/>
    <col min="15873" max="15873" width="39.5703125" bestFit="1" customWidth="1"/>
    <col min="15875" max="15875" width="7.42578125" bestFit="1" customWidth="1"/>
    <col min="15876" max="15876" width="15.42578125" bestFit="1" customWidth="1"/>
    <col min="15877" max="15877" width="18" bestFit="1" customWidth="1"/>
    <col min="15878" max="15878" width="17.5703125" bestFit="1" customWidth="1"/>
    <col min="15879" max="15879" width="23.28515625" bestFit="1" customWidth="1"/>
    <col min="16128" max="16128" width="11.28515625" bestFit="1" customWidth="1"/>
    <col min="16129" max="16129" width="39.5703125" bestFit="1" customWidth="1"/>
    <col min="16131" max="16131" width="7.42578125" bestFit="1" customWidth="1"/>
    <col min="16132" max="16132" width="15.42578125" bestFit="1" customWidth="1"/>
    <col min="16133" max="16133" width="18" bestFit="1" customWidth="1"/>
    <col min="16134" max="16134" width="17.5703125" bestFit="1" customWidth="1"/>
    <col min="16135" max="16135" width="23.28515625" bestFit="1" customWidth="1"/>
  </cols>
  <sheetData>
    <row r="1" spans="1:8" ht="55.5">
      <c r="A1" s="595" t="s">
        <v>4087</v>
      </c>
      <c r="B1" s="595"/>
      <c r="C1" s="595"/>
      <c r="D1" s="595"/>
      <c r="E1" s="595"/>
      <c r="F1" s="595"/>
      <c r="G1" s="595"/>
      <c r="H1" s="595"/>
    </row>
    <row r="2" spans="1:8" ht="18">
      <c r="A2" s="596" t="s">
        <v>4088</v>
      </c>
      <c r="B2" s="596"/>
      <c r="C2" s="596"/>
      <c r="D2" s="596"/>
      <c r="E2" s="596"/>
      <c r="F2" s="596"/>
      <c r="G2" s="596"/>
      <c r="H2" s="596"/>
    </row>
    <row r="3" spans="1:8" ht="18">
      <c r="A3" s="616" t="s">
        <v>4173</v>
      </c>
      <c r="B3" s="616"/>
      <c r="C3" s="616"/>
      <c r="D3" s="616"/>
      <c r="E3" s="616"/>
      <c r="F3" s="616"/>
      <c r="G3" s="616"/>
      <c r="H3" s="616"/>
    </row>
    <row r="4" spans="1:8">
      <c r="A4" s="617" t="s">
        <v>3808</v>
      </c>
      <c r="B4" s="617"/>
      <c r="C4" s="617"/>
      <c r="D4" s="617"/>
      <c r="E4" s="617"/>
      <c r="F4" s="601" t="s">
        <v>4388</v>
      </c>
      <c r="G4" s="601"/>
      <c r="H4" s="601"/>
    </row>
    <row r="5" spans="1:8" ht="15" customHeight="1">
      <c r="A5" s="617" t="s">
        <v>4089</v>
      </c>
      <c r="B5" s="617"/>
      <c r="C5" s="617"/>
      <c r="D5" s="617"/>
      <c r="E5" s="617"/>
      <c r="F5" s="601" t="s">
        <v>4183</v>
      </c>
      <c r="G5" s="601"/>
      <c r="H5" s="601"/>
    </row>
    <row r="6" spans="1:8" ht="15" customHeight="1">
      <c r="A6" s="617" t="s">
        <v>4185</v>
      </c>
      <c r="B6" s="617"/>
      <c r="C6" s="617"/>
      <c r="D6" s="617"/>
      <c r="E6" s="617"/>
      <c r="F6" s="601" t="s">
        <v>4184</v>
      </c>
      <c r="G6" s="601"/>
      <c r="H6" s="601"/>
    </row>
    <row r="7" spans="1:8">
      <c r="A7" s="617" t="s">
        <v>4186</v>
      </c>
      <c r="B7" s="617"/>
      <c r="C7" s="617"/>
      <c r="D7" s="617"/>
      <c r="E7" s="617"/>
      <c r="F7" s="872"/>
      <c r="G7" s="872"/>
      <c r="H7" s="872"/>
    </row>
    <row r="8" spans="1:8" ht="30" customHeight="1">
      <c r="A8" s="556" t="s">
        <v>0</v>
      </c>
      <c r="B8" s="556" t="s">
        <v>4390</v>
      </c>
      <c r="C8" s="556" t="s">
        <v>4</v>
      </c>
      <c r="D8" s="556" t="s">
        <v>5</v>
      </c>
      <c r="E8" s="556" t="s">
        <v>4399</v>
      </c>
      <c r="F8" s="556" t="s">
        <v>4400</v>
      </c>
      <c r="G8" s="556" t="s">
        <v>4396</v>
      </c>
      <c r="H8" s="556" t="s">
        <v>4401</v>
      </c>
    </row>
    <row r="9" spans="1:8">
      <c r="A9" s="534" t="s">
        <v>4156</v>
      </c>
      <c r="B9" s="535" t="s">
        <v>4172</v>
      </c>
      <c r="C9" s="536"/>
      <c r="D9" s="537"/>
      <c r="E9" s="538"/>
      <c r="F9" s="538"/>
      <c r="G9" s="538"/>
      <c r="H9" s="537"/>
    </row>
    <row r="10" spans="1:8">
      <c r="A10" s="539" t="s">
        <v>37</v>
      </c>
      <c r="B10" s="539" t="s">
        <v>4154</v>
      </c>
      <c r="C10" s="536"/>
      <c r="D10" s="537"/>
      <c r="E10" s="538"/>
      <c r="F10" s="538"/>
      <c r="G10" s="538"/>
      <c r="H10" s="537"/>
    </row>
    <row r="11" spans="1:8">
      <c r="A11" s="540" t="s">
        <v>4151</v>
      </c>
      <c r="B11" s="541" t="s">
        <v>4171</v>
      </c>
      <c r="C11" s="536" t="s">
        <v>20</v>
      </c>
      <c r="D11" s="537">
        <v>1</v>
      </c>
      <c r="E11" s="537">
        <v>14.66</v>
      </c>
      <c r="F11" s="542">
        <v>11.1973</v>
      </c>
      <c r="G11" s="537">
        <f>TRUNC((D11*E11*F11),2)</f>
        <v>164.15</v>
      </c>
      <c r="H11" s="543" t="s">
        <v>4165</v>
      </c>
    </row>
    <row r="12" spans="1:8">
      <c r="A12" s="540" t="s">
        <v>4149</v>
      </c>
      <c r="B12" s="541" t="s">
        <v>4170</v>
      </c>
      <c r="C12" s="536" t="s">
        <v>20</v>
      </c>
      <c r="D12" s="537">
        <v>1</v>
      </c>
      <c r="E12" s="537">
        <v>220</v>
      </c>
      <c r="F12" s="544">
        <f>C27</f>
        <v>13.71</v>
      </c>
      <c r="G12" s="537">
        <f>TRUNC((D12*E12*F12),2)</f>
        <v>3016.2</v>
      </c>
      <c r="H12" s="543" t="s">
        <v>4169</v>
      </c>
    </row>
    <row r="13" spans="1:8">
      <c r="A13" s="540" t="s">
        <v>4168</v>
      </c>
      <c r="B13" s="541" t="s">
        <v>4167</v>
      </c>
      <c r="C13" s="536" t="s">
        <v>20</v>
      </c>
      <c r="D13" s="537">
        <v>1</v>
      </c>
      <c r="E13" s="537">
        <v>14.66</v>
      </c>
      <c r="F13" s="542">
        <v>8.3026999999999997</v>
      </c>
      <c r="G13" s="537">
        <f>TRUNC((D13*E13*F13),2)</f>
        <v>121.71</v>
      </c>
      <c r="H13" s="543" t="s">
        <v>4165</v>
      </c>
    </row>
    <row r="14" spans="1:8">
      <c r="A14" s="540" t="s">
        <v>4147</v>
      </c>
      <c r="B14" s="541" t="s">
        <v>4166</v>
      </c>
      <c r="C14" s="536" t="s">
        <v>20</v>
      </c>
      <c r="D14" s="537">
        <v>1</v>
      </c>
      <c r="E14" s="537">
        <v>14.66</v>
      </c>
      <c r="F14" s="542">
        <v>9.8829999999999991</v>
      </c>
      <c r="G14" s="537">
        <f>TRUNC((D14*E14*F14),2)</f>
        <v>144.88</v>
      </c>
      <c r="H14" s="543" t="s">
        <v>4165</v>
      </c>
    </row>
    <row r="15" spans="1:8">
      <c r="A15" s="540"/>
      <c r="B15" s="541"/>
      <c r="C15" s="536"/>
      <c r="D15" s="537"/>
      <c r="E15" s="538"/>
      <c r="F15" s="545"/>
      <c r="G15" s="545"/>
      <c r="H15" s="537"/>
    </row>
    <row r="16" spans="1:8">
      <c r="A16" s="540"/>
      <c r="B16" s="546" t="s">
        <v>4139</v>
      </c>
      <c r="C16" s="536"/>
      <c r="D16" s="537"/>
      <c r="E16" s="538"/>
      <c r="F16" s="547"/>
      <c r="G16" s="548">
        <f>+SUM(G11:G15)</f>
        <v>3446.94</v>
      </c>
      <c r="H16" s="537"/>
    </row>
    <row r="17" spans="1:8">
      <c r="A17" s="540"/>
      <c r="B17" s="549"/>
      <c r="C17" s="536"/>
      <c r="D17" s="537"/>
      <c r="E17" s="538"/>
      <c r="F17" s="538"/>
      <c r="G17" s="538"/>
      <c r="H17" s="537"/>
    </row>
    <row r="18" spans="1:8">
      <c r="A18" s="540"/>
      <c r="B18" s="541"/>
      <c r="C18" s="536"/>
      <c r="D18" s="537"/>
      <c r="E18" s="538"/>
      <c r="F18" s="550"/>
      <c r="G18" s="538"/>
      <c r="H18" s="537"/>
    </row>
    <row r="19" spans="1:8">
      <c r="A19" s="540"/>
      <c r="B19" s="541"/>
      <c r="C19" s="536"/>
      <c r="D19" s="873" t="s">
        <v>4164</v>
      </c>
      <c r="E19" s="873"/>
      <c r="F19" s="873"/>
      <c r="G19" s="551">
        <f>G16</f>
        <v>3446.94</v>
      </c>
      <c r="H19" s="537"/>
    </row>
    <row r="20" spans="1:8">
      <c r="A20" s="540"/>
      <c r="B20" s="541"/>
      <c r="C20" s="536"/>
      <c r="D20" s="873" t="s">
        <v>4100</v>
      </c>
      <c r="E20" s="873"/>
      <c r="F20" s="873"/>
      <c r="G20" s="551">
        <f>TRUNC(G19*0.2998,2)</f>
        <v>1033.3900000000001</v>
      </c>
      <c r="H20" s="537"/>
    </row>
    <row r="21" spans="1:8" ht="15.75">
      <c r="A21" s="540"/>
      <c r="B21" s="541"/>
      <c r="C21" s="536"/>
      <c r="D21" s="874" t="s">
        <v>4163</v>
      </c>
      <c r="E21" s="874"/>
      <c r="F21" s="874"/>
      <c r="G21" s="552">
        <f>G20+G19</f>
        <v>4480.33</v>
      </c>
      <c r="H21" s="537"/>
    </row>
    <row r="22" spans="1:8">
      <c r="A22" s="540"/>
      <c r="B22" s="541"/>
      <c r="C22" s="536"/>
      <c r="D22" s="537"/>
      <c r="E22" s="538"/>
      <c r="F22" s="550"/>
      <c r="G22" s="538"/>
      <c r="H22" s="537"/>
    </row>
    <row r="23" spans="1:8">
      <c r="A23" s="540"/>
      <c r="B23" s="545" t="s">
        <v>4162</v>
      </c>
      <c r="C23" s="536"/>
      <c r="D23" s="537"/>
      <c r="E23" s="538"/>
      <c r="F23" s="550"/>
      <c r="G23" s="538"/>
      <c r="H23" s="537"/>
    </row>
    <row r="24" spans="1:8">
      <c r="A24" s="540"/>
      <c r="B24" s="553" t="s">
        <v>4161</v>
      </c>
      <c r="C24" s="544">
        <v>1586.02</v>
      </c>
      <c r="D24" s="537"/>
      <c r="E24" s="538"/>
      <c r="F24" s="550"/>
      <c r="G24" s="538"/>
      <c r="H24" s="537"/>
    </row>
    <row r="25" spans="1:8">
      <c r="A25" s="540"/>
      <c r="B25" s="553" t="s">
        <v>4160</v>
      </c>
      <c r="C25" s="554">
        <f>TRUNC(C24/220,2)</f>
        <v>7.2</v>
      </c>
      <c r="D25" s="537"/>
      <c r="E25" s="538"/>
      <c r="F25" s="538"/>
      <c r="G25" s="538"/>
      <c r="H25" s="537"/>
    </row>
    <row r="26" spans="1:8">
      <c r="A26" s="540"/>
      <c r="B26" s="553" t="s">
        <v>4159</v>
      </c>
      <c r="C26" s="554">
        <f>TRUNC(C25*0.9043,2)</f>
        <v>6.51</v>
      </c>
      <c r="D26" s="537"/>
      <c r="E26" s="538"/>
      <c r="F26" s="538"/>
      <c r="G26" s="538"/>
      <c r="H26" s="537"/>
    </row>
    <row r="27" spans="1:8">
      <c r="A27" s="540"/>
      <c r="B27" s="549" t="s">
        <v>4158</v>
      </c>
      <c r="C27" s="555">
        <f>C25+C26</f>
        <v>13.71</v>
      </c>
      <c r="D27" s="537"/>
      <c r="E27" s="538"/>
      <c r="F27" s="538"/>
      <c r="G27" s="538"/>
      <c r="H27" s="537"/>
    </row>
    <row r="28" spans="1:8">
      <c r="A28" s="540"/>
      <c r="B28" s="549"/>
      <c r="C28" s="536"/>
      <c r="D28" s="537"/>
      <c r="E28" s="538"/>
      <c r="F28" s="538"/>
      <c r="G28" s="538"/>
      <c r="H28" s="537"/>
    </row>
    <row r="29" spans="1:8">
      <c r="A29" s="540"/>
      <c r="B29" s="549"/>
      <c r="C29" s="536"/>
      <c r="D29" s="537"/>
      <c r="E29" s="540"/>
      <c r="F29" s="538"/>
      <c r="G29" s="538"/>
      <c r="H29" s="537"/>
    </row>
  </sheetData>
  <mergeCells count="14">
    <mergeCell ref="D19:F19"/>
    <mergeCell ref="D20:F20"/>
    <mergeCell ref="D21:F21"/>
    <mergeCell ref="A1:H1"/>
    <mergeCell ref="A2:H2"/>
    <mergeCell ref="A3:H3"/>
    <mergeCell ref="F7:H7"/>
    <mergeCell ref="A4:E4"/>
    <mergeCell ref="A5:E5"/>
    <mergeCell ref="A6:E6"/>
    <mergeCell ref="A7:E7"/>
    <mergeCell ref="F4:H4"/>
    <mergeCell ref="F5:H5"/>
    <mergeCell ref="F6:H6"/>
  </mergeCells>
  <pageMargins left="1.39" right="0.51181102362204722" top="0.78740157480314965" bottom="0.78740157480314965" header="0.31496062992125984" footer="0.31496062992125984"/>
  <pageSetup scale="74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showGridLines="0" view="pageBreakPreview" zoomScaleNormal="100" zoomScaleSheetLayoutView="100" workbookViewId="0">
      <selection sqref="A1:K28"/>
    </sheetView>
  </sheetViews>
  <sheetFormatPr defaultRowHeight="15"/>
  <cols>
    <col min="2" max="2" width="33.140625" bestFit="1" customWidth="1"/>
    <col min="3" max="3" width="5.42578125" bestFit="1" customWidth="1"/>
    <col min="4" max="4" width="7.42578125" bestFit="1" customWidth="1"/>
    <col min="5" max="5" width="9.7109375" bestFit="1" customWidth="1"/>
    <col min="6" max="6" width="8.140625" bestFit="1" customWidth="1"/>
    <col min="7" max="7" width="17" bestFit="1" customWidth="1"/>
    <col min="8" max="8" width="10.7109375" bestFit="1" customWidth="1"/>
    <col min="9" max="9" width="17" customWidth="1"/>
    <col min="10" max="10" width="17.5703125" bestFit="1" customWidth="1"/>
    <col min="11" max="11" width="14.7109375" bestFit="1" customWidth="1"/>
    <col min="258" max="258" width="33.140625" bestFit="1" customWidth="1"/>
    <col min="259" max="259" width="5.42578125" bestFit="1" customWidth="1"/>
    <col min="260" max="260" width="7.42578125" bestFit="1" customWidth="1"/>
    <col min="261" max="261" width="9.7109375" bestFit="1" customWidth="1"/>
    <col min="262" max="262" width="8.140625" bestFit="1" customWidth="1"/>
    <col min="263" max="263" width="17" bestFit="1" customWidth="1"/>
    <col min="264" max="264" width="10.7109375" bestFit="1" customWidth="1"/>
    <col min="265" max="265" width="17" customWidth="1"/>
    <col min="266" max="266" width="17.5703125" bestFit="1" customWidth="1"/>
    <col min="267" max="267" width="14.7109375" bestFit="1" customWidth="1"/>
    <col min="514" max="514" width="33.140625" bestFit="1" customWidth="1"/>
    <col min="515" max="515" width="5.42578125" bestFit="1" customWidth="1"/>
    <col min="516" max="516" width="7.42578125" bestFit="1" customWidth="1"/>
    <col min="517" max="517" width="9.7109375" bestFit="1" customWidth="1"/>
    <col min="518" max="518" width="8.140625" bestFit="1" customWidth="1"/>
    <col min="519" max="519" width="17" bestFit="1" customWidth="1"/>
    <col min="520" max="520" width="10.7109375" bestFit="1" customWidth="1"/>
    <col min="521" max="521" width="17" customWidth="1"/>
    <col min="522" max="522" width="17.5703125" bestFit="1" customWidth="1"/>
    <col min="523" max="523" width="14.7109375" bestFit="1" customWidth="1"/>
    <col min="770" max="770" width="33.140625" bestFit="1" customWidth="1"/>
    <col min="771" max="771" width="5.42578125" bestFit="1" customWidth="1"/>
    <col min="772" max="772" width="7.42578125" bestFit="1" customWidth="1"/>
    <col min="773" max="773" width="9.7109375" bestFit="1" customWidth="1"/>
    <col min="774" max="774" width="8.140625" bestFit="1" customWidth="1"/>
    <col min="775" max="775" width="17" bestFit="1" customWidth="1"/>
    <col min="776" max="776" width="10.7109375" bestFit="1" customWidth="1"/>
    <col min="777" max="777" width="17" customWidth="1"/>
    <col min="778" max="778" width="17.5703125" bestFit="1" customWidth="1"/>
    <col min="779" max="779" width="14.7109375" bestFit="1" customWidth="1"/>
    <col min="1026" max="1026" width="33.140625" bestFit="1" customWidth="1"/>
    <col min="1027" max="1027" width="5.42578125" bestFit="1" customWidth="1"/>
    <col min="1028" max="1028" width="7.42578125" bestFit="1" customWidth="1"/>
    <col min="1029" max="1029" width="9.7109375" bestFit="1" customWidth="1"/>
    <col min="1030" max="1030" width="8.140625" bestFit="1" customWidth="1"/>
    <col min="1031" max="1031" width="17" bestFit="1" customWidth="1"/>
    <col min="1032" max="1032" width="10.7109375" bestFit="1" customWidth="1"/>
    <col min="1033" max="1033" width="17" customWidth="1"/>
    <col min="1034" max="1034" width="17.5703125" bestFit="1" customWidth="1"/>
    <col min="1035" max="1035" width="14.7109375" bestFit="1" customWidth="1"/>
    <col min="1282" max="1282" width="33.140625" bestFit="1" customWidth="1"/>
    <col min="1283" max="1283" width="5.42578125" bestFit="1" customWidth="1"/>
    <col min="1284" max="1284" width="7.42578125" bestFit="1" customWidth="1"/>
    <col min="1285" max="1285" width="9.7109375" bestFit="1" customWidth="1"/>
    <col min="1286" max="1286" width="8.140625" bestFit="1" customWidth="1"/>
    <col min="1287" max="1287" width="17" bestFit="1" customWidth="1"/>
    <col min="1288" max="1288" width="10.7109375" bestFit="1" customWidth="1"/>
    <col min="1289" max="1289" width="17" customWidth="1"/>
    <col min="1290" max="1290" width="17.5703125" bestFit="1" customWidth="1"/>
    <col min="1291" max="1291" width="14.7109375" bestFit="1" customWidth="1"/>
    <col min="1538" max="1538" width="33.140625" bestFit="1" customWidth="1"/>
    <col min="1539" max="1539" width="5.42578125" bestFit="1" customWidth="1"/>
    <col min="1540" max="1540" width="7.42578125" bestFit="1" customWidth="1"/>
    <col min="1541" max="1541" width="9.7109375" bestFit="1" customWidth="1"/>
    <col min="1542" max="1542" width="8.140625" bestFit="1" customWidth="1"/>
    <col min="1543" max="1543" width="17" bestFit="1" customWidth="1"/>
    <col min="1544" max="1544" width="10.7109375" bestFit="1" customWidth="1"/>
    <col min="1545" max="1545" width="17" customWidth="1"/>
    <col min="1546" max="1546" width="17.5703125" bestFit="1" customWidth="1"/>
    <col min="1547" max="1547" width="14.7109375" bestFit="1" customWidth="1"/>
    <col min="1794" max="1794" width="33.140625" bestFit="1" customWidth="1"/>
    <col min="1795" max="1795" width="5.42578125" bestFit="1" customWidth="1"/>
    <col min="1796" max="1796" width="7.42578125" bestFit="1" customWidth="1"/>
    <col min="1797" max="1797" width="9.7109375" bestFit="1" customWidth="1"/>
    <col min="1798" max="1798" width="8.140625" bestFit="1" customWidth="1"/>
    <col min="1799" max="1799" width="17" bestFit="1" customWidth="1"/>
    <col min="1800" max="1800" width="10.7109375" bestFit="1" customWidth="1"/>
    <col min="1801" max="1801" width="17" customWidth="1"/>
    <col min="1802" max="1802" width="17.5703125" bestFit="1" customWidth="1"/>
    <col min="1803" max="1803" width="14.7109375" bestFit="1" customWidth="1"/>
    <col min="2050" max="2050" width="33.140625" bestFit="1" customWidth="1"/>
    <col min="2051" max="2051" width="5.42578125" bestFit="1" customWidth="1"/>
    <col min="2052" max="2052" width="7.42578125" bestFit="1" customWidth="1"/>
    <col min="2053" max="2053" width="9.7109375" bestFit="1" customWidth="1"/>
    <col min="2054" max="2054" width="8.140625" bestFit="1" customWidth="1"/>
    <col min="2055" max="2055" width="17" bestFit="1" customWidth="1"/>
    <col min="2056" max="2056" width="10.7109375" bestFit="1" customWidth="1"/>
    <col min="2057" max="2057" width="17" customWidth="1"/>
    <col min="2058" max="2058" width="17.5703125" bestFit="1" customWidth="1"/>
    <col min="2059" max="2059" width="14.7109375" bestFit="1" customWidth="1"/>
    <col min="2306" max="2306" width="33.140625" bestFit="1" customWidth="1"/>
    <col min="2307" max="2307" width="5.42578125" bestFit="1" customWidth="1"/>
    <col min="2308" max="2308" width="7.42578125" bestFit="1" customWidth="1"/>
    <col min="2309" max="2309" width="9.7109375" bestFit="1" customWidth="1"/>
    <col min="2310" max="2310" width="8.140625" bestFit="1" customWidth="1"/>
    <col min="2311" max="2311" width="17" bestFit="1" customWidth="1"/>
    <col min="2312" max="2312" width="10.7109375" bestFit="1" customWidth="1"/>
    <col min="2313" max="2313" width="17" customWidth="1"/>
    <col min="2314" max="2314" width="17.5703125" bestFit="1" customWidth="1"/>
    <col min="2315" max="2315" width="14.7109375" bestFit="1" customWidth="1"/>
    <col min="2562" max="2562" width="33.140625" bestFit="1" customWidth="1"/>
    <col min="2563" max="2563" width="5.42578125" bestFit="1" customWidth="1"/>
    <col min="2564" max="2564" width="7.42578125" bestFit="1" customWidth="1"/>
    <col min="2565" max="2565" width="9.7109375" bestFit="1" customWidth="1"/>
    <col min="2566" max="2566" width="8.140625" bestFit="1" customWidth="1"/>
    <col min="2567" max="2567" width="17" bestFit="1" customWidth="1"/>
    <col min="2568" max="2568" width="10.7109375" bestFit="1" customWidth="1"/>
    <col min="2569" max="2569" width="17" customWidth="1"/>
    <col min="2570" max="2570" width="17.5703125" bestFit="1" customWidth="1"/>
    <col min="2571" max="2571" width="14.7109375" bestFit="1" customWidth="1"/>
    <col min="2818" max="2818" width="33.140625" bestFit="1" customWidth="1"/>
    <col min="2819" max="2819" width="5.42578125" bestFit="1" customWidth="1"/>
    <col min="2820" max="2820" width="7.42578125" bestFit="1" customWidth="1"/>
    <col min="2821" max="2821" width="9.7109375" bestFit="1" customWidth="1"/>
    <col min="2822" max="2822" width="8.140625" bestFit="1" customWidth="1"/>
    <col min="2823" max="2823" width="17" bestFit="1" customWidth="1"/>
    <col min="2824" max="2824" width="10.7109375" bestFit="1" customWidth="1"/>
    <col min="2825" max="2825" width="17" customWidth="1"/>
    <col min="2826" max="2826" width="17.5703125" bestFit="1" customWidth="1"/>
    <col min="2827" max="2827" width="14.7109375" bestFit="1" customWidth="1"/>
    <col min="3074" max="3074" width="33.140625" bestFit="1" customWidth="1"/>
    <col min="3075" max="3075" width="5.42578125" bestFit="1" customWidth="1"/>
    <col min="3076" max="3076" width="7.42578125" bestFit="1" customWidth="1"/>
    <col min="3077" max="3077" width="9.7109375" bestFit="1" customWidth="1"/>
    <col min="3078" max="3078" width="8.140625" bestFit="1" customWidth="1"/>
    <col min="3079" max="3079" width="17" bestFit="1" customWidth="1"/>
    <col min="3080" max="3080" width="10.7109375" bestFit="1" customWidth="1"/>
    <col min="3081" max="3081" width="17" customWidth="1"/>
    <col min="3082" max="3082" width="17.5703125" bestFit="1" customWidth="1"/>
    <col min="3083" max="3083" width="14.7109375" bestFit="1" customWidth="1"/>
    <col min="3330" max="3330" width="33.140625" bestFit="1" customWidth="1"/>
    <col min="3331" max="3331" width="5.42578125" bestFit="1" customWidth="1"/>
    <col min="3332" max="3332" width="7.42578125" bestFit="1" customWidth="1"/>
    <col min="3333" max="3333" width="9.7109375" bestFit="1" customWidth="1"/>
    <col min="3334" max="3334" width="8.140625" bestFit="1" customWidth="1"/>
    <col min="3335" max="3335" width="17" bestFit="1" customWidth="1"/>
    <col min="3336" max="3336" width="10.7109375" bestFit="1" customWidth="1"/>
    <col min="3337" max="3337" width="17" customWidth="1"/>
    <col min="3338" max="3338" width="17.5703125" bestFit="1" customWidth="1"/>
    <col min="3339" max="3339" width="14.7109375" bestFit="1" customWidth="1"/>
    <col min="3586" max="3586" width="33.140625" bestFit="1" customWidth="1"/>
    <col min="3587" max="3587" width="5.42578125" bestFit="1" customWidth="1"/>
    <col min="3588" max="3588" width="7.42578125" bestFit="1" customWidth="1"/>
    <col min="3589" max="3589" width="9.7109375" bestFit="1" customWidth="1"/>
    <col min="3590" max="3590" width="8.140625" bestFit="1" customWidth="1"/>
    <col min="3591" max="3591" width="17" bestFit="1" customWidth="1"/>
    <col min="3592" max="3592" width="10.7109375" bestFit="1" customWidth="1"/>
    <col min="3593" max="3593" width="17" customWidth="1"/>
    <col min="3594" max="3594" width="17.5703125" bestFit="1" customWidth="1"/>
    <col min="3595" max="3595" width="14.7109375" bestFit="1" customWidth="1"/>
    <col min="3842" max="3842" width="33.140625" bestFit="1" customWidth="1"/>
    <col min="3843" max="3843" width="5.42578125" bestFit="1" customWidth="1"/>
    <col min="3844" max="3844" width="7.42578125" bestFit="1" customWidth="1"/>
    <col min="3845" max="3845" width="9.7109375" bestFit="1" customWidth="1"/>
    <col min="3846" max="3846" width="8.140625" bestFit="1" customWidth="1"/>
    <col min="3847" max="3847" width="17" bestFit="1" customWidth="1"/>
    <col min="3848" max="3848" width="10.7109375" bestFit="1" customWidth="1"/>
    <col min="3849" max="3849" width="17" customWidth="1"/>
    <col min="3850" max="3850" width="17.5703125" bestFit="1" customWidth="1"/>
    <col min="3851" max="3851" width="14.7109375" bestFit="1" customWidth="1"/>
    <col min="4098" max="4098" width="33.140625" bestFit="1" customWidth="1"/>
    <col min="4099" max="4099" width="5.42578125" bestFit="1" customWidth="1"/>
    <col min="4100" max="4100" width="7.42578125" bestFit="1" customWidth="1"/>
    <col min="4101" max="4101" width="9.7109375" bestFit="1" customWidth="1"/>
    <col min="4102" max="4102" width="8.140625" bestFit="1" customWidth="1"/>
    <col min="4103" max="4103" width="17" bestFit="1" customWidth="1"/>
    <col min="4104" max="4104" width="10.7109375" bestFit="1" customWidth="1"/>
    <col min="4105" max="4105" width="17" customWidth="1"/>
    <col min="4106" max="4106" width="17.5703125" bestFit="1" customWidth="1"/>
    <col min="4107" max="4107" width="14.7109375" bestFit="1" customWidth="1"/>
    <col min="4354" max="4354" width="33.140625" bestFit="1" customWidth="1"/>
    <col min="4355" max="4355" width="5.42578125" bestFit="1" customWidth="1"/>
    <col min="4356" max="4356" width="7.42578125" bestFit="1" customWidth="1"/>
    <col min="4357" max="4357" width="9.7109375" bestFit="1" customWidth="1"/>
    <col min="4358" max="4358" width="8.140625" bestFit="1" customWidth="1"/>
    <col min="4359" max="4359" width="17" bestFit="1" customWidth="1"/>
    <col min="4360" max="4360" width="10.7109375" bestFit="1" customWidth="1"/>
    <col min="4361" max="4361" width="17" customWidth="1"/>
    <col min="4362" max="4362" width="17.5703125" bestFit="1" customWidth="1"/>
    <col min="4363" max="4363" width="14.7109375" bestFit="1" customWidth="1"/>
    <col min="4610" max="4610" width="33.140625" bestFit="1" customWidth="1"/>
    <col min="4611" max="4611" width="5.42578125" bestFit="1" customWidth="1"/>
    <col min="4612" max="4612" width="7.42578125" bestFit="1" customWidth="1"/>
    <col min="4613" max="4613" width="9.7109375" bestFit="1" customWidth="1"/>
    <col min="4614" max="4614" width="8.140625" bestFit="1" customWidth="1"/>
    <col min="4615" max="4615" width="17" bestFit="1" customWidth="1"/>
    <col min="4616" max="4616" width="10.7109375" bestFit="1" customWidth="1"/>
    <col min="4617" max="4617" width="17" customWidth="1"/>
    <col min="4618" max="4618" width="17.5703125" bestFit="1" customWidth="1"/>
    <col min="4619" max="4619" width="14.7109375" bestFit="1" customWidth="1"/>
    <col min="4866" max="4866" width="33.140625" bestFit="1" customWidth="1"/>
    <col min="4867" max="4867" width="5.42578125" bestFit="1" customWidth="1"/>
    <col min="4868" max="4868" width="7.42578125" bestFit="1" customWidth="1"/>
    <col min="4869" max="4869" width="9.7109375" bestFit="1" customWidth="1"/>
    <col min="4870" max="4870" width="8.140625" bestFit="1" customWidth="1"/>
    <col min="4871" max="4871" width="17" bestFit="1" customWidth="1"/>
    <col min="4872" max="4872" width="10.7109375" bestFit="1" customWidth="1"/>
    <col min="4873" max="4873" width="17" customWidth="1"/>
    <col min="4874" max="4874" width="17.5703125" bestFit="1" customWidth="1"/>
    <col min="4875" max="4875" width="14.7109375" bestFit="1" customWidth="1"/>
    <col min="5122" max="5122" width="33.140625" bestFit="1" customWidth="1"/>
    <col min="5123" max="5123" width="5.42578125" bestFit="1" customWidth="1"/>
    <col min="5124" max="5124" width="7.42578125" bestFit="1" customWidth="1"/>
    <col min="5125" max="5125" width="9.7109375" bestFit="1" customWidth="1"/>
    <col min="5126" max="5126" width="8.140625" bestFit="1" customWidth="1"/>
    <col min="5127" max="5127" width="17" bestFit="1" customWidth="1"/>
    <col min="5128" max="5128" width="10.7109375" bestFit="1" customWidth="1"/>
    <col min="5129" max="5129" width="17" customWidth="1"/>
    <col min="5130" max="5130" width="17.5703125" bestFit="1" customWidth="1"/>
    <col min="5131" max="5131" width="14.7109375" bestFit="1" customWidth="1"/>
    <col min="5378" max="5378" width="33.140625" bestFit="1" customWidth="1"/>
    <col min="5379" max="5379" width="5.42578125" bestFit="1" customWidth="1"/>
    <col min="5380" max="5380" width="7.42578125" bestFit="1" customWidth="1"/>
    <col min="5381" max="5381" width="9.7109375" bestFit="1" customWidth="1"/>
    <col min="5382" max="5382" width="8.140625" bestFit="1" customWidth="1"/>
    <col min="5383" max="5383" width="17" bestFit="1" customWidth="1"/>
    <col min="5384" max="5384" width="10.7109375" bestFit="1" customWidth="1"/>
    <col min="5385" max="5385" width="17" customWidth="1"/>
    <col min="5386" max="5386" width="17.5703125" bestFit="1" customWidth="1"/>
    <col min="5387" max="5387" width="14.7109375" bestFit="1" customWidth="1"/>
    <col min="5634" max="5634" width="33.140625" bestFit="1" customWidth="1"/>
    <col min="5635" max="5635" width="5.42578125" bestFit="1" customWidth="1"/>
    <col min="5636" max="5636" width="7.42578125" bestFit="1" customWidth="1"/>
    <col min="5637" max="5637" width="9.7109375" bestFit="1" customWidth="1"/>
    <col min="5638" max="5638" width="8.140625" bestFit="1" customWidth="1"/>
    <col min="5639" max="5639" width="17" bestFit="1" customWidth="1"/>
    <col min="5640" max="5640" width="10.7109375" bestFit="1" customWidth="1"/>
    <col min="5641" max="5641" width="17" customWidth="1"/>
    <col min="5642" max="5642" width="17.5703125" bestFit="1" customWidth="1"/>
    <col min="5643" max="5643" width="14.7109375" bestFit="1" customWidth="1"/>
    <col min="5890" max="5890" width="33.140625" bestFit="1" customWidth="1"/>
    <col min="5891" max="5891" width="5.42578125" bestFit="1" customWidth="1"/>
    <col min="5892" max="5892" width="7.42578125" bestFit="1" customWidth="1"/>
    <col min="5893" max="5893" width="9.7109375" bestFit="1" customWidth="1"/>
    <col min="5894" max="5894" width="8.140625" bestFit="1" customWidth="1"/>
    <col min="5895" max="5895" width="17" bestFit="1" customWidth="1"/>
    <col min="5896" max="5896" width="10.7109375" bestFit="1" customWidth="1"/>
    <col min="5897" max="5897" width="17" customWidth="1"/>
    <col min="5898" max="5898" width="17.5703125" bestFit="1" customWidth="1"/>
    <col min="5899" max="5899" width="14.7109375" bestFit="1" customWidth="1"/>
    <col min="6146" max="6146" width="33.140625" bestFit="1" customWidth="1"/>
    <col min="6147" max="6147" width="5.42578125" bestFit="1" customWidth="1"/>
    <col min="6148" max="6148" width="7.42578125" bestFit="1" customWidth="1"/>
    <col min="6149" max="6149" width="9.7109375" bestFit="1" customWidth="1"/>
    <col min="6150" max="6150" width="8.140625" bestFit="1" customWidth="1"/>
    <col min="6151" max="6151" width="17" bestFit="1" customWidth="1"/>
    <col min="6152" max="6152" width="10.7109375" bestFit="1" customWidth="1"/>
    <col min="6153" max="6153" width="17" customWidth="1"/>
    <col min="6154" max="6154" width="17.5703125" bestFit="1" customWidth="1"/>
    <col min="6155" max="6155" width="14.7109375" bestFit="1" customWidth="1"/>
    <col min="6402" max="6402" width="33.140625" bestFit="1" customWidth="1"/>
    <col min="6403" max="6403" width="5.42578125" bestFit="1" customWidth="1"/>
    <col min="6404" max="6404" width="7.42578125" bestFit="1" customWidth="1"/>
    <col min="6405" max="6405" width="9.7109375" bestFit="1" customWidth="1"/>
    <col min="6406" max="6406" width="8.140625" bestFit="1" customWidth="1"/>
    <col min="6407" max="6407" width="17" bestFit="1" customWidth="1"/>
    <col min="6408" max="6408" width="10.7109375" bestFit="1" customWidth="1"/>
    <col min="6409" max="6409" width="17" customWidth="1"/>
    <col min="6410" max="6410" width="17.5703125" bestFit="1" customWidth="1"/>
    <col min="6411" max="6411" width="14.7109375" bestFit="1" customWidth="1"/>
    <col min="6658" max="6658" width="33.140625" bestFit="1" customWidth="1"/>
    <col min="6659" max="6659" width="5.42578125" bestFit="1" customWidth="1"/>
    <col min="6660" max="6660" width="7.42578125" bestFit="1" customWidth="1"/>
    <col min="6661" max="6661" width="9.7109375" bestFit="1" customWidth="1"/>
    <col min="6662" max="6662" width="8.140625" bestFit="1" customWidth="1"/>
    <col min="6663" max="6663" width="17" bestFit="1" customWidth="1"/>
    <col min="6664" max="6664" width="10.7109375" bestFit="1" customWidth="1"/>
    <col min="6665" max="6665" width="17" customWidth="1"/>
    <col min="6666" max="6666" width="17.5703125" bestFit="1" customWidth="1"/>
    <col min="6667" max="6667" width="14.7109375" bestFit="1" customWidth="1"/>
    <col min="6914" max="6914" width="33.140625" bestFit="1" customWidth="1"/>
    <col min="6915" max="6915" width="5.42578125" bestFit="1" customWidth="1"/>
    <col min="6916" max="6916" width="7.42578125" bestFit="1" customWidth="1"/>
    <col min="6917" max="6917" width="9.7109375" bestFit="1" customWidth="1"/>
    <col min="6918" max="6918" width="8.140625" bestFit="1" customWidth="1"/>
    <col min="6919" max="6919" width="17" bestFit="1" customWidth="1"/>
    <col min="6920" max="6920" width="10.7109375" bestFit="1" customWidth="1"/>
    <col min="6921" max="6921" width="17" customWidth="1"/>
    <col min="6922" max="6922" width="17.5703125" bestFit="1" customWidth="1"/>
    <col min="6923" max="6923" width="14.7109375" bestFit="1" customWidth="1"/>
    <col min="7170" max="7170" width="33.140625" bestFit="1" customWidth="1"/>
    <col min="7171" max="7171" width="5.42578125" bestFit="1" customWidth="1"/>
    <col min="7172" max="7172" width="7.42578125" bestFit="1" customWidth="1"/>
    <col min="7173" max="7173" width="9.7109375" bestFit="1" customWidth="1"/>
    <col min="7174" max="7174" width="8.140625" bestFit="1" customWidth="1"/>
    <col min="7175" max="7175" width="17" bestFit="1" customWidth="1"/>
    <col min="7176" max="7176" width="10.7109375" bestFit="1" customWidth="1"/>
    <col min="7177" max="7177" width="17" customWidth="1"/>
    <col min="7178" max="7178" width="17.5703125" bestFit="1" customWidth="1"/>
    <col min="7179" max="7179" width="14.7109375" bestFit="1" customWidth="1"/>
    <col min="7426" max="7426" width="33.140625" bestFit="1" customWidth="1"/>
    <col min="7427" max="7427" width="5.42578125" bestFit="1" customWidth="1"/>
    <col min="7428" max="7428" width="7.42578125" bestFit="1" customWidth="1"/>
    <col min="7429" max="7429" width="9.7109375" bestFit="1" customWidth="1"/>
    <col min="7430" max="7430" width="8.140625" bestFit="1" customWidth="1"/>
    <col min="7431" max="7431" width="17" bestFit="1" customWidth="1"/>
    <col min="7432" max="7432" width="10.7109375" bestFit="1" customWidth="1"/>
    <col min="7433" max="7433" width="17" customWidth="1"/>
    <col min="7434" max="7434" width="17.5703125" bestFit="1" customWidth="1"/>
    <col min="7435" max="7435" width="14.7109375" bestFit="1" customWidth="1"/>
    <col min="7682" max="7682" width="33.140625" bestFit="1" customWidth="1"/>
    <col min="7683" max="7683" width="5.42578125" bestFit="1" customWidth="1"/>
    <col min="7684" max="7684" width="7.42578125" bestFit="1" customWidth="1"/>
    <col min="7685" max="7685" width="9.7109375" bestFit="1" customWidth="1"/>
    <col min="7686" max="7686" width="8.140625" bestFit="1" customWidth="1"/>
    <col min="7687" max="7687" width="17" bestFit="1" customWidth="1"/>
    <col min="7688" max="7688" width="10.7109375" bestFit="1" customWidth="1"/>
    <col min="7689" max="7689" width="17" customWidth="1"/>
    <col min="7690" max="7690" width="17.5703125" bestFit="1" customWidth="1"/>
    <col min="7691" max="7691" width="14.7109375" bestFit="1" customWidth="1"/>
    <col min="7938" max="7938" width="33.140625" bestFit="1" customWidth="1"/>
    <col min="7939" max="7939" width="5.42578125" bestFit="1" customWidth="1"/>
    <col min="7940" max="7940" width="7.42578125" bestFit="1" customWidth="1"/>
    <col min="7941" max="7941" width="9.7109375" bestFit="1" customWidth="1"/>
    <col min="7942" max="7942" width="8.140625" bestFit="1" customWidth="1"/>
    <col min="7943" max="7943" width="17" bestFit="1" customWidth="1"/>
    <col min="7944" max="7944" width="10.7109375" bestFit="1" customWidth="1"/>
    <col min="7945" max="7945" width="17" customWidth="1"/>
    <col min="7946" max="7946" width="17.5703125" bestFit="1" customWidth="1"/>
    <col min="7947" max="7947" width="14.7109375" bestFit="1" customWidth="1"/>
    <col min="8194" max="8194" width="33.140625" bestFit="1" customWidth="1"/>
    <col min="8195" max="8195" width="5.42578125" bestFit="1" customWidth="1"/>
    <col min="8196" max="8196" width="7.42578125" bestFit="1" customWidth="1"/>
    <col min="8197" max="8197" width="9.7109375" bestFit="1" customWidth="1"/>
    <col min="8198" max="8198" width="8.140625" bestFit="1" customWidth="1"/>
    <col min="8199" max="8199" width="17" bestFit="1" customWidth="1"/>
    <col min="8200" max="8200" width="10.7109375" bestFit="1" customWidth="1"/>
    <col min="8201" max="8201" width="17" customWidth="1"/>
    <col min="8202" max="8202" width="17.5703125" bestFit="1" customWidth="1"/>
    <col min="8203" max="8203" width="14.7109375" bestFit="1" customWidth="1"/>
    <col min="8450" max="8450" width="33.140625" bestFit="1" customWidth="1"/>
    <col min="8451" max="8451" width="5.42578125" bestFit="1" customWidth="1"/>
    <col min="8452" max="8452" width="7.42578125" bestFit="1" customWidth="1"/>
    <col min="8453" max="8453" width="9.7109375" bestFit="1" customWidth="1"/>
    <col min="8454" max="8454" width="8.140625" bestFit="1" customWidth="1"/>
    <col min="8455" max="8455" width="17" bestFit="1" customWidth="1"/>
    <col min="8456" max="8456" width="10.7109375" bestFit="1" customWidth="1"/>
    <col min="8457" max="8457" width="17" customWidth="1"/>
    <col min="8458" max="8458" width="17.5703125" bestFit="1" customWidth="1"/>
    <col min="8459" max="8459" width="14.7109375" bestFit="1" customWidth="1"/>
    <col min="8706" max="8706" width="33.140625" bestFit="1" customWidth="1"/>
    <col min="8707" max="8707" width="5.42578125" bestFit="1" customWidth="1"/>
    <col min="8708" max="8708" width="7.42578125" bestFit="1" customWidth="1"/>
    <col min="8709" max="8709" width="9.7109375" bestFit="1" customWidth="1"/>
    <col min="8710" max="8710" width="8.140625" bestFit="1" customWidth="1"/>
    <col min="8711" max="8711" width="17" bestFit="1" customWidth="1"/>
    <col min="8712" max="8712" width="10.7109375" bestFit="1" customWidth="1"/>
    <col min="8713" max="8713" width="17" customWidth="1"/>
    <col min="8714" max="8714" width="17.5703125" bestFit="1" customWidth="1"/>
    <col min="8715" max="8715" width="14.7109375" bestFit="1" customWidth="1"/>
    <col min="8962" max="8962" width="33.140625" bestFit="1" customWidth="1"/>
    <col min="8963" max="8963" width="5.42578125" bestFit="1" customWidth="1"/>
    <col min="8964" max="8964" width="7.42578125" bestFit="1" customWidth="1"/>
    <col min="8965" max="8965" width="9.7109375" bestFit="1" customWidth="1"/>
    <col min="8966" max="8966" width="8.140625" bestFit="1" customWidth="1"/>
    <col min="8967" max="8967" width="17" bestFit="1" customWidth="1"/>
    <col min="8968" max="8968" width="10.7109375" bestFit="1" customWidth="1"/>
    <col min="8969" max="8969" width="17" customWidth="1"/>
    <col min="8970" max="8970" width="17.5703125" bestFit="1" customWidth="1"/>
    <col min="8971" max="8971" width="14.7109375" bestFit="1" customWidth="1"/>
    <col min="9218" max="9218" width="33.140625" bestFit="1" customWidth="1"/>
    <col min="9219" max="9219" width="5.42578125" bestFit="1" customWidth="1"/>
    <col min="9220" max="9220" width="7.42578125" bestFit="1" customWidth="1"/>
    <col min="9221" max="9221" width="9.7109375" bestFit="1" customWidth="1"/>
    <col min="9222" max="9222" width="8.140625" bestFit="1" customWidth="1"/>
    <col min="9223" max="9223" width="17" bestFit="1" customWidth="1"/>
    <col min="9224" max="9224" width="10.7109375" bestFit="1" customWidth="1"/>
    <col min="9225" max="9225" width="17" customWidth="1"/>
    <col min="9226" max="9226" width="17.5703125" bestFit="1" customWidth="1"/>
    <col min="9227" max="9227" width="14.7109375" bestFit="1" customWidth="1"/>
    <col min="9474" max="9474" width="33.140625" bestFit="1" customWidth="1"/>
    <col min="9475" max="9475" width="5.42578125" bestFit="1" customWidth="1"/>
    <col min="9476" max="9476" width="7.42578125" bestFit="1" customWidth="1"/>
    <col min="9477" max="9477" width="9.7109375" bestFit="1" customWidth="1"/>
    <col min="9478" max="9478" width="8.140625" bestFit="1" customWidth="1"/>
    <col min="9479" max="9479" width="17" bestFit="1" customWidth="1"/>
    <col min="9480" max="9480" width="10.7109375" bestFit="1" customWidth="1"/>
    <col min="9481" max="9481" width="17" customWidth="1"/>
    <col min="9482" max="9482" width="17.5703125" bestFit="1" customWidth="1"/>
    <col min="9483" max="9483" width="14.7109375" bestFit="1" customWidth="1"/>
    <col min="9730" max="9730" width="33.140625" bestFit="1" customWidth="1"/>
    <col min="9731" max="9731" width="5.42578125" bestFit="1" customWidth="1"/>
    <col min="9732" max="9732" width="7.42578125" bestFit="1" customWidth="1"/>
    <col min="9733" max="9733" width="9.7109375" bestFit="1" customWidth="1"/>
    <col min="9734" max="9734" width="8.140625" bestFit="1" customWidth="1"/>
    <col min="9735" max="9735" width="17" bestFit="1" customWidth="1"/>
    <col min="9736" max="9736" width="10.7109375" bestFit="1" customWidth="1"/>
    <col min="9737" max="9737" width="17" customWidth="1"/>
    <col min="9738" max="9738" width="17.5703125" bestFit="1" customWidth="1"/>
    <col min="9739" max="9739" width="14.7109375" bestFit="1" customWidth="1"/>
    <col min="9986" max="9986" width="33.140625" bestFit="1" customWidth="1"/>
    <col min="9987" max="9987" width="5.42578125" bestFit="1" customWidth="1"/>
    <col min="9988" max="9988" width="7.42578125" bestFit="1" customWidth="1"/>
    <col min="9989" max="9989" width="9.7109375" bestFit="1" customWidth="1"/>
    <col min="9990" max="9990" width="8.140625" bestFit="1" customWidth="1"/>
    <col min="9991" max="9991" width="17" bestFit="1" customWidth="1"/>
    <col min="9992" max="9992" width="10.7109375" bestFit="1" customWidth="1"/>
    <col min="9993" max="9993" width="17" customWidth="1"/>
    <col min="9994" max="9994" width="17.5703125" bestFit="1" customWidth="1"/>
    <col min="9995" max="9995" width="14.7109375" bestFit="1" customWidth="1"/>
    <col min="10242" max="10242" width="33.140625" bestFit="1" customWidth="1"/>
    <col min="10243" max="10243" width="5.42578125" bestFit="1" customWidth="1"/>
    <col min="10244" max="10244" width="7.42578125" bestFit="1" customWidth="1"/>
    <col min="10245" max="10245" width="9.7109375" bestFit="1" customWidth="1"/>
    <col min="10246" max="10246" width="8.140625" bestFit="1" customWidth="1"/>
    <col min="10247" max="10247" width="17" bestFit="1" customWidth="1"/>
    <col min="10248" max="10248" width="10.7109375" bestFit="1" customWidth="1"/>
    <col min="10249" max="10249" width="17" customWidth="1"/>
    <col min="10250" max="10250" width="17.5703125" bestFit="1" customWidth="1"/>
    <col min="10251" max="10251" width="14.7109375" bestFit="1" customWidth="1"/>
    <col min="10498" max="10498" width="33.140625" bestFit="1" customWidth="1"/>
    <col min="10499" max="10499" width="5.42578125" bestFit="1" customWidth="1"/>
    <col min="10500" max="10500" width="7.42578125" bestFit="1" customWidth="1"/>
    <col min="10501" max="10501" width="9.7109375" bestFit="1" customWidth="1"/>
    <col min="10502" max="10502" width="8.140625" bestFit="1" customWidth="1"/>
    <col min="10503" max="10503" width="17" bestFit="1" customWidth="1"/>
    <col min="10504" max="10504" width="10.7109375" bestFit="1" customWidth="1"/>
    <col min="10505" max="10505" width="17" customWidth="1"/>
    <col min="10506" max="10506" width="17.5703125" bestFit="1" customWidth="1"/>
    <col min="10507" max="10507" width="14.7109375" bestFit="1" customWidth="1"/>
    <col min="10754" max="10754" width="33.140625" bestFit="1" customWidth="1"/>
    <col min="10755" max="10755" width="5.42578125" bestFit="1" customWidth="1"/>
    <col min="10756" max="10756" width="7.42578125" bestFit="1" customWidth="1"/>
    <col min="10757" max="10757" width="9.7109375" bestFit="1" customWidth="1"/>
    <col min="10758" max="10758" width="8.140625" bestFit="1" customWidth="1"/>
    <col min="10759" max="10759" width="17" bestFit="1" customWidth="1"/>
    <col min="10760" max="10760" width="10.7109375" bestFit="1" customWidth="1"/>
    <col min="10761" max="10761" width="17" customWidth="1"/>
    <col min="10762" max="10762" width="17.5703125" bestFit="1" customWidth="1"/>
    <col min="10763" max="10763" width="14.7109375" bestFit="1" customWidth="1"/>
    <col min="11010" max="11010" width="33.140625" bestFit="1" customWidth="1"/>
    <col min="11011" max="11011" width="5.42578125" bestFit="1" customWidth="1"/>
    <col min="11012" max="11012" width="7.42578125" bestFit="1" customWidth="1"/>
    <col min="11013" max="11013" width="9.7109375" bestFit="1" customWidth="1"/>
    <col min="11014" max="11014" width="8.140625" bestFit="1" customWidth="1"/>
    <col min="11015" max="11015" width="17" bestFit="1" customWidth="1"/>
    <col min="11016" max="11016" width="10.7109375" bestFit="1" customWidth="1"/>
    <col min="11017" max="11017" width="17" customWidth="1"/>
    <col min="11018" max="11018" width="17.5703125" bestFit="1" customWidth="1"/>
    <col min="11019" max="11019" width="14.7109375" bestFit="1" customWidth="1"/>
    <col min="11266" max="11266" width="33.140625" bestFit="1" customWidth="1"/>
    <col min="11267" max="11267" width="5.42578125" bestFit="1" customWidth="1"/>
    <col min="11268" max="11268" width="7.42578125" bestFit="1" customWidth="1"/>
    <col min="11269" max="11269" width="9.7109375" bestFit="1" customWidth="1"/>
    <col min="11270" max="11270" width="8.140625" bestFit="1" customWidth="1"/>
    <col min="11271" max="11271" width="17" bestFit="1" customWidth="1"/>
    <col min="11272" max="11272" width="10.7109375" bestFit="1" customWidth="1"/>
    <col min="11273" max="11273" width="17" customWidth="1"/>
    <col min="11274" max="11274" width="17.5703125" bestFit="1" customWidth="1"/>
    <col min="11275" max="11275" width="14.7109375" bestFit="1" customWidth="1"/>
    <col min="11522" max="11522" width="33.140625" bestFit="1" customWidth="1"/>
    <col min="11523" max="11523" width="5.42578125" bestFit="1" customWidth="1"/>
    <col min="11524" max="11524" width="7.42578125" bestFit="1" customWidth="1"/>
    <col min="11525" max="11525" width="9.7109375" bestFit="1" customWidth="1"/>
    <col min="11526" max="11526" width="8.140625" bestFit="1" customWidth="1"/>
    <col min="11527" max="11527" width="17" bestFit="1" customWidth="1"/>
    <col min="11528" max="11528" width="10.7109375" bestFit="1" customWidth="1"/>
    <col min="11529" max="11529" width="17" customWidth="1"/>
    <col min="11530" max="11530" width="17.5703125" bestFit="1" customWidth="1"/>
    <col min="11531" max="11531" width="14.7109375" bestFit="1" customWidth="1"/>
    <col min="11778" max="11778" width="33.140625" bestFit="1" customWidth="1"/>
    <col min="11779" max="11779" width="5.42578125" bestFit="1" customWidth="1"/>
    <col min="11780" max="11780" width="7.42578125" bestFit="1" customWidth="1"/>
    <col min="11781" max="11781" width="9.7109375" bestFit="1" customWidth="1"/>
    <col min="11782" max="11782" width="8.140625" bestFit="1" customWidth="1"/>
    <col min="11783" max="11783" width="17" bestFit="1" customWidth="1"/>
    <col min="11784" max="11784" width="10.7109375" bestFit="1" customWidth="1"/>
    <col min="11785" max="11785" width="17" customWidth="1"/>
    <col min="11786" max="11786" width="17.5703125" bestFit="1" customWidth="1"/>
    <col min="11787" max="11787" width="14.7109375" bestFit="1" customWidth="1"/>
    <col min="12034" max="12034" width="33.140625" bestFit="1" customWidth="1"/>
    <col min="12035" max="12035" width="5.42578125" bestFit="1" customWidth="1"/>
    <col min="12036" max="12036" width="7.42578125" bestFit="1" customWidth="1"/>
    <col min="12037" max="12037" width="9.7109375" bestFit="1" customWidth="1"/>
    <col min="12038" max="12038" width="8.140625" bestFit="1" customWidth="1"/>
    <col min="12039" max="12039" width="17" bestFit="1" customWidth="1"/>
    <col min="12040" max="12040" width="10.7109375" bestFit="1" customWidth="1"/>
    <col min="12041" max="12041" width="17" customWidth="1"/>
    <col min="12042" max="12042" width="17.5703125" bestFit="1" customWidth="1"/>
    <col min="12043" max="12043" width="14.7109375" bestFit="1" customWidth="1"/>
    <col min="12290" max="12290" width="33.140625" bestFit="1" customWidth="1"/>
    <col min="12291" max="12291" width="5.42578125" bestFit="1" customWidth="1"/>
    <col min="12292" max="12292" width="7.42578125" bestFit="1" customWidth="1"/>
    <col min="12293" max="12293" width="9.7109375" bestFit="1" customWidth="1"/>
    <col min="12294" max="12294" width="8.140625" bestFit="1" customWidth="1"/>
    <col min="12295" max="12295" width="17" bestFit="1" customWidth="1"/>
    <col min="12296" max="12296" width="10.7109375" bestFit="1" customWidth="1"/>
    <col min="12297" max="12297" width="17" customWidth="1"/>
    <col min="12298" max="12298" width="17.5703125" bestFit="1" customWidth="1"/>
    <col min="12299" max="12299" width="14.7109375" bestFit="1" customWidth="1"/>
    <col min="12546" max="12546" width="33.140625" bestFit="1" customWidth="1"/>
    <col min="12547" max="12547" width="5.42578125" bestFit="1" customWidth="1"/>
    <col min="12548" max="12548" width="7.42578125" bestFit="1" customWidth="1"/>
    <col min="12549" max="12549" width="9.7109375" bestFit="1" customWidth="1"/>
    <col min="12550" max="12550" width="8.140625" bestFit="1" customWidth="1"/>
    <col min="12551" max="12551" width="17" bestFit="1" customWidth="1"/>
    <col min="12552" max="12552" width="10.7109375" bestFit="1" customWidth="1"/>
    <col min="12553" max="12553" width="17" customWidth="1"/>
    <col min="12554" max="12554" width="17.5703125" bestFit="1" customWidth="1"/>
    <col min="12555" max="12555" width="14.7109375" bestFit="1" customWidth="1"/>
    <col min="12802" max="12802" width="33.140625" bestFit="1" customWidth="1"/>
    <col min="12803" max="12803" width="5.42578125" bestFit="1" customWidth="1"/>
    <col min="12804" max="12804" width="7.42578125" bestFit="1" customWidth="1"/>
    <col min="12805" max="12805" width="9.7109375" bestFit="1" customWidth="1"/>
    <col min="12806" max="12806" width="8.140625" bestFit="1" customWidth="1"/>
    <col min="12807" max="12807" width="17" bestFit="1" customWidth="1"/>
    <col min="12808" max="12808" width="10.7109375" bestFit="1" customWidth="1"/>
    <col min="12809" max="12809" width="17" customWidth="1"/>
    <col min="12810" max="12810" width="17.5703125" bestFit="1" customWidth="1"/>
    <col min="12811" max="12811" width="14.7109375" bestFit="1" customWidth="1"/>
    <col min="13058" max="13058" width="33.140625" bestFit="1" customWidth="1"/>
    <col min="13059" max="13059" width="5.42578125" bestFit="1" customWidth="1"/>
    <col min="13060" max="13060" width="7.42578125" bestFit="1" customWidth="1"/>
    <col min="13061" max="13061" width="9.7109375" bestFit="1" customWidth="1"/>
    <col min="13062" max="13062" width="8.140625" bestFit="1" customWidth="1"/>
    <col min="13063" max="13063" width="17" bestFit="1" customWidth="1"/>
    <col min="13064" max="13064" width="10.7109375" bestFit="1" customWidth="1"/>
    <col min="13065" max="13065" width="17" customWidth="1"/>
    <col min="13066" max="13066" width="17.5703125" bestFit="1" customWidth="1"/>
    <col min="13067" max="13067" width="14.7109375" bestFit="1" customWidth="1"/>
    <col min="13314" max="13314" width="33.140625" bestFit="1" customWidth="1"/>
    <col min="13315" max="13315" width="5.42578125" bestFit="1" customWidth="1"/>
    <col min="13316" max="13316" width="7.42578125" bestFit="1" customWidth="1"/>
    <col min="13317" max="13317" width="9.7109375" bestFit="1" customWidth="1"/>
    <col min="13318" max="13318" width="8.140625" bestFit="1" customWidth="1"/>
    <col min="13319" max="13319" width="17" bestFit="1" customWidth="1"/>
    <col min="13320" max="13320" width="10.7109375" bestFit="1" customWidth="1"/>
    <col min="13321" max="13321" width="17" customWidth="1"/>
    <col min="13322" max="13322" width="17.5703125" bestFit="1" customWidth="1"/>
    <col min="13323" max="13323" width="14.7109375" bestFit="1" customWidth="1"/>
    <col min="13570" max="13570" width="33.140625" bestFit="1" customWidth="1"/>
    <col min="13571" max="13571" width="5.42578125" bestFit="1" customWidth="1"/>
    <col min="13572" max="13572" width="7.42578125" bestFit="1" customWidth="1"/>
    <col min="13573" max="13573" width="9.7109375" bestFit="1" customWidth="1"/>
    <col min="13574" max="13574" width="8.140625" bestFit="1" customWidth="1"/>
    <col min="13575" max="13575" width="17" bestFit="1" customWidth="1"/>
    <col min="13576" max="13576" width="10.7109375" bestFit="1" customWidth="1"/>
    <col min="13577" max="13577" width="17" customWidth="1"/>
    <col min="13578" max="13578" width="17.5703125" bestFit="1" customWidth="1"/>
    <col min="13579" max="13579" width="14.7109375" bestFit="1" customWidth="1"/>
    <col min="13826" max="13826" width="33.140625" bestFit="1" customWidth="1"/>
    <col min="13827" max="13827" width="5.42578125" bestFit="1" customWidth="1"/>
    <col min="13828" max="13828" width="7.42578125" bestFit="1" customWidth="1"/>
    <col min="13829" max="13829" width="9.7109375" bestFit="1" customWidth="1"/>
    <col min="13830" max="13830" width="8.140625" bestFit="1" customWidth="1"/>
    <col min="13831" max="13831" width="17" bestFit="1" customWidth="1"/>
    <col min="13832" max="13832" width="10.7109375" bestFit="1" customWidth="1"/>
    <col min="13833" max="13833" width="17" customWidth="1"/>
    <col min="13834" max="13834" width="17.5703125" bestFit="1" customWidth="1"/>
    <col min="13835" max="13835" width="14.7109375" bestFit="1" customWidth="1"/>
    <col min="14082" max="14082" width="33.140625" bestFit="1" customWidth="1"/>
    <col min="14083" max="14083" width="5.42578125" bestFit="1" customWidth="1"/>
    <col min="14084" max="14084" width="7.42578125" bestFit="1" customWidth="1"/>
    <col min="14085" max="14085" width="9.7109375" bestFit="1" customWidth="1"/>
    <col min="14086" max="14086" width="8.140625" bestFit="1" customWidth="1"/>
    <col min="14087" max="14087" width="17" bestFit="1" customWidth="1"/>
    <col min="14088" max="14088" width="10.7109375" bestFit="1" customWidth="1"/>
    <col min="14089" max="14089" width="17" customWidth="1"/>
    <col min="14090" max="14090" width="17.5703125" bestFit="1" customWidth="1"/>
    <col min="14091" max="14091" width="14.7109375" bestFit="1" customWidth="1"/>
    <col min="14338" max="14338" width="33.140625" bestFit="1" customWidth="1"/>
    <col min="14339" max="14339" width="5.42578125" bestFit="1" customWidth="1"/>
    <col min="14340" max="14340" width="7.42578125" bestFit="1" customWidth="1"/>
    <col min="14341" max="14341" width="9.7109375" bestFit="1" customWidth="1"/>
    <col min="14342" max="14342" width="8.140625" bestFit="1" customWidth="1"/>
    <col min="14343" max="14343" width="17" bestFit="1" customWidth="1"/>
    <col min="14344" max="14344" width="10.7109375" bestFit="1" customWidth="1"/>
    <col min="14345" max="14345" width="17" customWidth="1"/>
    <col min="14346" max="14346" width="17.5703125" bestFit="1" customWidth="1"/>
    <col min="14347" max="14347" width="14.7109375" bestFit="1" customWidth="1"/>
    <col min="14594" max="14594" width="33.140625" bestFit="1" customWidth="1"/>
    <col min="14595" max="14595" width="5.42578125" bestFit="1" customWidth="1"/>
    <col min="14596" max="14596" width="7.42578125" bestFit="1" customWidth="1"/>
    <col min="14597" max="14597" width="9.7109375" bestFit="1" customWidth="1"/>
    <col min="14598" max="14598" width="8.140625" bestFit="1" customWidth="1"/>
    <col min="14599" max="14599" width="17" bestFit="1" customWidth="1"/>
    <col min="14600" max="14600" width="10.7109375" bestFit="1" customWidth="1"/>
    <col min="14601" max="14601" width="17" customWidth="1"/>
    <col min="14602" max="14602" width="17.5703125" bestFit="1" customWidth="1"/>
    <col min="14603" max="14603" width="14.7109375" bestFit="1" customWidth="1"/>
    <col min="14850" max="14850" width="33.140625" bestFit="1" customWidth="1"/>
    <col min="14851" max="14851" width="5.42578125" bestFit="1" customWidth="1"/>
    <col min="14852" max="14852" width="7.42578125" bestFit="1" customWidth="1"/>
    <col min="14853" max="14853" width="9.7109375" bestFit="1" customWidth="1"/>
    <col min="14854" max="14854" width="8.140625" bestFit="1" customWidth="1"/>
    <col min="14855" max="14855" width="17" bestFit="1" customWidth="1"/>
    <col min="14856" max="14856" width="10.7109375" bestFit="1" customWidth="1"/>
    <col min="14857" max="14857" width="17" customWidth="1"/>
    <col min="14858" max="14858" width="17.5703125" bestFit="1" customWidth="1"/>
    <col min="14859" max="14859" width="14.7109375" bestFit="1" customWidth="1"/>
    <col min="15106" max="15106" width="33.140625" bestFit="1" customWidth="1"/>
    <col min="15107" max="15107" width="5.42578125" bestFit="1" customWidth="1"/>
    <col min="15108" max="15108" width="7.42578125" bestFit="1" customWidth="1"/>
    <col min="15109" max="15109" width="9.7109375" bestFit="1" customWidth="1"/>
    <col min="15110" max="15110" width="8.140625" bestFit="1" customWidth="1"/>
    <col min="15111" max="15111" width="17" bestFit="1" customWidth="1"/>
    <col min="15112" max="15112" width="10.7109375" bestFit="1" customWidth="1"/>
    <col min="15113" max="15113" width="17" customWidth="1"/>
    <col min="15114" max="15114" width="17.5703125" bestFit="1" customWidth="1"/>
    <col min="15115" max="15115" width="14.7109375" bestFit="1" customWidth="1"/>
    <col min="15362" max="15362" width="33.140625" bestFit="1" customWidth="1"/>
    <col min="15363" max="15363" width="5.42578125" bestFit="1" customWidth="1"/>
    <col min="15364" max="15364" width="7.42578125" bestFit="1" customWidth="1"/>
    <col min="15365" max="15365" width="9.7109375" bestFit="1" customWidth="1"/>
    <col min="15366" max="15366" width="8.140625" bestFit="1" customWidth="1"/>
    <col min="15367" max="15367" width="17" bestFit="1" customWidth="1"/>
    <col min="15368" max="15368" width="10.7109375" bestFit="1" customWidth="1"/>
    <col min="15369" max="15369" width="17" customWidth="1"/>
    <col min="15370" max="15370" width="17.5703125" bestFit="1" customWidth="1"/>
    <col min="15371" max="15371" width="14.7109375" bestFit="1" customWidth="1"/>
    <col min="15618" max="15618" width="33.140625" bestFit="1" customWidth="1"/>
    <col min="15619" max="15619" width="5.42578125" bestFit="1" customWidth="1"/>
    <col min="15620" max="15620" width="7.42578125" bestFit="1" customWidth="1"/>
    <col min="15621" max="15621" width="9.7109375" bestFit="1" customWidth="1"/>
    <col min="15622" max="15622" width="8.140625" bestFit="1" customWidth="1"/>
    <col min="15623" max="15623" width="17" bestFit="1" customWidth="1"/>
    <col min="15624" max="15624" width="10.7109375" bestFit="1" customWidth="1"/>
    <col min="15625" max="15625" width="17" customWidth="1"/>
    <col min="15626" max="15626" width="17.5703125" bestFit="1" customWidth="1"/>
    <col min="15627" max="15627" width="14.7109375" bestFit="1" customWidth="1"/>
    <col min="15874" max="15874" width="33.140625" bestFit="1" customWidth="1"/>
    <col min="15875" max="15875" width="5.42578125" bestFit="1" customWidth="1"/>
    <col min="15876" max="15876" width="7.42578125" bestFit="1" customWidth="1"/>
    <col min="15877" max="15877" width="9.7109375" bestFit="1" customWidth="1"/>
    <col min="15878" max="15878" width="8.140625" bestFit="1" customWidth="1"/>
    <col min="15879" max="15879" width="17" bestFit="1" customWidth="1"/>
    <col min="15880" max="15880" width="10.7109375" bestFit="1" customWidth="1"/>
    <col min="15881" max="15881" width="17" customWidth="1"/>
    <col min="15882" max="15882" width="17.5703125" bestFit="1" customWidth="1"/>
    <col min="15883" max="15883" width="14.7109375" bestFit="1" customWidth="1"/>
    <col min="16130" max="16130" width="33.140625" bestFit="1" customWidth="1"/>
    <col min="16131" max="16131" width="5.42578125" bestFit="1" customWidth="1"/>
    <col min="16132" max="16132" width="7.42578125" bestFit="1" customWidth="1"/>
    <col min="16133" max="16133" width="9.7109375" bestFit="1" customWidth="1"/>
    <col min="16134" max="16134" width="8.140625" bestFit="1" customWidth="1"/>
    <col min="16135" max="16135" width="17" bestFit="1" customWidth="1"/>
    <col min="16136" max="16136" width="10.7109375" bestFit="1" customWidth="1"/>
    <col min="16137" max="16137" width="17" customWidth="1"/>
    <col min="16138" max="16138" width="17.5703125" bestFit="1" customWidth="1"/>
    <col min="16139" max="16139" width="14.7109375" bestFit="1" customWidth="1"/>
  </cols>
  <sheetData>
    <row r="1" spans="1:14" ht="55.5">
      <c r="A1" s="595" t="s">
        <v>4087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</row>
    <row r="2" spans="1:14" ht="18" customHeight="1">
      <c r="A2" s="596" t="s">
        <v>4088</v>
      </c>
      <c r="B2" s="596"/>
      <c r="C2" s="596"/>
      <c r="D2" s="596"/>
      <c r="E2" s="596"/>
      <c r="F2" s="596"/>
      <c r="G2" s="596"/>
      <c r="H2" s="596"/>
      <c r="I2" s="596"/>
      <c r="J2" s="596"/>
      <c r="K2" s="596"/>
    </row>
    <row r="3" spans="1:14" ht="18" customHeight="1">
      <c r="A3" s="616" t="s">
        <v>4174</v>
      </c>
      <c r="B3" s="616"/>
      <c r="C3" s="616"/>
      <c r="D3" s="616"/>
      <c r="E3" s="616"/>
      <c r="F3" s="616"/>
      <c r="G3" s="616"/>
      <c r="H3" s="616"/>
      <c r="I3" s="616"/>
      <c r="J3" s="616"/>
      <c r="K3" s="616"/>
    </row>
    <row r="4" spans="1:14" ht="19.5" customHeight="1">
      <c r="A4" s="617" t="s">
        <v>3808</v>
      </c>
      <c r="B4" s="617"/>
      <c r="C4" s="617"/>
      <c r="D4" s="617"/>
      <c r="E4" s="617"/>
      <c r="F4" s="617"/>
      <c r="G4" s="617"/>
      <c r="H4" s="617"/>
      <c r="I4" s="601" t="s">
        <v>4388</v>
      </c>
      <c r="J4" s="601"/>
      <c r="K4" s="601"/>
      <c r="L4" s="185"/>
    </row>
    <row r="5" spans="1:14" ht="19.5" customHeight="1">
      <c r="A5" s="617" t="s">
        <v>4089</v>
      </c>
      <c r="B5" s="617"/>
      <c r="C5" s="617"/>
      <c r="D5" s="617"/>
      <c r="E5" s="617"/>
      <c r="F5" s="617"/>
      <c r="G5" s="617"/>
      <c r="H5" s="617"/>
      <c r="I5" s="601" t="s">
        <v>4183</v>
      </c>
      <c r="J5" s="601"/>
      <c r="K5" s="601"/>
      <c r="L5" s="185"/>
    </row>
    <row r="6" spans="1:14" ht="19.5" customHeight="1">
      <c r="A6" s="617" t="s">
        <v>4185</v>
      </c>
      <c r="B6" s="617"/>
      <c r="C6" s="617"/>
      <c r="D6" s="617"/>
      <c r="E6" s="617"/>
      <c r="F6" s="617"/>
      <c r="G6" s="617"/>
      <c r="H6" s="617"/>
      <c r="I6" s="601" t="s">
        <v>4184</v>
      </c>
      <c r="J6" s="601"/>
      <c r="K6" s="601"/>
      <c r="L6" s="284"/>
    </row>
    <row r="7" spans="1:14" ht="19.5" customHeight="1">
      <c r="A7" s="617" t="s">
        <v>4186</v>
      </c>
      <c r="B7" s="617"/>
      <c r="C7" s="617"/>
      <c r="D7" s="617"/>
      <c r="E7" s="617"/>
      <c r="F7" s="617"/>
      <c r="G7" s="617"/>
      <c r="H7" s="617"/>
      <c r="I7" s="601"/>
      <c r="J7" s="601"/>
      <c r="K7" s="601"/>
      <c r="L7" s="283"/>
    </row>
    <row r="8" spans="1:14" ht="30" customHeight="1">
      <c r="A8" s="557" t="s">
        <v>0</v>
      </c>
      <c r="B8" s="557" t="s">
        <v>4390</v>
      </c>
      <c r="C8" s="557" t="s">
        <v>4</v>
      </c>
      <c r="D8" s="557" t="s">
        <v>5</v>
      </c>
      <c r="E8" s="504" t="s">
        <v>4157</v>
      </c>
      <c r="F8" s="504" t="s">
        <v>4392</v>
      </c>
      <c r="G8" s="504" t="s">
        <v>4402</v>
      </c>
      <c r="H8" s="504" t="s">
        <v>4403</v>
      </c>
      <c r="I8" s="504" t="s">
        <v>4395</v>
      </c>
      <c r="J8" s="504" t="s">
        <v>4396</v>
      </c>
      <c r="K8" s="504" t="s">
        <v>4401</v>
      </c>
    </row>
    <row r="9" spans="1:14" ht="15" customHeight="1">
      <c r="A9" s="534" t="s">
        <v>4156</v>
      </c>
      <c r="B9" s="535" t="s">
        <v>4175</v>
      </c>
      <c r="C9" s="536"/>
      <c r="D9" s="537"/>
      <c r="E9" s="538"/>
      <c r="F9" s="538"/>
      <c r="G9" s="538"/>
      <c r="H9" s="538"/>
      <c r="I9" s="537"/>
      <c r="J9" s="537"/>
      <c r="K9" s="558"/>
    </row>
    <row r="10" spans="1:14">
      <c r="A10" s="534" t="s">
        <v>37</v>
      </c>
      <c r="B10" s="535" t="s">
        <v>4176</v>
      </c>
      <c r="C10" s="536"/>
      <c r="D10" s="537"/>
      <c r="E10" s="538"/>
      <c r="F10" s="538"/>
      <c r="G10" s="538"/>
      <c r="H10" s="538"/>
      <c r="I10" s="537"/>
      <c r="J10" s="548"/>
      <c r="K10" s="558"/>
    </row>
    <row r="11" spans="1:14">
      <c r="A11" s="559" t="s">
        <v>4151</v>
      </c>
      <c r="B11" s="560" t="s">
        <v>4177</v>
      </c>
      <c r="C11" s="536" t="s">
        <v>20</v>
      </c>
      <c r="D11" s="537">
        <v>1</v>
      </c>
      <c r="E11" s="538"/>
      <c r="F11" s="538"/>
      <c r="G11" s="538">
        <v>1</v>
      </c>
      <c r="H11" s="538">
        <v>6</v>
      </c>
      <c r="I11" s="561">
        <f>'[50]Comp Sinap'!L53</f>
        <v>744.98</v>
      </c>
      <c r="J11" s="537">
        <f>TRUNC((D11*G11*H11*I11),2)</f>
        <v>4469.88</v>
      </c>
      <c r="K11" s="558" t="s">
        <v>4178</v>
      </c>
      <c r="N11">
        <v>411.11</v>
      </c>
    </row>
    <row r="12" spans="1:14">
      <c r="A12" s="559" t="s">
        <v>4149</v>
      </c>
      <c r="B12" s="560" t="s">
        <v>4179</v>
      </c>
      <c r="C12" s="536" t="s">
        <v>20</v>
      </c>
      <c r="D12" s="537">
        <v>1</v>
      </c>
      <c r="E12" s="538"/>
      <c r="F12" s="538"/>
      <c r="G12" s="538">
        <v>1</v>
      </c>
      <c r="H12" s="538">
        <v>10</v>
      </c>
      <c r="I12" s="561">
        <f>'[50]Comp Sinap'!L103</f>
        <v>617.74</v>
      </c>
      <c r="J12" s="537">
        <f>TRUNC((D12*G12*H12*I12),2)</f>
        <v>6177.4</v>
      </c>
      <c r="K12" s="558" t="s">
        <v>4178</v>
      </c>
      <c r="N12">
        <v>492.22</v>
      </c>
    </row>
    <row r="13" spans="1:14">
      <c r="A13" s="559" t="s">
        <v>4168</v>
      </c>
      <c r="B13" s="560" t="s">
        <v>4180</v>
      </c>
      <c r="C13" s="536" t="s">
        <v>20</v>
      </c>
      <c r="D13" s="537">
        <v>1</v>
      </c>
      <c r="E13" s="538"/>
      <c r="F13" s="538"/>
      <c r="G13" s="538">
        <v>1</v>
      </c>
      <c r="H13" s="538">
        <v>6</v>
      </c>
      <c r="I13" s="561">
        <f>'[50]Comp Sinap'!L103</f>
        <v>617.74</v>
      </c>
      <c r="J13" s="537">
        <f>TRUNC((D13*G13*H13*I13),2)</f>
        <v>3706.44</v>
      </c>
      <c r="K13" s="558" t="s">
        <v>4178</v>
      </c>
      <c r="N13">
        <v>411.11</v>
      </c>
    </row>
    <row r="14" spans="1:14">
      <c r="A14" s="559" t="s">
        <v>4147</v>
      </c>
      <c r="B14" s="560" t="s">
        <v>4181</v>
      </c>
      <c r="C14" s="536" t="s">
        <v>20</v>
      </c>
      <c r="D14" s="537">
        <v>1</v>
      </c>
      <c r="E14" s="538"/>
      <c r="F14" s="538"/>
      <c r="G14" s="538">
        <v>1</v>
      </c>
      <c r="H14" s="538">
        <v>6</v>
      </c>
      <c r="I14" s="561">
        <f>'[50]Comp Sinap'!L103</f>
        <v>617.74</v>
      </c>
      <c r="J14" s="537">
        <f>TRUNC((D14*G14*H14*I14),2)</f>
        <v>3706.44</v>
      </c>
      <c r="K14" s="558" t="s">
        <v>4178</v>
      </c>
      <c r="N14">
        <v>411.11</v>
      </c>
    </row>
    <row r="15" spans="1:14">
      <c r="A15" s="559"/>
      <c r="B15" s="560"/>
      <c r="C15" s="536"/>
      <c r="D15" s="537"/>
      <c r="E15" s="538"/>
      <c r="F15" s="538"/>
      <c r="G15" s="538"/>
      <c r="H15" s="538"/>
      <c r="I15" s="537"/>
      <c r="J15" s="537"/>
      <c r="K15" s="558"/>
    </row>
    <row r="16" spans="1:14">
      <c r="A16" s="558"/>
      <c r="B16" s="562"/>
      <c r="C16" s="536"/>
      <c r="D16" s="537"/>
      <c r="E16" s="538"/>
      <c r="F16" s="538"/>
      <c r="G16" s="538"/>
      <c r="H16" s="538">
        <f>SUM(H11:H15)</f>
        <v>28</v>
      </c>
      <c r="I16" s="545"/>
      <c r="J16" s="545"/>
      <c r="K16" s="558"/>
    </row>
    <row r="17" spans="1:11">
      <c r="A17" s="540"/>
      <c r="B17" s="562"/>
      <c r="C17" s="536"/>
      <c r="D17" s="537"/>
      <c r="E17" s="538"/>
      <c r="F17" s="538"/>
      <c r="G17" s="538"/>
      <c r="H17" s="538"/>
      <c r="I17" s="545"/>
      <c r="J17" s="545"/>
      <c r="K17" s="558"/>
    </row>
    <row r="18" spans="1:11">
      <c r="A18" s="540"/>
      <c r="B18" s="541"/>
      <c r="C18" s="536"/>
      <c r="D18" s="537"/>
      <c r="E18" s="538"/>
      <c r="F18" s="538"/>
      <c r="G18" s="538"/>
      <c r="H18" s="538"/>
      <c r="I18" s="547" t="s">
        <v>4182</v>
      </c>
      <c r="J18" s="548">
        <f>+SUM(J11:J14)</f>
        <v>18060.16</v>
      </c>
      <c r="K18" s="563"/>
    </row>
    <row r="19" spans="1:11">
      <c r="A19" s="540"/>
      <c r="B19" s="549"/>
      <c r="C19" s="536"/>
      <c r="D19" s="537"/>
      <c r="E19" s="538"/>
      <c r="F19" s="538"/>
      <c r="G19" s="538"/>
      <c r="H19" s="538"/>
      <c r="I19" s="537"/>
      <c r="J19" s="537"/>
      <c r="K19" s="563"/>
    </row>
    <row r="20" spans="1:11">
      <c r="A20" s="540"/>
      <c r="B20" s="549"/>
      <c r="C20" s="536"/>
      <c r="D20" s="537"/>
      <c r="E20" s="538"/>
      <c r="F20" s="538"/>
      <c r="G20" s="538"/>
      <c r="H20" s="538"/>
      <c r="I20" s="537"/>
      <c r="J20" s="537">
        <f>J18/H16</f>
        <v>645.00571428571425</v>
      </c>
      <c r="K20" s="558" t="s">
        <v>4404</v>
      </c>
    </row>
    <row r="21" spans="1:11">
      <c r="A21" s="540"/>
      <c r="B21" s="541"/>
      <c r="C21" s="536"/>
      <c r="D21" s="537"/>
      <c r="E21" s="538"/>
      <c r="F21" s="550"/>
      <c r="G21" s="550"/>
      <c r="H21" s="538"/>
      <c r="I21" s="537"/>
      <c r="J21" s="537"/>
      <c r="K21" s="558"/>
    </row>
    <row r="22" spans="1:11">
      <c r="A22" s="540"/>
      <c r="B22" s="541"/>
      <c r="C22" s="536"/>
      <c r="D22" s="537"/>
      <c r="E22" s="538"/>
      <c r="F22" s="550"/>
      <c r="G22" s="550"/>
      <c r="H22" s="538"/>
      <c r="I22" s="537"/>
      <c r="J22" s="537"/>
      <c r="K22" s="558"/>
    </row>
    <row r="23" spans="1:11">
      <c r="A23" s="540"/>
      <c r="B23" s="541"/>
      <c r="C23" s="536"/>
      <c r="D23" s="537"/>
      <c r="E23" s="538"/>
      <c r="F23" s="550"/>
      <c r="G23" s="550"/>
      <c r="H23" s="538"/>
      <c r="I23" s="537"/>
      <c r="J23" s="537"/>
      <c r="K23" s="558"/>
    </row>
    <row r="24" spans="1:11">
      <c r="A24" s="540"/>
      <c r="B24" s="549"/>
      <c r="C24" s="536"/>
      <c r="D24" s="537"/>
      <c r="E24" s="538"/>
      <c r="F24" s="538"/>
      <c r="G24" s="538"/>
      <c r="H24" s="538"/>
      <c r="I24" s="537"/>
      <c r="J24" s="548"/>
      <c r="K24" s="558"/>
    </row>
    <row r="25" spans="1:11">
      <c r="A25" s="540"/>
      <c r="B25" s="549"/>
      <c r="C25" s="536"/>
      <c r="D25" s="537"/>
      <c r="E25" s="538"/>
      <c r="F25" s="538"/>
      <c r="G25" s="538"/>
      <c r="H25" s="538"/>
      <c r="I25" s="537"/>
      <c r="J25" s="548"/>
      <c r="K25" s="558"/>
    </row>
    <row r="26" spans="1:11">
      <c r="A26" s="540"/>
      <c r="B26" s="549"/>
      <c r="C26" s="536"/>
      <c r="D26" s="537"/>
      <c r="E26" s="538"/>
      <c r="F26" s="538"/>
      <c r="G26" s="538"/>
      <c r="H26" s="538"/>
      <c r="I26" s="537"/>
      <c r="J26" s="548"/>
      <c r="K26" s="558"/>
    </row>
    <row r="27" spans="1:11">
      <c r="A27" s="540"/>
      <c r="B27" s="549"/>
      <c r="C27" s="536"/>
      <c r="D27" s="537"/>
      <c r="E27" s="538"/>
      <c r="F27" s="538"/>
      <c r="G27" s="538"/>
      <c r="H27" s="538"/>
      <c r="I27" s="537"/>
      <c r="J27" s="548"/>
      <c r="K27" s="558"/>
    </row>
    <row r="28" spans="1:11">
      <c r="A28" s="540"/>
      <c r="B28" s="549"/>
      <c r="C28" s="536"/>
      <c r="D28" s="537"/>
      <c r="E28" s="540"/>
      <c r="F28" s="538"/>
      <c r="G28" s="538"/>
      <c r="H28" s="538"/>
      <c r="I28" s="537"/>
      <c r="J28" s="548"/>
      <c r="K28" s="558"/>
    </row>
  </sheetData>
  <mergeCells count="11">
    <mergeCell ref="A6:H6"/>
    <mergeCell ref="A7:H7"/>
    <mergeCell ref="I4:K4"/>
    <mergeCell ref="I5:K5"/>
    <mergeCell ref="I6:K6"/>
    <mergeCell ref="I7:K7"/>
    <mergeCell ref="A1:K1"/>
    <mergeCell ref="A2:K2"/>
    <mergeCell ref="A3:K3"/>
    <mergeCell ref="A4:H4"/>
    <mergeCell ref="A5:H5"/>
  </mergeCells>
  <pageMargins left="1.18" right="0.3" top="0.78740157480314965" bottom="0.78740157480314965" header="0.31496062992125984" footer="0.31496062992125984"/>
  <pageSetup scale="74" orientation="landscape" horizontalDpi="300" verticalDpi="30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F14" sqref="F14"/>
    </sheetView>
  </sheetViews>
  <sheetFormatPr defaultRowHeight="15"/>
  <cols>
    <col min="1" max="1" width="26.7109375" bestFit="1" customWidth="1"/>
    <col min="2" max="3" width="8.85546875" customWidth="1"/>
    <col min="4" max="4" width="9.28515625" customWidth="1"/>
  </cols>
  <sheetData>
    <row r="1" spans="1:4" ht="41.25" customHeight="1">
      <c r="A1" t="s">
        <v>4095</v>
      </c>
      <c r="B1" s="875" t="s">
        <v>4098</v>
      </c>
      <c r="C1" s="875"/>
      <c r="D1" s="875"/>
    </row>
    <row r="2" spans="1:4">
      <c r="B2" s="253" t="s">
        <v>3845</v>
      </c>
      <c r="C2" s="253" t="s">
        <v>4096</v>
      </c>
      <c r="D2" s="253" t="s">
        <v>3839</v>
      </c>
    </row>
    <row r="3" spans="1:4">
      <c r="A3" t="s">
        <v>4091</v>
      </c>
      <c r="B3" s="254">
        <v>15</v>
      </c>
    </row>
    <row r="4" spans="1:4">
      <c r="B4" s="254"/>
      <c r="C4" s="254"/>
      <c r="D4" s="254"/>
    </row>
    <row r="5" spans="1:4">
      <c r="A5" t="s">
        <v>4092</v>
      </c>
      <c r="B5" s="254">
        <v>20</v>
      </c>
      <c r="C5" s="254">
        <v>50</v>
      </c>
      <c r="D5" s="254">
        <v>60</v>
      </c>
    </row>
    <row r="6" spans="1:4">
      <c r="B6" s="254"/>
      <c r="C6" s="254"/>
      <c r="D6" s="254"/>
    </row>
    <row r="7" spans="1:4">
      <c r="A7" t="s">
        <v>4093</v>
      </c>
      <c r="B7" s="254">
        <v>20</v>
      </c>
      <c r="C7" s="254"/>
      <c r="D7" s="254"/>
    </row>
    <row r="8" spans="1:4">
      <c r="B8" s="254"/>
      <c r="C8" s="254"/>
      <c r="D8" s="254"/>
    </row>
    <row r="9" spans="1:4">
      <c r="A9" t="s">
        <v>4094</v>
      </c>
      <c r="B9" s="254"/>
      <c r="C9" s="254">
        <v>40</v>
      </c>
      <c r="D9" s="254">
        <v>45</v>
      </c>
    </row>
    <row r="10" spans="1:4">
      <c r="B10" s="254"/>
      <c r="C10" s="254"/>
      <c r="D10" s="254"/>
    </row>
    <row r="11" spans="1:4">
      <c r="B11" s="254"/>
      <c r="C11" s="254"/>
      <c r="D11" s="254"/>
    </row>
    <row r="12" spans="1:4">
      <c r="A12" t="s">
        <v>4097</v>
      </c>
      <c r="B12" s="254"/>
      <c r="C12" s="254"/>
      <c r="D12" s="254"/>
    </row>
    <row r="13" spans="1:4">
      <c r="B13" s="254"/>
      <c r="C13" s="254"/>
      <c r="D13" s="254"/>
    </row>
  </sheetData>
  <mergeCells count="1">
    <mergeCell ref="B1:D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946"/>
  <sheetViews>
    <sheetView workbookViewId="0">
      <selection activeCell="A215" sqref="A215"/>
    </sheetView>
  </sheetViews>
  <sheetFormatPr defaultColWidth="9.140625" defaultRowHeight="12.75"/>
  <cols>
    <col min="1" max="1" width="12.5703125" style="30" bestFit="1" customWidth="1"/>
    <col min="2" max="2" width="52.5703125" style="30" bestFit="1" customWidth="1"/>
    <col min="3" max="3" width="10.140625" style="30" customWidth="1"/>
    <col min="4" max="4" width="13.140625" style="30" customWidth="1"/>
    <col min="5" max="5" width="10.85546875" style="30" customWidth="1"/>
    <col min="6" max="6" width="10.42578125" style="30" customWidth="1"/>
    <col min="7" max="16384" width="9.140625" style="30"/>
  </cols>
  <sheetData>
    <row r="2" spans="1:6" ht="18.95" customHeight="1">
      <c r="A2" s="39" t="s">
        <v>3758</v>
      </c>
      <c r="B2" s="45" t="s">
        <v>3757</v>
      </c>
      <c r="C2" s="33" t="s">
        <v>79</v>
      </c>
      <c r="D2" s="32">
        <v>0.76</v>
      </c>
      <c r="E2" s="40">
        <v>0</v>
      </c>
      <c r="F2" s="31">
        <v>0.76</v>
      </c>
    </row>
    <row r="3" spans="1:6" ht="15" customHeight="1">
      <c r="A3" s="39" t="s">
        <v>3756</v>
      </c>
      <c r="B3" s="45" t="s">
        <v>3755</v>
      </c>
      <c r="C3" s="33" t="s">
        <v>79</v>
      </c>
      <c r="D3" s="32">
        <v>0.92</v>
      </c>
      <c r="E3" s="40">
        <v>0</v>
      </c>
      <c r="F3" s="31">
        <v>0.92</v>
      </c>
    </row>
    <row r="4" spans="1:6" ht="14.1" customHeight="1">
      <c r="A4" s="39" t="s">
        <v>3754</v>
      </c>
      <c r="B4" s="45" t="s">
        <v>3753</v>
      </c>
      <c r="C4" s="33" t="s">
        <v>79</v>
      </c>
      <c r="D4" s="32">
        <v>0.89</v>
      </c>
      <c r="E4" s="40">
        <v>0</v>
      </c>
      <c r="F4" s="31">
        <v>0.89</v>
      </c>
    </row>
    <row r="5" spans="1:6" ht="14.1" customHeight="1">
      <c r="A5" s="39" t="s">
        <v>3752</v>
      </c>
      <c r="B5" s="45" t="s">
        <v>3751</v>
      </c>
      <c r="C5" s="33" t="s">
        <v>79</v>
      </c>
      <c r="D5" s="32">
        <v>1.06</v>
      </c>
      <c r="E5" s="40">
        <v>0</v>
      </c>
      <c r="F5" s="31">
        <v>1.06</v>
      </c>
    </row>
    <row r="6" spans="1:6" ht="15" customHeight="1">
      <c r="A6" s="39" t="s">
        <v>3750</v>
      </c>
      <c r="B6" s="45" t="s">
        <v>3749</v>
      </c>
      <c r="C6" s="33" t="s">
        <v>79</v>
      </c>
      <c r="D6" s="32">
        <v>0.98</v>
      </c>
      <c r="E6" s="40">
        <v>0</v>
      </c>
      <c r="F6" s="31">
        <v>0.98</v>
      </c>
    </row>
    <row r="7" spans="1:6" ht="15" customHeight="1">
      <c r="A7" s="39" t="s">
        <v>3748</v>
      </c>
      <c r="B7" s="45" t="s">
        <v>3747</v>
      </c>
      <c r="C7" s="33" t="s">
        <v>79</v>
      </c>
      <c r="D7" s="32">
        <v>1.19</v>
      </c>
      <c r="E7" s="40">
        <v>0</v>
      </c>
      <c r="F7" s="31">
        <v>1.19</v>
      </c>
    </row>
    <row r="8" spans="1:6" ht="14.1" customHeight="1">
      <c r="A8" s="39" t="s">
        <v>3746</v>
      </c>
      <c r="B8" s="45" t="s">
        <v>3745</v>
      </c>
      <c r="C8" s="33" t="s">
        <v>79</v>
      </c>
      <c r="D8" s="32">
        <v>1.1200000000000001</v>
      </c>
      <c r="E8" s="40">
        <v>0</v>
      </c>
      <c r="F8" s="31">
        <v>1.1200000000000001</v>
      </c>
    </row>
    <row r="9" spans="1:6" ht="14.1" customHeight="1">
      <c r="A9" s="39" t="s">
        <v>3744</v>
      </c>
      <c r="B9" s="45" t="s">
        <v>3743</v>
      </c>
      <c r="C9" s="33" t="s">
        <v>79</v>
      </c>
      <c r="D9" s="32">
        <v>0.91</v>
      </c>
      <c r="E9" s="40">
        <v>0</v>
      </c>
      <c r="F9" s="31">
        <v>0.91</v>
      </c>
    </row>
    <row r="10" spans="1:6" ht="15" customHeight="1">
      <c r="A10" s="39" t="s">
        <v>3742</v>
      </c>
      <c r="B10" s="45" t="s">
        <v>88</v>
      </c>
      <c r="C10" s="33" t="s">
        <v>79</v>
      </c>
      <c r="D10" s="32">
        <v>0.59</v>
      </c>
      <c r="E10" s="40">
        <v>0</v>
      </c>
      <c r="F10" s="31">
        <v>0.59</v>
      </c>
    </row>
    <row r="11" spans="1:6" ht="15" customHeight="1">
      <c r="A11" s="39" t="s">
        <v>3741</v>
      </c>
      <c r="B11" s="45" t="s">
        <v>86</v>
      </c>
      <c r="C11" s="33" t="s">
        <v>79</v>
      </c>
      <c r="D11" s="32">
        <v>0.6</v>
      </c>
      <c r="E11" s="40">
        <v>0</v>
      </c>
      <c r="F11" s="31">
        <v>0.6</v>
      </c>
    </row>
    <row r="12" spans="1:6" ht="14.1" customHeight="1">
      <c r="A12" s="39" t="s">
        <v>3740</v>
      </c>
      <c r="B12" s="45" t="s">
        <v>3739</v>
      </c>
      <c r="C12" s="33" t="s">
        <v>79</v>
      </c>
      <c r="D12" s="32">
        <v>0.53</v>
      </c>
      <c r="E12" s="40">
        <v>0</v>
      </c>
      <c r="F12" s="31">
        <v>0.53</v>
      </c>
    </row>
    <row r="13" spans="1:6" ht="15" customHeight="1">
      <c r="A13" s="39" t="s">
        <v>3738</v>
      </c>
      <c r="B13" s="45" t="s">
        <v>3737</v>
      </c>
      <c r="C13" s="33" t="s">
        <v>79</v>
      </c>
      <c r="D13" s="32">
        <v>1.38</v>
      </c>
      <c r="E13" s="40">
        <v>0</v>
      </c>
      <c r="F13" s="31">
        <v>1.38</v>
      </c>
    </row>
    <row r="14" spans="1:6" ht="15" customHeight="1">
      <c r="A14" s="39" t="s">
        <v>3736</v>
      </c>
      <c r="B14" s="45" t="s">
        <v>3735</v>
      </c>
      <c r="C14" s="33" t="s">
        <v>79</v>
      </c>
      <c r="D14" s="32">
        <v>1.05</v>
      </c>
      <c r="E14" s="40">
        <v>0</v>
      </c>
      <c r="F14" s="31">
        <v>1.05</v>
      </c>
    </row>
    <row r="15" spans="1:6" ht="15" customHeight="1">
      <c r="A15" s="39" t="s">
        <v>3734</v>
      </c>
      <c r="B15" s="45" t="s">
        <v>3733</v>
      </c>
      <c r="C15" s="33" t="s">
        <v>79</v>
      </c>
      <c r="D15" s="32">
        <v>0.59</v>
      </c>
      <c r="E15" s="40">
        <v>0</v>
      </c>
      <c r="F15" s="31">
        <v>0.59</v>
      </c>
    </row>
    <row r="16" spans="1:6" ht="14.1" customHeight="1">
      <c r="A16" s="39" t="s">
        <v>3732</v>
      </c>
      <c r="B16" s="45" t="s">
        <v>3731</v>
      </c>
      <c r="C16" s="33" t="s">
        <v>79</v>
      </c>
      <c r="D16" s="32">
        <v>0.69</v>
      </c>
      <c r="E16" s="40">
        <v>0</v>
      </c>
      <c r="F16" s="31">
        <v>0.69</v>
      </c>
    </row>
    <row r="17" spans="1:6" ht="14.1" customHeight="1">
      <c r="A17" s="39" t="s">
        <v>3730</v>
      </c>
      <c r="B17" s="45" t="s">
        <v>3729</v>
      </c>
      <c r="C17" s="33" t="s">
        <v>79</v>
      </c>
      <c r="D17" s="32">
        <v>0.67</v>
      </c>
      <c r="E17" s="40">
        <v>0</v>
      </c>
      <c r="F17" s="31">
        <v>0.67</v>
      </c>
    </row>
    <row r="18" spans="1:6" ht="15" customHeight="1">
      <c r="A18" s="39" t="s">
        <v>3728</v>
      </c>
      <c r="B18" s="45" t="s">
        <v>3727</v>
      </c>
      <c r="C18" s="33" t="s">
        <v>79</v>
      </c>
      <c r="D18" s="32">
        <v>0.79</v>
      </c>
      <c r="E18" s="40">
        <v>0</v>
      </c>
      <c r="F18" s="31">
        <v>0.79</v>
      </c>
    </row>
    <row r="19" spans="1:6" ht="15" customHeight="1">
      <c r="A19" s="39" t="s">
        <v>3726</v>
      </c>
      <c r="B19" s="45" t="s">
        <v>3725</v>
      </c>
      <c r="C19" s="33" t="s">
        <v>79</v>
      </c>
      <c r="D19" s="32">
        <v>0.74</v>
      </c>
      <c r="E19" s="40">
        <v>0</v>
      </c>
      <c r="F19" s="31">
        <v>0.74</v>
      </c>
    </row>
    <row r="20" spans="1:6" ht="14.1" customHeight="1">
      <c r="A20" s="39" t="s">
        <v>3724</v>
      </c>
      <c r="B20" s="45" t="s">
        <v>556</v>
      </c>
      <c r="C20" s="33" t="s">
        <v>79</v>
      </c>
      <c r="D20" s="32">
        <v>0.93</v>
      </c>
      <c r="E20" s="40">
        <v>0</v>
      </c>
      <c r="F20" s="31">
        <v>0.93</v>
      </c>
    </row>
    <row r="21" spans="1:6" ht="14.1" customHeight="1">
      <c r="A21" s="39" t="s">
        <v>3723</v>
      </c>
      <c r="B21" s="45" t="s">
        <v>3722</v>
      </c>
      <c r="C21" s="33" t="s">
        <v>79</v>
      </c>
      <c r="D21" s="32">
        <v>0.83</v>
      </c>
      <c r="E21" s="40">
        <v>0</v>
      </c>
      <c r="F21" s="31">
        <v>0.83</v>
      </c>
    </row>
    <row r="22" spans="1:6" ht="15" customHeight="1">
      <c r="A22" s="39" t="s">
        <v>3721</v>
      </c>
      <c r="B22" s="45" t="s">
        <v>3720</v>
      </c>
      <c r="C22" s="33" t="s">
        <v>79</v>
      </c>
      <c r="D22" s="32">
        <v>0.81</v>
      </c>
      <c r="E22" s="40">
        <v>0</v>
      </c>
      <c r="F22" s="31">
        <v>0.81</v>
      </c>
    </row>
    <row r="23" spans="1:6" ht="15" customHeight="1">
      <c r="A23" s="39" t="s">
        <v>3719</v>
      </c>
      <c r="B23" s="45" t="s">
        <v>82</v>
      </c>
      <c r="C23" s="33" t="s">
        <v>79</v>
      </c>
      <c r="D23" s="32">
        <v>0.39</v>
      </c>
      <c r="E23" s="40">
        <v>0</v>
      </c>
      <c r="F23" s="31">
        <v>0.39</v>
      </c>
    </row>
    <row r="24" spans="1:6" ht="15" customHeight="1">
      <c r="A24" s="39" t="s">
        <v>3718</v>
      </c>
      <c r="B24" s="45" t="s">
        <v>80</v>
      </c>
      <c r="C24" s="33" t="s">
        <v>79</v>
      </c>
      <c r="D24" s="32">
        <v>0.4</v>
      </c>
      <c r="E24" s="40">
        <v>0</v>
      </c>
      <c r="F24" s="31">
        <v>0.4</v>
      </c>
    </row>
    <row r="25" spans="1:6" ht="14.1" customHeight="1">
      <c r="A25" s="39" t="s">
        <v>3717</v>
      </c>
      <c r="B25" s="45" t="s">
        <v>3716</v>
      </c>
      <c r="C25" s="33" t="s">
        <v>79</v>
      </c>
      <c r="D25" s="32">
        <v>1.42</v>
      </c>
      <c r="E25" s="40">
        <v>0</v>
      </c>
      <c r="F25" s="31">
        <v>1.42</v>
      </c>
    </row>
    <row r="26" spans="1:6" ht="14.1" customHeight="1">
      <c r="A26" s="39" t="s">
        <v>3715</v>
      </c>
      <c r="B26" s="45" t="s">
        <v>3714</v>
      </c>
      <c r="C26" s="33" t="s">
        <v>79</v>
      </c>
      <c r="D26" s="32">
        <v>0</v>
      </c>
      <c r="E26" s="40">
        <v>0</v>
      </c>
      <c r="F26" s="31">
        <v>0</v>
      </c>
    </row>
    <row r="27" spans="1:6" ht="15" customHeight="1">
      <c r="A27" s="39" t="s">
        <v>3713</v>
      </c>
      <c r="B27" s="45" t="s">
        <v>3712</v>
      </c>
      <c r="C27" s="33" t="s">
        <v>79</v>
      </c>
      <c r="D27" s="32">
        <v>0</v>
      </c>
      <c r="E27" s="40">
        <v>0</v>
      </c>
      <c r="F27" s="31">
        <v>0</v>
      </c>
    </row>
    <row r="28" spans="1:6" ht="15" customHeight="1">
      <c r="A28" s="39" t="s">
        <v>3711</v>
      </c>
      <c r="B28" s="45" t="s">
        <v>666</v>
      </c>
      <c r="C28" s="33" t="s">
        <v>79</v>
      </c>
      <c r="D28" s="32">
        <v>1.1200000000000001</v>
      </c>
      <c r="E28" s="40">
        <v>0</v>
      </c>
      <c r="F28" s="31">
        <v>1.1200000000000001</v>
      </c>
    </row>
    <row r="29" spans="1:6" ht="14.1" customHeight="1">
      <c r="A29" s="39" t="s">
        <v>3710</v>
      </c>
      <c r="B29" s="45" t="s">
        <v>551</v>
      </c>
      <c r="C29" s="33" t="s">
        <v>79</v>
      </c>
      <c r="D29" s="32">
        <v>0.84</v>
      </c>
      <c r="E29" s="40">
        <v>0</v>
      </c>
      <c r="F29" s="31">
        <v>0.84</v>
      </c>
    </row>
    <row r="30" spans="1:6" ht="14.1" customHeight="1">
      <c r="A30" s="39" t="s">
        <v>3709</v>
      </c>
      <c r="B30" s="45" t="s">
        <v>3708</v>
      </c>
      <c r="C30" s="33" t="s">
        <v>653</v>
      </c>
      <c r="D30" s="32">
        <v>3.57</v>
      </c>
      <c r="E30" s="40">
        <v>0</v>
      </c>
      <c r="F30" s="31">
        <v>3.57</v>
      </c>
    </row>
    <row r="31" spans="1:6" ht="15" customHeight="1">
      <c r="A31" s="39" t="s">
        <v>3707</v>
      </c>
      <c r="B31" s="45" t="s">
        <v>3706</v>
      </c>
      <c r="C31" s="33" t="s">
        <v>653</v>
      </c>
      <c r="D31" s="32">
        <v>3.26</v>
      </c>
      <c r="E31" s="40">
        <v>0</v>
      </c>
      <c r="F31" s="31">
        <v>3.26</v>
      </c>
    </row>
    <row r="32" spans="1:6" ht="14.1" customHeight="1">
      <c r="A32" s="39" t="s">
        <v>3705</v>
      </c>
      <c r="B32" s="45" t="s">
        <v>3704</v>
      </c>
      <c r="C32" s="33" t="s">
        <v>653</v>
      </c>
      <c r="D32" s="32">
        <v>3.63</v>
      </c>
      <c r="E32" s="40">
        <v>0</v>
      </c>
      <c r="F32" s="31">
        <v>3.63</v>
      </c>
    </row>
    <row r="33" spans="1:6" ht="14.1" customHeight="1">
      <c r="A33" s="39" t="s">
        <v>3703</v>
      </c>
      <c r="B33" s="45" t="s">
        <v>3702</v>
      </c>
      <c r="C33" s="33" t="s">
        <v>105</v>
      </c>
      <c r="D33" s="32">
        <v>55</v>
      </c>
      <c r="E33" s="40">
        <v>0</v>
      </c>
      <c r="F33" s="31">
        <v>55</v>
      </c>
    </row>
    <row r="34" spans="1:6" ht="14.1" customHeight="1">
      <c r="A34" s="39" t="s">
        <v>3701</v>
      </c>
      <c r="B34" s="45" t="s">
        <v>3700</v>
      </c>
      <c r="C34" s="33" t="s">
        <v>105</v>
      </c>
      <c r="D34" s="32">
        <v>47.68</v>
      </c>
      <c r="E34" s="40">
        <v>0</v>
      </c>
      <c r="F34" s="31">
        <v>47.68</v>
      </c>
    </row>
    <row r="35" spans="1:6" ht="15" customHeight="1">
      <c r="A35" s="39" t="s">
        <v>3699</v>
      </c>
      <c r="B35" s="45" t="s">
        <v>139</v>
      </c>
      <c r="C35" s="33" t="s">
        <v>105</v>
      </c>
      <c r="D35" s="32">
        <v>169.01</v>
      </c>
      <c r="E35" s="40">
        <v>0</v>
      </c>
      <c r="F35" s="31">
        <v>169.01</v>
      </c>
    </row>
    <row r="36" spans="1:6" ht="15" customHeight="1">
      <c r="A36" s="39" t="s">
        <v>3698</v>
      </c>
      <c r="B36" s="45" t="s">
        <v>137</v>
      </c>
      <c r="C36" s="33" t="s">
        <v>105</v>
      </c>
      <c r="D36" s="32">
        <v>205.31</v>
      </c>
      <c r="E36" s="40">
        <v>0</v>
      </c>
      <c r="F36" s="31">
        <v>205.31</v>
      </c>
    </row>
    <row r="37" spans="1:6" ht="17.100000000000001" customHeight="1">
      <c r="A37" s="39" t="s">
        <v>3697</v>
      </c>
      <c r="B37" s="45" t="s">
        <v>3696</v>
      </c>
      <c r="C37" s="33" t="s">
        <v>114</v>
      </c>
      <c r="D37" s="32">
        <v>55.84</v>
      </c>
      <c r="E37" s="40">
        <v>0</v>
      </c>
      <c r="F37" s="31">
        <v>55.84</v>
      </c>
    </row>
    <row r="38" spans="1:6" ht="18.95" customHeight="1">
      <c r="A38" s="39" t="s">
        <v>3695</v>
      </c>
      <c r="B38" s="45" t="s">
        <v>3694</v>
      </c>
      <c r="C38" s="33" t="s">
        <v>114</v>
      </c>
      <c r="D38" s="32">
        <v>57.62</v>
      </c>
      <c r="E38" s="40">
        <v>0</v>
      </c>
      <c r="F38" s="31">
        <v>57.62</v>
      </c>
    </row>
    <row r="39" spans="1:6" ht="15" customHeight="1">
      <c r="A39" s="39" t="s">
        <v>3693</v>
      </c>
      <c r="B39" s="45" t="s">
        <v>1167</v>
      </c>
      <c r="C39" s="33" t="s">
        <v>544</v>
      </c>
      <c r="D39" s="32">
        <v>124.31</v>
      </c>
      <c r="E39" s="40">
        <v>0</v>
      </c>
      <c r="F39" s="31">
        <v>124.31</v>
      </c>
    </row>
    <row r="40" spans="1:6" ht="14.1" customHeight="1">
      <c r="A40" s="39" t="s">
        <v>3692</v>
      </c>
      <c r="B40" s="45" t="s">
        <v>1145</v>
      </c>
      <c r="C40" s="33" t="s">
        <v>544</v>
      </c>
      <c r="D40" s="32">
        <v>141.19999999999999</v>
      </c>
      <c r="E40" s="40">
        <v>0</v>
      </c>
      <c r="F40" s="31">
        <v>141.19999999999999</v>
      </c>
    </row>
    <row r="41" spans="1:6" ht="14.1" customHeight="1">
      <c r="A41" s="39" t="s">
        <v>3691</v>
      </c>
      <c r="B41" s="45" t="s">
        <v>1165</v>
      </c>
      <c r="C41" s="33" t="s">
        <v>544</v>
      </c>
      <c r="D41" s="32">
        <v>139.75</v>
      </c>
      <c r="E41" s="40">
        <v>0</v>
      </c>
      <c r="F41" s="31">
        <v>139.75</v>
      </c>
    </row>
    <row r="42" spans="1:6" ht="15" customHeight="1">
      <c r="A42" s="39" t="s">
        <v>3690</v>
      </c>
      <c r="B42" s="45" t="s">
        <v>1143</v>
      </c>
      <c r="C42" s="33" t="s">
        <v>544</v>
      </c>
      <c r="D42" s="32">
        <v>159.21</v>
      </c>
      <c r="E42" s="40">
        <v>0</v>
      </c>
      <c r="F42" s="31">
        <v>159.21</v>
      </c>
    </row>
    <row r="43" spans="1:6" ht="15" customHeight="1">
      <c r="A43" s="39" t="s">
        <v>3689</v>
      </c>
      <c r="B43" s="45" t="s">
        <v>1163</v>
      </c>
      <c r="C43" s="33" t="s">
        <v>544</v>
      </c>
      <c r="D43" s="32">
        <v>174.25</v>
      </c>
      <c r="E43" s="40">
        <v>0</v>
      </c>
      <c r="F43" s="31">
        <v>174.25</v>
      </c>
    </row>
    <row r="44" spans="1:6" ht="14.1" customHeight="1">
      <c r="A44" s="39" t="s">
        <v>3688</v>
      </c>
      <c r="B44" s="45" t="s">
        <v>1141</v>
      </c>
      <c r="C44" s="33" t="s">
        <v>544</v>
      </c>
      <c r="D44" s="32">
        <v>197.48</v>
      </c>
      <c r="E44" s="40">
        <v>0</v>
      </c>
      <c r="F44" s="31">
        <v>197.48</v>
      </c>
    </row>
    <row r="45" spans="1:6" ht="14.1" customHeight="1">
      <c r="A45" s="39" t="s">
        <v>3687</v>
      </c>
      <c r="B45" s="45" t="s">
        <v>1177</v>
      </c>
      <c r="C45" s="33" t="s">
        <v>544</v>
      </c>
      <c r="D45" s="32">
        <v>42.14</v>
      </c>
      <c r="E45" s="40">
        <v>0</v>
      </c>
      <c r="F45" s="31">
        <v>42.14</v>
      </c>
    </row>
    <row r="46" spans="1:6" ht="15" customHeight="1">
      <c r="A46" s="39" t="s">
        <v>3686</v>
      </c>
      <c r="B46" s="45" t="s">
        <v>1155</v>
      </c>
      <c r="C46" s="33" t="s">
        <v>544</v>
      </c>
      <c r="D46" s="32">
        <v>47.78</v>
      </c>
      <c r="E46" s="40">
        <v>0</v>
      </c>
      <c r="F46" s="31">
        <v>47.78</v>
      </c>
    </row>
    <row r="47" spans="1:6" ht="15" customHeight="1">
      <c r="A47" s="39" t="s">
        <v>3685</v>
      </c>
      <c r="B47" s="45" t="s">
        <v>1175</v>
      </c>
      <c r="C47" s="33" t="s">
        <v>544</v>
      </c>
      <c r="D47" s="32">
        <v>52.2</v>
      </c>
      <c r="E47" s="40">
        <v>0</v>
      </c>
      <c r="F47" s="31">
        <v>52.2</v>
      </c>
    </row>
    <row r="48" spans="1:6" ht="14.1" customHeight="1">
      <c r="A48" s="39" t="s">
        <v>3684</v>
      </c>
      <c r="B48" s="45" t="s">
        <v>1153</v>
      </c>
      <c r="C48" s="33" t="s">
        <v>544</v>
      </c>
      <c r="D48" s="32">
        <v>59.24</v>
      </c>
      <c r="E48" s="40">
        <v>0</v>
      </c>
      <c r="F48" s="31">
        <v>59.24</v>
      </c>
    </row>
    <row r="49" spans="1:6" ht="15" customHeight="1">
      <c r="A49" s="39" t="s">
        <v>3683</v>
      </c>
      <c r="B49" s="45" t="s">
        <v>1173</v>
      </c>
      <c r="C49" s="33" t="s">
        <v>544</v>
      </c>
      <c r="D49" s="32">
        <v>62.06</v>
      </c>
      <c r="E49" s="40">
        <v>0</v>
      </c>
      <c r="F49" s="31">
        <v>62.06</v>
      </c>
    </row>
    <row r="50" spans="1:6" ht="15" customHeight="1">
      <c r="A50" s="39" t="s">
        <v>3682</v>
      </c>
      <c r="B50" s="45" t="s">
        <v>1151</v>
      </c>
      <c r="C50" s="33" t="s">
        <v>544</v>
      </c>
      <c r="D50" s="32">
        <v>70.48</v>
      </c>
      <c r="E50" s="40">
        <v>0</v>
      </c>
      <c r="F50" s="31">
        <v>70.48</v>
      </c>
    </row>
    <row r="51" spans="1:6" ht="15" customHeight="1">
      <c r="A51" s="39" t="s">
        <v>3681</v>
      </c>
      <c r="B51" s="45" t="s">
        <v>1171</v>
      </c>
      <c r="C51" s="33" t="s">
        <v>544</v>
      </c>
      <c r="D51" s="32">
        <v>69.97</v>
      </c>
      <c r="E51" s="40">
        <v>0</v>
      </c>
      <c r="F51" s="31">
        <v>69.97</v>
      </c>
    </row>
    <row r="52" spans="1:6" ht="14.1" customHeight="1">
      <c r="A52" s="39" t="s">
        <v>3680</v>
      </c>
      <c r="B52" s="45" t="s">
        <v>1149</v>
      </c>
      <c r="C52" s="33" t="s">
        <v>544</v>
      </c>
      <c r="D52" s="32">
        <v>79.72</v>
      </c>
      <c r="E52" s="40">
        <v>0</v>
      </c>
      <c r="F52" s="31">
        <v>79.72</v>
      </c>
    </row>
    <row r="53" spans="1:6" ht="14.1" customHeight="1">
      <c r="A53" s="39" t="s">
        <v>3679</v>
      </c>
      <c r="B53" s="45" t="s">
        <v>1169</v>
      </c>
      <c r="C53" s="33" t="s">
        <v>544</v>
      </c>
      <c r="D53" s="32">
        <v>90.22</v>
      </c>
      <c r="E53" s="40">
        <v>0</v>
      </c>
      <c r="F53" s="31">
        <v>90.22</v>
      </c>
    </row>
    <row r="54" spans="1:6" ht="15" customHeight="1">
      <c r="A54" s="39" t="s">
        <v>3678</v>
      </c>
      <c r="B54" s="45" t="s">
        <v>1147</v>
      </c>
      <c r="C54" s="33" t="s">
        <v>544</v>
      </c>
      <c r="D54" s="32">
        <v>101.84</v>
      </c>
      <c r="E54" s="40">
        <v>0</v>
      </c>
      <c r="F54" s="31">
        <v>101.84</v>
      </c>
    </row>
    <row r="55" spans="1:6" ht="15" customHeight="1">
      <c r="A55" s="39" t="s">
        <v>3677</v>
      </c>
      <c r="B55" s="45" t="s">
        <v>1161</v>
      </c>
      <c r="C55" s="33" t="s">
        <v>544</v>
      </c>
      <c r="D55" s="32">
        <v>181.26</v>
      </c>
      <c r="E55" s="40">
        <v>0</v>
      </c>
      <c r="F55" s="31">
        <v>181.26</v>
      </c>
    </row>
    <row r="56" spans="1:6" ht="14.1" customHeight="1">
      <c r="A56" s="39" t="s">
        <v>3676</v>
      </c>
      <c r="B56" s="45" t="s">
        <v>1139</v>
      </c>
      <c r="C56" s="33" t="s">
        <v>544</v>
      </c>
      <c r="D56" s="32">
        <v>206.58</v>
      </c>
      <c r="E56" s="40">
        <v>0</v>
      </c>
      <c r="F56" s="31">
        <v>206.58</v>
      </c>
    </row>
    <row r="57" spans="1:6" ht="14.1" customHeight="1">
      <c r="A57" s="39" t="s">
        <v>3675</v>
      </c>
      <c r="B57" s="45" t="s">
        <v>3674</v>
      </c>
      <c r="C57" s="33" t="s">
        <v>544</v>
      </c>
      <c r="D57" s="32">
        <v>209.72</v>
      </c>
      <c r="E57" s="40">
        <v>0</v>
      </c>
      <c r="F57" s="31">
        <v>209.72</v>
      </c>
    </row>
    <row r="58" spans="1:6" ht="15" customHeight="1">
      <c r="A58" s="39" t="s">
        <v>3673</v>
      </c>
      <c r="B58" s="45" t="s">
        <v>3672</v>
      </c>
      <c r="C58" s="33" t="s">
        <v>544</v>
      </c>
      <c r="D58" s="32">
        <v>238.93</v>
      </c>
      <c r="E58" s="40">
        <v>0</v>
      </c>
      <c r="F58" s="31">
        <v>238.93</v>
      </c>
    </row>
    <row r="59" spans="1:6" ht="15" customHeight="1">
      <c r="A59" s="39" t="s">
        <v>3671</v>
      </c>
      <c r="B59" s="45" t="s">
        <v>1157</v>
      </c>
      <c r="C59" s="33" t="s">
        <v>544</v>
      </c>
      <c r="D59" s="32">
        <v>257.39999999999998</v>
      </c>
      <c r="E59" s="40">
        <v>0</v>
      </c>
      <c r="F59" s="31">
        <v>257.39999999999998</v>
      </c>
    </row>
    <row r="60" spans="1:6" ht="15" customHeight="1">
      <c r="A60" s="39" t="s">
        <v>3670</v>
      </c>
      <c r="B60" s="45" t="s">
        <v>1135</v>
      </c>
      <c r="C60" s="33" t="s">
        <v>544</v>
      </c>
      <c r="D60" s="32">
        <v>292.20999999999998</v>
      </c>
      <c r="E60" s="40">
        <v>0</v>
      </c>
      <c r="F60" s="31">
        <v>292.20999999999998</v>
      </c>
    </row>
    <row r="61" spans="1:6" ht="14.1" customHeight="1">
      <c r="A61" s="39" t="s">
        <v>3669</v>
      </c>
      <c r="B61" s="45" t="s">
        <v>3668</v>
      </c>
      <c r="C61" s="33" t="s">
        <v>3665</v>
      </c>
      <c r="D61" s="32">
        <v>156.76</v>
      </c>
      <c r="E61" s="40">
        <v>0</v>
      </c>
      <c r="F61" s="31">
        <v>156.76</v>
      </c>
    </row>
    <row r="62" spans="1:6" ht="14.1" customHeight="1">
      <c r="A62" s="39" t="s">
        <v>3667</v>
      </c>
      <c r="B62" s="45" t="s">
        <v>3666</v>
      </c>
      <c r="C62" s="33" t="s">
        <v>3665</v>
      </c>
      <c r="D62" s="32">
        <v>67.34</v>
      </c>
      <c r="E62" s="40">
        <v>0</v>
      </c>
      <c r="F62" s="31">
        <v>67.34</v>
      </c>
    </row>
    <row r="63" spans="1:6" ht="15" customHeight="1">
      <c r="A63" s="39" t="s">
        <v>3664</v>
      </c>
      <c r="B63" s="45" t="s">
        <v>1185</v>
      </c>
      <c r="C63" s="33" t="s">
        <v>105</v>
      </c>
      <c r="D63" s="32">
        <v>17.690000000000001</v>
      </c>
      <c r="E63" s="40">
        <v>0</v>
      </c>
      <c r="F63" s="31">
        <v>17.690000000000001</v>
      </c>
    </row>
    <row r="64" spans="1:6" ht="15" customHeight="1">
      <c r="A64" s="39" t="s">
        <v>3663</v>
      </c>
      <c r="B64" s="45" t="s">
        <v>3662</v>
      </c>
      <c r="C64" s="33" t="s">
        <v>114</v>
      </c>
      <c r="D64" s="32">
        <v>0.43</v>
      </c>
      <c r="E64" s="40">
        <v>0</v>
      </c>
      <c r="F64" s="31">
        <v>0.43</v>
      </c>
    </row>
    <row r="65" spans="1:6" ht="14.1" customHeight="1">
      <c r="A65" s="39" t="s">
        <v>3661</v>
      </c>
      <c r="B65" s="45" t="s">
        <v>3660</v>
      </c>
      <c r="C65" s="33" t="s">
        <v>114</v>
      </c>
      <c r="D65" s="32">
        <v>0.85</v>
      </c>
      <c r="E65" s="40">
        <v>0</v>
      </c>
      <c r="F65" s="31">
        <v>0.85</v>
      </c>
    </row>
    <row r="66" spans="1:6" ht="14.1" customHeight="1">
      <c r="A66" s="39" t="s">
        <v>3659</v>
      </c>
      <c r="B66" s="45" t="s">
        <v>3658</v>
      </c>
      <c r="C66" s="33" t="s">
        <v>105</v>
      </c>
      <c r="D66" s="32">
        <v>2.2799999999999998</v>
      </c>
      <c r="E66" s="40">
        <v>0</v>
      </c>
      <c r="F66" s="31">
        <v>2.2799999999999998</v>
      </c>
    </row>
    <row r="67" spans="1:6" ht="15" customHeight="1">
      <c r="A67" s="39" t="s">
        <v>3657</v>
      </c>
      <c r="B67" s="45" t="s">
        <v>3656</v>
      </c>
      <c r="C67" s="33" t="s">
        <v>105</v>
      </c>
      <c r="D67" s="32">
        <v>4.62</v>
      </c>
      <c r="E67" s="40">
        <v>0</v>
      </c>
      <c r="F67" s="31">
        <v>4.62</v>
      </c>
    </row>
    <row r="68" spans="1:6" ht="14.1" customHeight="1">
      <c r="A68" s="39" t="s">
        <v>3655</v>
      </c>
      <c r="B68" s="45" t="s">
        <v>3654</v>
      </c>
      <c r="C68" s="33" t="s">
        <v>105</v>
      </c>
      <c r="D68" s="32">
        <v>0</v>
      </c>
      <c r="E68" s="40">
        <v>0</v>
      </c>
      <c r="F68" s="31">
        <v>0</v>
      </c>
    </row>
    <row r="69" spans="1:6" ht="14.1" customHeight="1">
      <c r="A69" s="39" t="s">
        <v>3653</v>
      </c>
      <c r="B69" s="45" t="s">
        <v>3652</v>
      </c>
      <c r="C69" s="33" t="s">
        <v>105</v>
      </c>
      <c r="D69" s="32">
        <v>7.84</v>
      </c>
      <c r="E69" s="40">
        <v>0</v>
      </c>
      <c r="F69" s="31">
        <v>7.84</v>
      </c>
    </row>
    <row r="70" spans="1:6" ht="14.1" customHeight="1">
      <c r="A70" s="39" t="s">
        <v>3651</v>
      </c>
      <c r="B70" s="45" t="s">
        <v>3650</v>
      </c>
      <c r="C70" s="33" t="s">
        <v>105</v>
      </c>
      <c r="D70" s="32">
        <v>3.53</v>
      </c>
      <c r="E70" s="40">
        <v>0</v>
      </c>
      <c r="F70" s="31">
        <v>3.53</v>
      </c>
    </row>
    <row r="71" spans="1:6" ht="15" customHeight="1">
      <c r="A71" s="39" t="s">
        <v>3649</v>
      </c>
      <c r="B71" s="45" t="s">
        <v>3648</v>
      </c>
      <c r="C71" s="33" t="s">
        <v>105</v>
      </c>
      <c r="D71" s="32">
        <v>25.83</v>
      </c>
      <c r="E71" s="40">
        <v>0</v>
      </c>
      <c r="F71" s="31">
        <v>25.83</v>
      </c>
    </row>
    <row r="72" spans="1:6" ht="15" customHeight="1">
      <c r="A72" s="39" t="s">
        <v>3647</v>
      </c>
      <c r="B72" s="45" t="s">
        <v>3646</v>
      </c>
      <c r="C72" s="33" t="s">
        <v>105</v>
      </c>
      <c r="D72" s="32">
        <v>27.37</v>
      </c>
      <c r="E72" s="40">
        <v>0</v>
      </c>
      <c r="F72" s="31">
        <v>27.37</v>
      </c>
    </row>
    <row r="73" spans="1:6" ht="17.100000000000001" customHeight="1">
      <c r="A73" s="39" t="s">
        <v>3645</v>
      </c>
      <c r="B73" s="45" t="s">
        <v>3644</v>
      </c>
      <c r="C73" s="33" t="s">
        <v>105</v>
      </c>
      <c r="D73" s="32">
        <v>24.14</v>
      </c>
      <c r="E73" s="40">
        <v>0</v>
      </c>
      <c r="F73" s="31">
        <v>24.14</v>
      </c>
    </row>
    <row r="74" spans="1:6" ht="18.95" customHeight="1">
      <c r="A74" s="39" t="s">
        <v>2938</v>
      </c>
      <c r="B74" s="45" t="s">
        <v>2937</v>
      </c>
      <c r="C74" s="33" t="s">
        <v>105</v>
      </c>
      <c r="D74" s="32">
        <v>46.56</v>
      </c>
      <c r="E74" s="40">
        <v>0</v>
      </c>
      <c r="F74" s="31">
        <v>46.56</v>
      </c>
    </row>
    <row r="75" spans="1:6" ht="15" customHeight="1">
      <c r="A75" s="39" t="s">
        <v>2936</v>
      </c>
      <c r="B75" s="45" t="s">
        <v>2935</v>
      </c>
      <c r="C75" s="33" t="s">
        <v>105</v>
      </c>
      <c r="D75" s="32">
        <v>7.17</v>
      </c>
      <c r="E75" s="40">
        <v>0</v>
      </c>
      <c r="F75" s="31">
        <v>7.17</v>
      </c>
    </row>
    <row r="76" spans="1:6" ht="14.1" customHeight="1">
      <c r="A76" s="39" t="s">
        <v>2934</v>
      </c>
      <c r="B76" s="45" t="s">
        <v>2933</v>
      </c>
      <c r="C76" s="33" t="s">
        <v>105</v>
      </c>
      <c r="D76" s="32">
        <v>5.24</v>
      </c>
      <c r="E76" s="40">
        <v>0</v>
      </c>
      <c r="F76" s="31">
        <v>5.24</v>
      </c>
    </row>
    <row r="77" spans="1:6" ht="14.1" customHeight="1">
      <c r="A77" s="39" t="s">
        <v>2932</v>
      </c>
      <c r="B77" s="45" t="s">
        <v>2931</v>
      </c>
      <c r="C77" s="33" t="s">
        <v>105</v>
      </c>
      <c r="D77" s="32">
        <v>27.49</v>
      </c>
      <c r="E77" s="40">
        <v>0</v>
      </c>
      <c r="F77" s="31">
        <v>27.49</v>
      </c>
    </row>
    <row r="78" spans="1:6" ht="15" customHeight="1">
      <c r="A78" s="39" t="s">
        <v>2930</v>
      </c>
      <c r="B78" s="45" t="s">
        <v>2929</v>
      </c>
      <c r="C78" s="33" t="s">
        <v>105</v>
      </c>
      <c r="D78" s="32">
        <v>31.5</v>
      </c>
      <c r="E78" s="40">
        <v>0</v>
      </c>
      <c r="F78" s="31">
        <v>31.5</v>
      </c>
    </row>
    <row r="79" spans="1:6" ht="15" customHeight="1">
      <c r="A79" s="39" t="s">
        <v>2928</v>
      </c>
      <c r="B79" s="45" t="s">
        <v>2927</v>
      </c>
      <c r="C79" s="33" t="s">
        <v>105</v>
      </c>
      <c r="D79" s="32">
        <v>45.62</v>
      </c>
      <c r="E79" s="40">
        <v>0</v>
      </c>
      <c r="F79" s="31">
        <v>45.62</v>
      </c>
    </row>
    <row r="80" spans="1:6" ht="14.1" customHeight="1">
      <c r="A80" s="39" t="s">
        <v>2926</v>
      </c>
      <c r="B80" s="45" t="s">
        <v>2925</v>
      </c>
      <c r="C80" s="33" t="s">
        <v>229</v>
      </c>
      <c r="D80" s="32">
        <v>48.2</v>
      </c>
      <c r="E80" s="40">
        <v>0</v>
      </c>
      <c r="F80" s="31">
        <v>48.2</v>
      </c>
    </row>
    <row r="81" spans="1:6" ht="14.1" customHeight="1">
      <c r="A81" s="39" t="s">
        <v>2924</v>
      </c>
      <c r="B81" s="45" t="s">
        <v>2923</v>
      </c>
      <c r="C81" s="33" t="s">
        <v>229</v>
      </c>
      <c r="D81" s="32">
        <v>41.56</v>
      </c>
      <c r="E81" s="40">
        <v>0</v>
      </c>
      <c r="F81" s="31">
        <v>41.56</v>
      </c>
    </row>
    <row r="82" spans="1:6" ht="15" customHeight="1">
      <c r="A82" s="39" t="s">
        <v>2922</v>
      </c>
      <c r="B82" s="45" t="s">
        <v>2921</v>
      </c>
      <c r="C82" s="33" t="s">
        <v>229</v>
      </c>
      <c r="D82" s="32">
        <v>53</v>
      </c>
      <c r="E82" s="40">
        <v>0</v>
      </c>
      <c r="F82" s="31">
        <v>53</v>
      </c>
    </row>
    <row r="83" spans="1:6" ht="15" customHeight="1">
      <c r="A83" s="39" t="s">
        <v>2920</v>
      </c>
      <c r="B83" s="45" t="s">
        <v>2919</v>
      </c>
      <c r="C83" s="33" t="s">
        <v>229</v>
      </c>
      <c r="D83" s="32">
        <v>59.77</v>
      </c>
      <c r="E83" s="40">
        <v>0</v>
      </c>
      <c r="F83" s="31">
        <v>59.77</v>
      </c>
    </row>
    <row r="84" spans="1:6" ht="14.1" customHeight="1">
      <c r="A84" s="39" t="s">
        <v>2918</v>
      </c>
      <c r="B84" s="45" t="s">
        <v>2917</v>
      </c>
      <c r="C84" s="33" t="s">
        <v>229</v>
      </c>
      <c r="D84" s="32">
        <v>56.91</v>
      </c>
      <c r="E84" s="40">
        <v>0</v>
      </c>
      <c r="F84" s="31">
        <v>56.91</v>
      </c>
    </row>
    <row r="85" spans="1:6" ht="15" customHeight="1">
      <c r="A85" s="39" t="s">
        <v>2916</v>
      </c>
      <c r="B85" s="45" t="s">
        <v>2915</v>
      </c>
      <c r="C85" s="33" t="s">
        <v>229</v>
      </c>
      <c r="D85" s="32">
        <v>64.66</v>
      </c>
      <c r="E85" s="40">
        <v>0</v>
      </c>
      <c r="F85" s="31">
        <v>64.66</v>
      </c>
    </row>
    <row r="86" spans="1:6" ht="15" customHeight="1">
      <c r="A86" s="39" t="s">
        <v>2914</v>
      </c>
      <c r="B86" s="45" t="s">
        <v>2913</v>
      </c>
      <c r="C86" s="33" t="s">
        <v>229</v>
      </c>
      <c r="D86" s="32">
        <v>50.57</v>
      </c>
      <c r="E86" s="40">
        <v>0</v>
      </c>
      <c r="F86" s="31">
        <v>50.57</v>
      </c>
    </row>
    <row r="87" spans="1:6" ht="15" customHeight="1">
      <c r="A87" s="39" t="s">
        <v>2912</v>
      </c>
      <c r="B87" s="45" t="s">
        <v>2911</v>
      </c>
      <c r="C87" s="33" t="s">
        <v>229</v>
      </c>
      <c r="D87" s="32">
        <v>85.01</v>
      </c>
      <c r="E87" s="40">
        <v>0</v>
      </c>
      <c r="F87" s="31">
        <v>85.01</v>
      </c>
    </row>
    <row r="88" spans="1:6" ht="14.1" customHeight="1">
      <c r="A88" s="39" t="s">
        <v>2910</v>
      </c>
      <c r="B88" s="45" t="s">
        <v>2909</v>
      </c>
      <c r="C88" s="33" t="s">
        <v>105</v>
      </c>
      <c r="D88" s="32">
        <v>54.54</v>
      </c>
      <c r="E88" s="40">
        <v>0</v>
      </c>
      <c r="F88" s="31">
        <v>54.54</v>
      </c>
    </row>
    <row r="89" spans="1:6" ht="14.1" customHeight="1">
      <c r="A89" s="39" t="s">
        <v>2908</v>
      </c>
      <c r="B89" s="45" t="s">
        <v>2907</v>
      </c>
      <c r="C89" s="33" t="s">
        <v>105</v>
      </c>
      <c r="D89" s="32">
        <v>28.36</v>
      </c>
      <c r="E89" s="40">
        <v>0</v>
      </c>
      <c r="F89" s="31">
        <v>28.36</v>
      </c>
    </row>
    <row r="90" spans="1:6" ht="15" customHeight="1">
      <c r="A90" s="39" t="s">
        <v>2906</v>
      </c>
      <c r="B90" s="45" t="s">
        <v>2905</v>
      </c>
      <c r="C90" s="33" t="s">
        <v>105</v>
      </c>
      <c r="D90" s="32">
        <v>34.28</v>
      </c>
      <c r="E90" s="40">
        <v>0</v>
      </c>
      <c r="F90" s="31">
        <v>34.28</v>
      </c>
    </row>
    <row r="91" spans="1:6" ht="15" customHeight="1">
      <c r="A91" s="39" t="s">
        <v>2904</v>
      </c>
      <c r="B91" s="45" t="s">
        <v>2903</v>
      </c>
      <c r="C91" s="33" t="s">
        <v>105</v>
      </c>
      <c r="D91" s="32">
        <v>80.42</v>
      </c>
      <c r="E91" s="40">
        <v>0</v>
      </c>
      <c r="F91" s="31">
        <v>80.42</v>
      </c>
    </row>
    <row r="92" spans="1:6" ht="14.1" customHeight="1">
      <c r="A92" s="39" t="s">
        <v>2902</v>
      </c>
      <c r="B92" s="45" t="s">
        <v>2901</v>
      </c>
      <c r="C92" s="33" t="s">
        <v>105</v>
      </c>
      <c r="D92" s="32">
        <v>38.71</v>
      </c>
      <c r="E92" s="40">
        <v>0</v>
      </c>
      <c r="F92" s="31">
        <v>38.71</v>
      </c>
    </row>
    <row r="93" spans="1:6" ht="14.1" customHeight="1">
      <c r="A93" s="39" t="s">
        <v>2900</v>
      </c>
      <c r="B93" s="45" t="s">
        <v>2899</v>
      </c>
      <c r="C93" s="33" t="s">
        <v>105</v>
      </c>
      <c r="D93" s="32">
        <v>50.46</v>
      </c>
      <c r="E93" s="40">
        <v>0</v>
      </c>
      <c r="F93" s="31">
        <v>50.46</v>
      </c>
    </row>
    <row r="94" spans="1:6" ht="15" customHeight="1">
      <c r="A94" s="39" t="s">
        <v>2898</v>
      </c>
      <c r="B94" s="45" t="s">
        <v>2897</v>
      </c>
      <c r="C94" s="33" t="s">
        <v>105</v>
      </c>
      <c r="D94" s="32">
        <v>84.75</v>
      </c>
      <c r="E94" s="40">
        <v>0</v>
      </c>
      <c r="F94" s="31">
        <v>84.75</v>
      </c>
    </row>
    <row r="95" spans="1:6" ht="15" customHeight="1">
      <c r="A95" s="39" t="s">
        <v>2896</v>
      </c>
      <c r="B95" s="45" t="s">
        <v>2895</v>
      </c>
      <c r="C95" s="33" t="s">
        <v>105</v>
      </c>
      <c r="D95" s="32">
        <v>46.55</v>
      </c>
      <c r="E95" s="40">
        <v>0</v>
      </c>
      <c r="F95" s="31">
        <v>46.55</v>
      </c>
    </row>
    <row r="96" spans="1:6" ht="15" customHeight="1">
      <c r="A96" s="39" t="s">
        <v>2894</v>
      </c>
      <c r="B96" s="45" t="s">
        <v>2893</v>
      </c>
      <c r="C96" s="33" t="s">
        <v>105</v>
      </c>
      <c r="D96" s="32">
        <v>53.47</v>
      </c>
      <c r="E96" s="40">
        <v>0</v>
      </c>
      <c r="F96" s="31">
        <v>53.47</v>
      </c>
    </row>
    <row r="97" spans="1:6" ht="14.1" customHeight="1">
      <c r="A97" s="39" t="s">
        <v>2892</v>
      </c>
      <c r="B97" s="45" t="s">
        <v>2891</v>
      </c>
      <c r="C97" s="33" t="s">
        <v>105</v>
      </c>
      <c r="D97" s="32">
        <v>82.47</v>
      </c>
      <c r="E97" s="40">
        <v>0</v>
      </c>
      <c r="F97" s="31">
        <v>82.47</v>
      </c>
    </row>
    <row r="98" spans="1:6" ht="14.1" customHeight="1">
      <c r="A98" s="39" t="s">
        <v>2890</v>
      </c>
      <c r="B98" s="45" t="s">
        <v>2889</v>
      </c>
      <c r="C98" s="33" t="s">
        <v>229</v>
      </c>
      <c r="D98" s="32">
        <v>35.75</v>
      </c>
      <c r="E98" s="40">
        <v>0</v>
      </c>
      <c r="F98" s="31">
        <v>35.75</v>
      </c>
    </row>
    <row r="99" spans="1:6" ht="15" customHeight="1">
      <c r="A99" s="39" t="s">
        <v>2888</v>
      </c>
      <c r="B99" s="45" t="s">
        <v>2887</v>
      </c>
      <c r="C99" s="33" t="s">
        <v>229</v>
      </c>
      <c r="D99" s="32">
        <v>41.02</v>
      </c>
      <c r="E99" s="40">
        <v>0</v>
      </c>
      <c r="F99" s="31">
        <v>41.02</v>
      </c>
    </row>
    <row r="100" spans="1:6" ht="15" customHeight="1">
      <c r="A100" s="39" t="s">
        <v>2886</v>
      </c>
      <c r="B100" s="45" t="s">
        <v>651</v>
      </c>
      <c r="C100" s="33" t="s">
        <v>114</v>
      </c>
      <c r="D100" s="32">
        <v>70.63</v>
      </c>
      <c r="E100" s="40">
        <v>0</v>
      </c>
      <c r="F100" s="31">
        <v>70.63</v>
      </c>
    </row>
    <row r="101" spans="1:6" ht="14.1" customHeight="1">
      <c r="A101" s="39" t="s">
        <v>2885</v>
      </c>
      <c r="B101" s="45" t="s">
        <v>2884</v>
      </c>
      <c r="C101" s="33" t="s">
        <v>114</v>
      </c>
      <c r="D101" s="32">
        <v>48.44</v>
      </c>
      <c r="E101" s="40">
        <v>0</v>
      </c>
      <c r="F101" s="31">
        <v>48.44</v>
      </c>
    </row>
    <row r="102" spans="1:6" ht="14.1" customHeight="1">
      <c r="A102" s="39" t="s">
        <v>2883</v>
      </c>
      <c r="B102" s="45" t="s">
        <v>2882</v>
      </c>
      <c r="C102" s="33" t="s">
        <v>114</v>
      </c>
      <c r="D102" s="32">
        <v>48.47</v>
      </c>
      <c r="E102" s="40">
        <v>0</v>
      </c>
      <c r="F102" s="31">
        <v>48.47</v>
      </c>
    </row>
    <row r="103" spans="1:6" ht="15" customHeight="1">
      <c r="A103" s="39" t="s">
        <v>2881</v>
      </c>
      <c r="B103" s="45" t="s">
        <v>2880</v>
      </c>
      <c r="C103" s="33" t="s">
        <v>114</v>
      </c>
      <c r="D103" s="32">
        <v>28.28</v>
      </c>
      <c r="E103" s="40">
        <v>0</v>
      </c>
      <c r="F103" s="31">
        <v>28.28</v>
      </c>
    </row>
    <row r="104" spans="1:6" ht="14.1" customHeight="1">
      <c r="A104" s="39" t="s">
        <v>2879</v>
      </c>
      <c r="B104" s="45" t="s">
        <v>2878</v>
      </c>
      <c r="C104" s="33" t="s">
        <v>105</v>
      </c>
      <c r="D104" s="32">
        <v>24.01</v>
      </c>
      <c r="E104" s="40">
        <v>0</v>
      </c>
      <c r="F104" s="31">
        <v>24.01</v>
      </c>
    </row>
    <row r="105" spans="1:6" ht="14.1" customHeight="1">
      <c r="A105" s="39" t="s">
        <v>2877</v>
      </c>
      <c r="B105" s="45" t="s">
        <v>2876</v>
      </c>
      <c r="C105" s="33" t="s">
        <v>105</v>
      </c>
      <c r="D105" s="32">
        <v>201.87</v>
      </c>
      <c r="E105" s="40">
        <v>0</v>
      </c>
      <c r="F105" s="31">
        <v>201.87</v>
      </c>
    </row>
    <row r="106" spans="1:6" ht="14.1" customHeight="1">
      <c r="A106" s="39" t="s">
        <v>2875</v>
      </c>
      <c r="B106" s="45" t="s">
        <v>2874</v>
      </c>
      <c r="C106" s="33" t="s">
        <v>105</v>
      </c>
      <c r="D106" s="32">
        <v>247.81</v>
      </c>
      <c r="E106" s="40">
        <v>0</v>
      </c>
      <c r="F106" s="31">
        <v>247.81</v>
      </c>
    </row>
    <row r="107" spans="1:6" ht="15" customHeight="1">
      <c r="A107" s="39" t="s">
        <v>2873</v>
      </c>
      <c r="B107" s="45" t="s">
        <v>2872</v>
      </c>
      <c r="C107" s="33" t="s">
        <v>105</v>
      </c>
      <c r="D107" s="32">
        <v>250.56</v>
      </c>
      <c r="E107" s="40">
        <v>0</v>
      </c>
      <c r="F107" s="31">
        <v>250.56</v>
      </c>
    </row>
    <row r="108" spans="1:6" ht="15" customHeight="1">
      <c r="A108" s="39" t="s">
        <v>2871</v>
      </c>
      <c r="B108" s="45" t="s">
        <v>2870</v>
      </c>
      <c r="C108" s="33" t="s">
        <v>105</v>
      </c>
      <c r="D108" s="32">
        <v>291.73</v>
      </c>
      <c r="E108" s="40">
        <v>0</v>
      </c>
      <c r="F108" s="31">
        <v>291.73</v>
      </c>
    </row>
    <row r="109" spans="1:6" ht="17.100000000000001" customHeight="1">
      <c r="A109" s="39" t="s">
        <v>2869</v>
      </c>
      <c r="B109" s="45" t="s">
        <v>2868</v>
      </c>
      <c r="C109" s="33" t="s">
        <v>105</v>
      </c>
      <c r="D109" s="32">
        <v>250.58</v>
      </c>
      <c r="E109" s="40">
        <v>0</v>
      </c>
      <c r="F109" s="31">
        <v>250.58</v>
      </c>
    </row>
    <row r="110" spans="1:6" ht="18.95" customHeight="1">
      <c r="A110" s="39" t="s">
        <v>3643</v>
      </c>
      <c r="B110" s="45" t="s">
        <v>3642</v>
      </c>
      <c r="C110" s="41" t="s">
        <v>105</v>
      </c>
      <c r="D110" s="32">
        <v>291.88</v>
      </c>
      <c r="E110" s="40">
        <v>0</v>
      </c>
      <c r="F110" s="31">
        <v>291.88</v>
      </c>
    </row>
    <row r="111" spans="1:6" ht="15" customHeight="1">
      <c r="A111" s="39" t="s">
        <v>3641</v>
      </c>
      <c r="B111" s="45" t="s">
        <v>3640</v>
      </c>
      <c r="C111" s="41" t="s">
        <v>105</v>
      </c>
      <c r="D111" s="32">
        <v>250.58</v>
      </c>
      <c r="E111" s="40">
        <v>0</v>
      </c>
      <c r="F111" s="31">
        <v>250.58</v>
      </c>
    </row>
    <row r="112" spans="1:6" ht="14.1" customHeight="1">
      <c r="A112" s="39" t="s">
        <v>3639</v>
      </c>
      <c r="B112" s="45" t="s">
        <v>3638</v>
      </c>
      <c r="C112" s="41" t="s">
        <v>105</v>
      </c>
      <c r="D112" s="32">
        <v>291.88</v>
      </c>
      <c r="E112" s="40">
        <v>0</v>
      </c>
      <c r="F112" s="31">
        <v>291.88</v>
      </c>
    </row>
    <row r="113" spans="1:6" ht="14.1" customHeight="1">
      <c r="A113" s="39" t="s">
        <v>3637</v>
      </c>
      <c r="B113" s="45" t="s">
        <v>3636</v>
      </c>
      <c r="C113" s="41" t="s">
        <v>105</v>
      </c>
      <c r="D113" s="32">
        <v>251.36</v>
      </c>
      <c r="E113" s="40">
        <v>0</v>
      </c>
      <c r="F113" s="31">
        <v>251.36</v>
      </c>
    </row>
    <row r="114" spans="1:6" ht="15" customHeight="1">
      <c r="A114" s="39" t="s">
        <v>3635</v>
      </c>
      <c r="B114" s="45" t="s">
        <v>3634</v>
      </c>
      <c r="C114" s="41" t="s">
        <v>105</v>
      </c>
      <c r="D114" s="32">
        <v>292.62</v>
      </c>
      <c r="E114" s="40">
        <v>0</v>
      </c>
      <c r="F114" s="31">
        <v>292.62</v>
      </c>
    </row>
    <row r="115" spans="1:6" ht="15" customHeight="1">
      <c r="A115" s="39" t="s">
        <v>3633</v>
      </c>
      <c r="B115" s="45" t="s">
        <v>3632</v>
      </c>
      <c r="C115" s="41" t="s">
        <v>105</v>
      </c>
      <c r="D115" s="32">
        <v>265.66000000000003</v>
      </c>
      <c r="E115" s="40">
        <v>0</v>
      </c>
      <c r="F115" s="31">
        <v>265.66000000000003</v>
      </c>
    </row>
    <row r="116" spans="1:6" ht="14.1" customHeight="1">
      <c r="A116" s="39" t="s">
        <v>3631</v>
      </c>
      <c r="B116" s="45" t="s">
        <v>3630</v>
      </c>
      <c r="C116" s="41" t="s">
        <v>105</v>
      </c>
      <c r="D116" s="32">
        <v>305.98</v>
      </c>
      <c r="E116" s="40">
        <v>0</v>
      </c>
      <c r="F116" s="31">
        <v>305.98</v>
      </c>
    </row>
    <row r="117" spans="1:6" ht="14.1" customHeight="1">
      <c r="A117" s="39" t="s">
        <v>3629</v>
      </c>
      <c r="B117" s="45" t="s">
        <v>3628</v>
      </c>
      <c r="C117" s="41" t="s">
        <v>105</v>
      </c>
      <c r="D117" s="32">
        <v>252.55</v>
      </c>
      <c r="E117" s="40">
        <v>0</v>
      </c>
      <c r="F117" s="31">
        <v>252.55</v>
      </c>
    </row>
    <row r="118" spans="1:6" ht="15" customHeight="1">
      <c r="A118" s="39" t="s">
        <v>3627</v>
      </c>
      <c r="B118" s="45" t="s">
        <v>3626</v>
      </c>
      <c r="C118" s="41" t="s">
        <v>105</v>
      </c>
      <c r="D118" s="32">
        <v>293.81</v>
      </c>
      <c r="E118" s="40">
        <v>0</v>
      </c>
      <c r="F118" s="31">
        <v>293.81</v>
      </c>
    </row>
    <row r="119" spans="1:6" ht="15" customHeight="1">
      <c r="A119" s="39" t="s">
        <v>3625</v>
      </c>
      <c r="B119" s="45" t="s">
        <v>3624</v>
      </c>
      <c r="C119" s="41" t="s">
        <v>105</v>
      </c>
      <c r="D119" s="32">
        <v>275.2</v>
      </c>
      <c r="E119" s="40">
        <v>0</v>
      </c>
      <c r="F119" s="31">
        <v>275.2</v>
      </c>
    </row>
    <row r="120" spans="1:6" ht="14.1" customHeight="1">
      <c r="A120" s="39" t="s">
        <v>3623</v>
      </c>
      <c r="B120" s="45" t="s">
        <v>3622</v>
      </c>
      <c r="C120" s="41" t="s">
        <v>105</v>
      </c>
      <c r="D120" s="32">
        <v>307.58999999999997</v>
      </c>
      <c r="E120" s="40">
        <v>0</v>
      </c>
      <c r="F120" s="31">
        <v>307.58999999999997</v>
      </c>
    </row>
    <row r="121" spans="1:6" ht="15" customHeight="1">
      <c r="A121" s="39" t="s">
        <v>3621</v>
      </c>
      <c r="B121" s="45" t="s">
        <v>1187</v>
      </c>
      <c r="C121" s="41" t="s">
        <v>105</v>
      </c>
      <c r="D121" s="32">
        <v>49.43</v>
      </c>
      <c r="E121" s="40">
        <v>0</v>
      </c>
      <c r="F121" s="31">
        <v>49.43</v>
      </c>
    </row>
    <row r="122" spans="1:6" ht="15" customHeight="1">
      <c r="A122" s="39" t="s">
        <v>3620</v>
      </c>
      <c r="B122" s="45" t="s">
        <v>3617</v>
      </c>
      <c r="C122" s="41" t="s">
        <v>105</v>
      </c>
      <c r="D122" s="32">
        <v>196.32</v>
      </c>
      <c r="E122" s="40">
        <v>0</v>
      </c>
      <c r="F122" s="31">
        <v>196.32</v>
      </c>
    </row>
    <row r="123" spans="1:6" ht="15" customHeight="1">
      <c r="A123" s="39" t="s">
        <v>3619</v>
      </c>
      <c r="B123" s="45" t="s">
        <v>3615</v>
      </c>
      <c r="C123" s="41" t="s">
        <v>105</v>
      </c>
      <c r="D123" s="32">
        <v>232.97</v>
      </c>
      <c r="E123" s="40">
        <v>0</v>
      </c>
      <c r="F123" s="31">
        <v>232.97</v>
      </c>
    </row>
    <row r="124" spans="1:6" ht="14.1" customHeight="1">
      <c r="A124" s="39" t="s">
        <v>3618</v>
      </c>
      <c r="B124" s="45" t="s">
        <v>3617</v>
      </c>
      <c r="C124" s="41" t="s">
        <v>105</v>
      </c>
      <c r="D124" s="32">
        <v>196.32</v>
      </c>
      <c r="E124" s="40">
        <v>0</v>
      </c>
      <c r="F124" s="31">
        <v>196.32</v>
      </c>
    </row>
    <row r="125" spans="1:6" ht="14.1" customHeight="1">
      <c r="A125" s="39" t="s">
        <v>3616</v>
      </c>
      <c r="B125" s="45" t="s">
        <v>3615</v>
      </c>
      <c r="C125" s="41" t="s">
        <v>105</v>
      </c>
      <c r="D125" s="32">
        <v>232.97</v>
      </c>
      <c r="E125" s="40">
        <v>0</v>
      </c>
      <c r="F125" s="31">
        <v>232.97</v>
      </c>
    </row>
    <row r="126" spans="1:6" ht="15" customHeight="1">
      <c r="A126" s="39" t="s">
        <v>3614</v>
      </c>
      <c r="B126" s="45" t="s">
        <v>2862</v>
      </c>
      <c r="C126" s="44" t="s">
        <v>653</v>
      </c>
      <c r="D126" s="32">
        <v>7.15</v>
      </c>
      <c r="E126" s="40">
        <v>0</v>
      </c>
      <c r="F126" s="31">
        <v>7.15</v>
      </c>
    </row>
    <row r="127" spans="1:6" ht="15" customHeight="1">
      <c r="A127" s="39" t="s">
        <v>3613</v>
      </c>
      <c r="B127" s="45" t="s">
        <v>2860</v>
      </c>
      <c r="C127" s="44" t="s">
        <v>653</v>
      </c>
      <c r="D127" s="32">
        <v>6.75</v>
      </c>
      <c r="E127" s="40">
        <v>0</v>
      </c>
      <c r="F127" s="31">
        <v>6.75</v>
      </c>
    </row>
    <row r="128" spans="1:6" ht="14.1" customHeight="1">
      <c r="A128" s="39" t="s">
        <v>3612</v>
      </c>
      <c r="B128" s="45" t="s">
        <v>2858</v>
      </c>
      <c r="C128" s="44" t="s">
        <v>653</v>
      </c>
      <c r="D128" s="32">
        <v>7.09</v>
      </c>
      <c r="E128" s="40">
        <v>0</v>
      </c>
      <c r="F128" s="31">
        <v>7.09</v>
      </c>
    </row>
    <row r="129" spans="1:6" ht="14.1" customHeight="1">
      <c r="A129" s="39" t="s">
        <v>3611</v>
      </c>
      <c r="B129" s="45" t="s">
        <v>3610</v>
      </c>
      <c r="C129" s="41" t="s">
        <v>105</v>
      </c>
      <c r="D129" s="32">
        <v>295.97000000000003</v>
      </c>
      <c r="E129" s="40">
        <v>0</v>
      </c>
      <c r="F129" s="31">
        <v>295.97000000000003</v>
      </c>
    </row>
    <row r="130" spans="1:6" ht="15" customHeight="1">
      <c r="A130" s="39" t="s">
        <v>3609</v>
      </c>
      <c r="B130" s="45" t="s">
        <v>3608</v>
      </c>
      <c r="C130" s="41" t="s">
        <v>105</v>
      </c>
      <c r="D130" s="32">
        <v>353.37</v>
      </c>
      <c r="E130" s="40">
        <v>0</v>
      </c>
      <c r="F130" s="31">
        <v>353.37</v>
      </c>
    </row>
    <row r="131" spans="1:6" ht="15" customHeight="1">
      <c r="A131" s="39" t="s">
        <v>3607</v>
      </c>
      <c r="B131" s="45" t="s">
        <v>3606</v>
      </c>
      <c r="C131" s="41" t="s">
        <v>105</v>
      </c>
      <c r="D131" s="32">
        <v>244.42</v>
      </c>
      <c r="E131" s="40">
        <v>0</v>
      </c>
      <c r="F131" s="31">
        <v>244.42</v>
      </c>
    </row>
    <row r="132" spans="1:6" ht="15" customHeight="1">
      <c r="A132" s="39" t="s">
        <v>3605</v>
      </c>
      <c r="B132" s="45" t="s">
        <v>3604</v>
      </c>
      <c r="C132" s="41" t="s">
        <v>105</v>
      </c>
      <c r="D132" s="32">
        <v>302.77</v>
      </c>
      <c r="E132" s="40">
        <v>0</v>
      </c>
      <c r="F132" s="31">
        <v>302.77</v>
      </c>
    </row>
    <row r="133" spans="1:6" ht="14.1" customHeight="1">
      <c r="A133" s="39" t="s">
        <v>3603</v>
      </c>
      <c r="B133" s="45" t="s">
        <v>3602</v>
      </c>
      <c r="C133" s="41" t="s">
        <v>105</v>
      </c>
      <c r="D133" s="32">
        <v>203.35</v>
      </c>
      <c r="E133" s="40">
        <v>0</v>
      </c>
      <c r="F133" s="31">
        <v>203.35</v>
      </c>
    </row>
    <row r="134" spans="1:6" ht="14.1" customHeight="1">
      <c r="A134" s="39" t="s">
        <v>3601</v>
      </c>
      <c r="B134" s="45" t="s">
        <v>3600</v>
      </c>
      <c r="C134" s="41" t="s">
        <v>105</v>
      </c>
      <c r="D134" s="32">
        <v>260.75</v>
      </c>
      <c r="E134" s="40">
        <v>0</v>
      </c>
      <c r="F134" s="31">
        <v>260.75</v>
      </c>
    </row>
    <row r="135" spans="1:6" ht="15" customHeight="1">
      <c r="A135" s="39" t="s">
        <v>3599</v>
      </c>
      <c r="B135" s="45" t="s">
        <v>3598</v>
      </c>
      <c r="C135" s="41" t="s">
        <v>105</v>
      </c>
      <c r="D135" s="32">
        <v>139.1</v>
      </c>
      <c r="E135" s="40">
        <v>0</v>
      </c>
      <c r="F135" s="31">
        <v>139.1</v>
      </c>
    </row>
    <row r="136" spans="1:6" ht="15" customHeight="1">
      <c r="A136" s="39" t="s">
        <v>3597</v>
      </c>
      <c r="B136" s="45" t="s">
        <v>3596</v>
      </c>
      <c r="C136" s="41" t="s">
        <v>105</v>
      </c>
      <c r="D136" s="32">
        <v>93.89</v>
      </c>
      <c r="E136" s="40">
        <v>0</v>
      </c>
      <c r="F136" s="31">
        <v>93.89</v>
      </c>
    </row>
    <row r="137" spans="1:6" ht="14.1" customHeight="1">
      <c r="A137" s="39" t="s">
        <v>3595</v>
      </c>
      <c r="B137" s="45" t="s">
        <v>3594</v>
      </c>
      <c r="C137" s="41" t="s">
        <v>105</v>
      </c>
      <c r="D137" s="32">
        <v>118.48</v>
      </c>
      <c r="E137" s="40">
        <v>0</v>
      </c>
      <c r="F137" s="31">
        <v>118.48</v>
      </c>
    </row>
    <row r="138" spans="1:6" ht="14.1" customHeight="1">
      <c r="A138" s="39" t="s">
        <v>3593</v>
      </c>
      <c r="B138" s="45" t="s">
        <v>3592</v>
      </c>
      <c r="C138" s="41" t="s">
        <v>105</v>
      </c>
      <c r="D138" s="32">
        <v>135.35</v>
      </c>
      <c r="E138" s="40">
        <v>0</v>
      </c>
      <c r="F138" s="31">
        <v>135.35</v>
      </c>
    </row>
    <row r="139" spans="1:6" ht="15" customHeight="1">
      <c r="A139" s="39" t="s">
        <v>3591</v>
      </c>
      <c r="B139" s="45" t="s">
        <v>3590</v>
      </c>
      <c r="C139" s="41" t="s">
        <v>105</v>
      </c>
      <c r="D139" s="32">
        <v>159.94</v>
      </c>
      <c r="E139" s="40">
        <v>0</v>
      </c>
      <c r="F139" s="31">
        <v>159.94</v>
      </c>
    </row>
    <row r="140" spans="1:6" ht="14.1" customHeight="1">
      <c r="A140" s="39" t="s">
        <v>3589</v>
      </c>
      <c r="B140" s="45" t="s">
        <v>3588</v>
      </c>
      <c r="C140" s="41" t="s">
        <v>105</v>
      </c>
      <c r="D140" s="32">
        <v>165.08</v>
      </c>
      <c r="E140" s="40">
        <v>0</v>
      </c>
      <c r="F140" s="31">
        <v>165.08</v>
      </c>
    </row>
    <row r="141" spans="1:6" ht="14.1" customHeight="1">
      <c r="A141" s="39" t="s">
        <v>3587</v>
      </c>
      <c r="B141" s="45" t="s">
        <v>3586</v>
      </c>
      <c r="C141" s="41" t="s">
        <v>105</v>
      </c>
      <c r="D141" s="32">
        <v>188.57</v>
      </c>
      <c r="E141" s="40">
        <v>0</v>
      </c>
      <c r="F141" s="31">
        <v>188.57</v>
      </c>
    </row>
    <row r="142" spans="1:6" ht="14.1" customHeight="1">
      <c r="A142" s="39" t="s">
        <v>3585</v>
      </c>
      <c r="B142" s="45" t="s">
        <v>3584</v>
      </c>
      <c r="C142" s="41" t="s">
        <v>105</v>
      </c>
      <c r="D142" s="32">
        <v>205.96</v>
      </c>
      <c r="E142" s="40">
        <v>0</v>
      </c>
      <c r="F142" s="31">
        <v>205.96</v>
      </c>
    </row>
    <row r="143" spans="1:6" ht="15" customHeight="1">
      <c r="A143" s="39" t="s">
        <v>3583</v>
      </c>
      <c r="B143" s="45" t="s">
        <v>3582</v>
      </c>
      <c r="C143" s="41" t="s">
        <v>105</v>
      </c>
      <c r="D143" s="32">
        <v>228.53</v>
      </c>
      <c r="E143" s="40">
        <v>0</v>
      </c>
      <c r="F143" s="31">
        <v>228.53</v>
      </c>
    </row>
    <row r="144" spans="1:6" ht="15" customHeight="1">
      <c r="A144" s="39" t="s">
        <v>3581</v>
      </c>
      <c r="B144" s="45" t="s">
        <v>3580</v>
      </c>
      <c r="C144" s="41" t="s">
        <v>105</v>
      </c>
      <c r="D144" s="32">
        <v>255.88</v>
      </c>
      <c r="E144" s="40">
        <v>0</v>
      </c>
      <c r="F144" s="31">
        <v>255.88</v>
      </c>
    </row>
    <row r="145" spans="1:6" ht="17.100000000000001" customHeight="1">
      <c r="A145" s="39" t="s">
        <v>3579</v>
      </c>
      <c r="B145" s="45" t="s">
        <v>3578</v>
      </c>
      <c r="C145" s="41" t="s">
        <v>105</v>
      </c>
      <c r="D145" s="32">
        <v>295.08</v>
      </c>
      <c r="E145" s="40">
        <v>0</v>
      </c>
      <c r="F145" s="31">
        <v>295.08</v>
      </c>
    </row>
    <row r="146" spans="1:6" ht="18.95" customHeight="1">
      <c r="A146" s="39" t="s">
        <v>3577</v>
      </c>
      <c r="B146" s="45" t="s">
        <v>3576</v>
      </c>
      <c r="C146" s="33" t="s">
        <v>105</v>
      </c>
      <c r="D146" s="40">
        <v>271.86</v>
      </c>
      <c r="E146" s="40">
        <v>0</v>
      </c>
      <c r="F146" s="31">
        <v>271.86</v>
      </c>
    </row>
    <row r="147" spans="1:6" ht="15" customHeight="1">
      <c r="A147" s="39" t="s">
        <v>3575</v>
      </c>
      <c r="B147" s="45" t="s">
        <v>3574</v>
      </c>
      <c r="C147" s="33" t="s">
        <v>105</v>
      </c>
      <c r="D147" s="40">
        <v>309.57</v>
      </c>
      <c r="E147" s="40">
        <v>0</v>
      </c>
      <c r="F147" s="31">
        <v>309.57</v>
      </c>
    </row>
    <row r="148" spans="1:6" ht="14.1" customHeight="1">
      <c r="A148" s="39" t="s">
        <v>3573</v>
      </c>
      <c r="B148" s="45" t="s">
        <v>3572</v>
      </c>
      <c r="C148" s="33" t="s">
        <v>105</v>
      </c>
      <c r="D148" s="40">
        <v>254.25</v>
      </c>
      <c r="E148" s="40">
        <v>0</v>
      </c>
      <c r="F148" s="31">
        <v>254.25</v>
      </c>
    </row>
    <row r="149" spans="1:6" ht="14.1" customHeight="1">
      <c r="A149" s="39" t="s">
        <v>3571</v>
      </c>
      <c r="B149" s="45" t="s">
        <v>3570</v>
      </c>
      <c r="C149" s="33" t="s">
        <v>92</v>
      </c>
      <c r="D149" s="40">
        <v>250.93</v>
      </c>
      <c r="E149" s="40">
        <v>0</v>
      </c>
      <c r="F149" s="31">
        <v>250.93</v>
      </c>
    </row>
    <row r="150" spans="1:6" ht="15" customHeight="1">
      <c r="A150" s="39" t="s">
        <v>3569</v>
      </c>
      <c r="B150" s="45" t="s">
        <v>3568</v>
      </c>
      <c r="C150" s="33" t="s">
        <v>92</v>
      </c>
      <c r="D150" s="40">
        <v>42.81</v>
      </c>
      <c r="E150" s="40">
        <v>0</v>
      </c>
      <c r="F150" s="31">
        <v>42.81</v>
      </c>
    </row>
    <row r="151" spans="1:6" ht="15" customHeight="1">
      <c r="A151" s="39" t="s">
        <v>3567</v>
      </c>
      <c r="B151" s="45" t="s">
        <v>3566</v>
      </c>
      <c r="C151" s="33" t="s">
        <v>105</v>
      </c>
      <c r="D151" s="40">
        <v>295.5</v>
      </c>
      <c r="E151" s="40">
        <v>0</v>
      </c>
      <c r="F151" s="31">
        <v>295.5</v>
      </c>
    </row>
    <row r="152" spans="1:6" ht="14.1" customHeight="1">
      <c r="A152" s="39" t="s">
        <v>3565</v>
      </c>
      <c r="B152" s="45" t="s">
        <v>3564</v>
      </c>
      <c r="C152" s="33" t="s">
        <v>92</v>
      </c>
      <c r="D152" s="40">
        <v>260.51</v>
      </c>
      <c r="E152" s="40">
        <v>0</v>
      </c>
      <c r="F152" s="31">
        <v>260.51</v>
      </c>
    </row>
    <row r="153" spans="1:6" ht="14.1" customHeight="1">
      <c r="A153" s="39" t="s">
        <v>3563</v>
      </c>
      <c r="B153" s="45" t="s">
        <v>3562</v>
      </c>
      <c r="C153" s="33" t="s">
        <v>92</v>
      </c>
      <c r="D153" s="40">
        <v>44.5</v>
      </c>
      <c r="E153" s="40">
        <v>0</v>
      </c>
      <c r="F153" s="31">
        <v>44.5</v>
      </c>
    </row>
    <row r="154" spans="1:6" ht="15" customHeight="1">
      <c r="A154" s="39" t="s">
        <v>3561</v>
      </c>
      <c r="B154" s="45" t="s">
        <v>3560</v>
      </c>
      <c r="C154" s="33" t="s">
        <v>743</v>
      </c>
      <c r="D154" s="40">
        <v>14.95</v>
      </c>
      <c r="E154" s="40">
        <v>0</v>
      </c>
      <c r="F154" s="31">
        <v>14.95</v>
      </c>
    </row>
    <row r="155" spans="1:6" ht="15" customHeight="1">
      <c r="A155" s="39" t="s">
        <v>3559</v>
      </c>
      <c r="B155" s="45" t="s">
        <v>3558</v>
      </c>
      <c r="C155" s="33" t="s">
        <v>743</v>
      </c>
      <c r="D155" s="40">
        <v>15.37</v>
      </c>
      <c r="E155" s="40">
        <v>0</v>
      </c>
      <c r="F155" s="31">
        <v>15.37</v>
      </c>
    </row>
    <row r="156" spans="1:6" ht="14.1" customHeight="1">
      <c r="A156" s="39" t="s">
        <v>3557</v>
      </c>
      <c r="B156" s="45" t="s">
        <v>3556</v>
      </c>
      <c r="C156" s="33" t="s">
        <v>105</v>
      </c>
      <c r="D156" s="40">
        <v>197.61</v>
      </c>
      <c r="E156" s="40">
        <v>0</v>
      </c>
      <c r="F156" s="31">
        <v>197.61</v>
      </c>
    </row>
    <row r="157" spans="1:6" ht="15" customHeight="1">
      <c r="A157" s="39" t="s">
        <v>3555</v>
      </c>
      <c r="B157" s="45" t="s">
        <v>3554</v>
      </c>
      <c r="C157" s="33" t="s">
        <v>743</v>
      </c>
      <c r="D157" s="40">
        <v>35.299999999999997</v>
      </c>
      <c r="E157" s="40">
        <v>0</v>
      </c>
      <c r="F157" s="31">
        <v>35.299999999999997</v>
      </c>
    </row>
    <row r="158" spans="1:6" ht="15" customHeight="1">
      <c r="A158" s="39" t="s">
        <v>3553</v>
      </c>
      <c r="B158" s="45" t="s">
        <v>3552</v>
      </c>
      <c r="C158" s="33" t="s">
        <v>743</v>
      </c>
      <c r="D158" s="40">
        <v>24.11</v>
      </c>
      <c r="E158" s="40">
        <v>0</v>
      </c>
      <c r="F158" s="31">
        <v>24.11</v>
      </c>
    </row>
    <row r="159" spans="1:6" ht="15" customHeight="1">
      <c r="A159" s="39" t="s">
        <v>3551</v>
      </c>
      <c r="B159" s="45" t="s">
        <v>3550</v>
      </c>
      <c r="C159" s="33" t="s">
        <v>105</v>
      </c>
      <c r="D159" s="40">
        <v>238.86</v>
      </c>
      <c r="E159" s="40">
        <v>0</v>
      </c>
      <c r="F159" s="31">
        <v>238.86</v>
      </c>
    </row>
    <row r="160" spans="1:6" ht="14.1" customHeight="1">
      <c r="A160" s="39" t="s">
        <v>3549</v>
      </c>
      <c r="B160" s="45" t="s">
        <v>3548</v>
      </c>
      <c r="C160" s="33" t="s">
        <v>743</v>
      </c>
      <c r="D160" s="40">
        <v>37.340000000000003</v>
      </c>
      <c r="E160" s="40">
        <v>0</v>
      </c>
      <c r="F160" s="31">
        <v>37.340000000000003</v>
      </c>
    </row>
    <row r="161" spans="1:6" ht="14.1" customHeight="1">
      <c r="A161" s="39" t="s">
        <v>3547</v>
      </c>
      <c r="B161" s="45" t="s">
        <v>3546</v>
      </c>
      <c r="C161" s="33" t="s">
        <v>743</v>
      </c>
      <c r="D161" s="40">
        <v>25.14</v>
      </c>
      <c r="E161" s="40">
        <v>0</v>
      </c>
      <c r="F161" s="31">
        <v>25.14</v>
      </c>
    </row>
    <row r="162" spans="1:6" ht="15" customHeight="1">
      <c r="A162" s="39" t="s">
        <v>3545</v>
      </c>
      <c r="B162" s="45" t="s">
        <v>3544</v>
      </c>
      <c r="C162" s="33" t="s">
        <v>743</v>
      </c>
      <c r="D162" s="40">
        <v>26.53</v>
      </c>
      <c r="E162" s="40">
        <v>0</v>
      </c>
      <c r="F162" s="31">
        <v>26.53</v>
      </c>
    </row>
    <row r="163" spans="1:6" ht="15" customHeight="1">
      <c r="A163" s="39" t="s">
        <v>3543</v>
      </c>
      <c r="B163" s="45" t="s">
        <v>3542</v>
      </c>
      <c r="C163" s="33" t="s">
        <v>743</v>
      </c>
      <c r="D163" s="40">
        <v>18.670000000000002</v>
      </c>
      <c r="E163" s="40">
        <v>0</v>
      </c>
      <c r="F163" s="31">
        <v>18.670000000000002</v>
      </c>
    </row>
    <row r="164" spans="1:6" ht="14.1" customHeight="1">
      <c r="A164" s="39" t="s">
        <v>3541</v>
      </c>
      <c r="B164" s="45" t="s">
        <v>3540</v>
      </c>
      <c r="C164" s="33" t="s">
        <v>743</v>
      </c>
      <c r="D164" s="40">
        <v>27.57</v>
      </c>
      <c r="E164" s="40">
        <v>0</v>
      </c>
      <c r="F164" s="31">
        <v>27.57</v>
      </c>
    </row>
    <row r="165" spans="1:6" ht="14.1" customHeight="1">
      <c r="A165" s="39" t="s">
        <v>3539</v>
      </c>
      <c r="B165" s="45" t="s">
        <v>3538</v>
      </c>
      <c r="C165" s="33" t="s">
        <v>743</v>
      </c>
      <c r="D165" s="40">
        <v>19.2</v>
      </c>
      <c r="E165" s="40">
        <v>0</v>
      </c>
      <c r="F165" s="31">
        <v>19.2</v>
      </c>
    </row>
    <row r="166" spans="1:6" ht="15" customHeight="1">
      <c r="A166" s="39" t="s">
        <v>3537</v>
      </c>
      <c r="B166" s="45" t="s">
        <v>3536</v>
      </c>
      <c r="C166" s="33" t="s">
        <v>92</v>
      </c>
      <c r="D166" s="40">
        <v>16.64</v>
      </c>
      <c r="E166" s="40">
        <v>0</v>
      </c>
      <c r="F166" s="31">
        <v>16.64</v>
      </c>
    </row>
    <row r="167" spans="1:6" ht="15" customHeight="1">
      <c r="A167" s="39" t="s">
        <v>3535</v>
      </c>
      <c r="B167" s="45" t="s">
        <v>3534</v>
      </c>
      <c r="C167" s="33" t="s">
        <v>92</v>
      </c>
      <c r="D167" s="40">
        <v>17.88</v>
      </c>
      <c r="E167" s="40">
        <v>0</v>
      </c>
      <c r="F167" s="31">
        <v>17.88</v>
      </c>
    </row>
    <row r="168" spans="1:6" ht="15" customHeight="1">
      <c r="A168" s="39" t="s">
        <v>3533</v>
      </c>
      <c r="B168" s="45" t="s">
        <v>3532</v>
      </c>
      <c r="C168" s="33" t="s">
        <v>92</v>
      </c>
      <c r="D168" s="40">
        <v>17.14</v>
      </c>
      <c r="E168" s="40">
        <v>0</v>
      </c>
      <c r="F168" s="31">
        <v>17.14</v>
      </c>
    </row>
    <row r="169" spans="1:6" ht="14.1" customHeight="1">
      <c r="A169" s="39" t="s">
        <v>3531</v>
      </c>
      <c r="B169" s="45" t="s">
        <v>3530</v>
      </c>
      <c r="C169" s="33" t="s">
        <v>92</v>
      </c>
      <c r="D169" s="40">
        <v>18.38</v>
      </c>
      <c r="E169" s="40">
        <v>0</v>
      </c>
      <c r="F169" s="31">
        <v>18.38</v>
      </c>
    </row>
    <row r="170" spans="1:6" ht="14.1" customHeight="1">
      <c r="A170" s="39" t="s">
        <v>3529</v>
      </c>
      <c r="B170" s="45" t="s">
        <v>3528</v>
      </c>
      <c r="C170" s="33" t="s">
        <v>92</v>
      </c>
      <c r="D170" s="40">
        <v>17.32</v>
      </c>
      <c r="E170" s="40">
        <v>0</v>
      </c>
      <c r="F170" s="31">
        <v>17.32</v>
      </c>
    </row>
    <row r="171" spans="1:6" ht="15" customHeight="1">
      <c r="A171" s="39" t="s">
        <v>3527</v>
      </c>
      <c r="B171" s="45" t="s">
        <v>3526</v>
      </c>
      <c r="C171" s="33" t="s">
        <v>92</v>
      </c>
      <c r="D171" s="40">
        <v>18.3</v>
      </c>
      <c r="E171" s="40">
        <v>0</v>
      </c>
      <c r="F171" s="31">
        <v>18.3</v>
      </c>
    </row>
    <row r="172" spans="1:6" ht="15" customHeight="1">
      <c r="A172" s="39" t="s">
        <v>3525</v>
      </c>
      <c r="B172" s="45" t="s">
        <v>3524</v>
      </c>
      <c r="C172" s="33" t="s">
        <v>92</v>
      </c>
      <c r="D172" s="40">
        <v>25.68</v>
      </c>
      <c r="E172" s="40">
        <v>0</v>
      </c>
      <c r="F172" s="31">
        <v>25.68</v>
      </c>
    </row>
    <row r="173" spans="1:6" ht="14.1" customHeight="1">
      <c r="A173" s="39" t="s">
        <v>3523</v>
      </c>
      <c r="B173" s="45" t="s">
        <v>3522</v>
      </c>
      <c r="C173" s="33" t="s">
        <v>92</v>
      </c>
      <c r="D173" s="40">
        <v>27.95</v>
      </c>
      <c r="E173" s="40">
        <v>0</v>
      </c>
      <c r="F173" s="31">
        <v>27.95</v>
      </c>
    </row>
    <row r="174" spans="1:6" ht="14.1" customHeight="1">
      <c r="A174" s="39" t="s">
        <v>3521</v>
      </c>
      <c r="B174" s="45" t="s">
        <v>3520</v>
      </c>
      <c r="C174" s="33" t="s">
        <v>92</v>
      </c>
      <c r="D174" s="40">
        <v>26.18</v>
      </c>
      <c r="E174" s="40">
        <v>0</v>
      </c>
      <c r="F174" s="31">
        <v>26.18</v>
      </c>
    </row>
    <row r="175" spans="1:6" ht="15" customHeight="1">
      <c r="A175" s="39" t="s">
        <v>3519</v>
      </c>
      <c r="B175" s="45" t="s">
        <v>3518</v>
      </c>
      <c r="C175" s="33" t="s">
        <v>92</v>
      </c>
      <c r="D175" s="40">
        <v>28.45</v>
      </c>
      <c r="E175" s="40">
        <v>0</v>
      </c>
      <c r="F175" s="31">
        <v>28.45</v>
      </c>
    </row>
    <row r="176" spans="1:6" ht="14.1" customHeight="1">
      <c r="A176" s="39" t="s">
        <v>3517</v>
      </c>
      <c r="B176" s="45" t="s">
        <v>3516</v>
      </c>
      <c r="C176" s="33" t="s">
        <v>92</v>
      </c>
      <c r="D176" s="40">
        <v>26.93</v>
      </c>
      <c r="E176" s="40">
        <v>0</v>
      </c>
      <c r="F176" s="31">
        <v>26.93</v>
      </c>
    </row>
    <row r="177" spans="1:6" ht="14.1" customHeight="1">
      <c r="A177" s="39" t="s">
        <v>3515</v>
      </c>
      <c r="B177" s="45" t="s">
        <v>3514</v>
      </c>
      <c r="C177" s="33" t="s">
        <v>92</v>
      </c>
      <c r="D177" s="40">
        <v>28.71</v>
      </c>
      <c r="E177" s="40">
        <v>0</v>
      </c>
      <c r="F177" s="31">
        <v>28.71</v>
      </c>
    </row>
    <row r="178" spans="1:6" ht="14.1" customHeight="1">
      <c r="A178" s="39" t="s">
        <v>3513</v>
      </c>
      <c r="B178" s="45" t="s">
        <v>3512</v>
      </c>
      <c r="C178" s="33" t="s">
        <v>92</v>
      </c>
      <c r="D178" s="40">
        <v>37.33</v>
      </c>
      <c r="E178" s="40">
        <v>0</v>
      </c>
      <c r="F178" s="31">
        <v>37.33</v>
      </c>
    </row>
    <row r="179" spans="1:6" ht="15" customHeight="1">
      <c r="A179" s="39" t="s">
        <v>3511</v>
      </c>
      <c r="B179" s="45" t="s">
        <v>3510</v>
      </c>
      <c r="C179" s="33" t="s">
        <v>92</v>
      </c>
      <c r="D179" s="40">
        <v>40.909999999999997</v>
      </c>
      <c r="E179" s="40">
        <v>0</v>
      </c>
      <c r="F179" s="31">
        <v>40.909999999999997</v>
      </c>
    </row>
    <row r="180" spans="1:6" ht="15" customHeight="1">
      <c r="A180" s="39" t="s">
        <v>3509</v>
      </c>
      <c r="B180" s="45" t="s">
        <v>3508</v>
      </c>
      <c r="C180" s="33" t="s">
        <v>92</v>
      </c>
      <c r="D180" s="40">
        <v>37.83</v>
      </c>
      <c r="E180" s="40">
        <v>0</v>
      </c>
      <c r="F180" s="31">
        <v>37.83</v>
      </c>
    </row>
    <row r="181" spans="1:6" ht="17.100000000000001" customHeight="1">
      <c r="A181" s="39" t="s">
        <v>3507</v>
      </c>
      <c r="B181" s="45" t="s">
        <v>3506</v>
      </c>
      <c r="C181" s="33" t="s">
        <v>92</v>
      </c>
      <c r="D181" s="40">
        <v>41.41</v>
      </c>
      <c r="E181" s="40">
        <v>0</v>
      </c>
      <c r="F181" s="31">
        <v>41.41</v>
      </c>
    </row>
    <row r="182" spans="1:6" ht="18.95" customHeight="1">
      <c r="A182" s="39" t="s">
        <v>3505</v>
      </c>
      <c r="B182" s="45" t="s">
        <v>3504</v>
      </c>
      <c r="C182" s="33" t="s">
        <v>92</v>
      </c>
      <c r="D182" s="32">
        <v>39.29</v>
      </c>
      <c r="E182" s="40">
        <v>0</v>
      </c>
      <c r="F182" s="31">
        <v>39.29</v>
      </c>
    </row>
    <row r="183" spans="1:6" ht="15" customHeight="1">
      <c r="A183" s="39" t="s">
        <v>3503</v>
      </c>
      <c r="B183" s="45" t="s">
        <v>3502</v>
      </c>
      <c r="C183" s="33" t="s">
        <v>92</v>
      </c>
      <c r="D183" s="32">
        <v>42.1</v>
      </c>
      <c r="E183" s="40">
        <v>0</v>
      </c>
      <c r="F183" s="31">
        <v>42.1</v>
      </c>
    </row>
    <row r="184" spans="1:6" ht="14.1" customHeight="1">
      <c r="A184" s="39" t="s">
        <v>3501</v>
      </c>
      <c r="B184" s="45" t="s">
        <v>3500</v>
      </c>
      <c r="C184" s="33" t="s">
        <v>92</v>
      </c>
      <c r="D184" s="32">
        <v>156.84</v>
      </c>
      <c r="E184" s="40">
        <v>0</v>
      </c>
      <c r="F184" s="31">
        <v>156.84</v>
      </c>
    </row>
    <row r="185" spans="1:6" ht="14.1" customHeight="1">
      <c r="A185" s="39" t="s">
        <v>3499</v>
      </c>
      <c r="B185" s="45" t="s">
        <v>3498</v>
      </c>
      <c r="C185" s="33" t="s">
        <v>92</v>
      </c>
      <c r="D185" s="32">
        <v>163.89</v>
      </c>
      <c r="E185" s="40">
        <v>0</v>
      </c>
      <c r="F185" s="31">
        <v>163.89</v>
      </c>
    </row>
    <row r="186" spans="1:6" ht="15" customHeight="1">
      <c r="A186" s="39" t="s">
        <v>3497</v>
      </c>
      <c r="B186" s="45" t="s">
        <v>3496</v>
      </c>
      <c r="C186" s="33" t="s">
        <v>92</v>
      </c>
      <c r="D186" s="32">
        <v>235.3</v>
      </c>
      <c r="E186" s="40">
        <v>0</v>
      </c>
      <c r="F186" s="31">
        <v>235.3</v>
      </c>
    </row>
    <row r="187" spans="1:6" ht="15" customHeight="1">
      <c r="A187" s="39" t="s">
        <v>3495</v>
      </c>
      <c r="B187" s="45" t="s">
        <v>3494</v>
      </c>
      <c r="C187" s="33" t="s">
        <v>92</v>
      </c>
      <c r="D187" s="32">
        <v>246.96</v>
      </c>
      <c r="E187" s="40">
        <v>0</v>
      </c>
      <c r="F187" s="31">
        <v>246.96</v>
      </c>
    </row>
    <row r="188" spans="1:6" ht="14.1" customHeight="1">
      <c r="A188" s="39" t="s">
        <v>3493</v>
      </c>
      <c r="B188" s="45" t="s">
        <v>3492</v>
      </c>
      <c r="C188" s="33" t="s">
        <v>92</v>
      </c>
      <c r="D188" s="32">
        <v>353.87</v>
      </c>
      <c r="E188" s="40">
        <v>0</v>
      </c>
      <c r="F188" s="31">
        <v>353.87</v>
      </c>
    </row>
    <row r="189" spans="1:6" ht="14.1" customHeight="1">
      <c r="A189" s="39" t="s">
        <v>3491</v>
      </c>
      <c r="B189" s="45" t="s">
        <v>3490</v>
      </c>
      <c r="C189" s="33" t="s">
        <v>92</v>
      </c>
      <c r="D189" s="32">
        <v>371.29</v>
      </c>
      <c r="E189" s="40">
        <v>0</v>
      </c>
      <c r="F189" s="31">
        <v>371.29</v>
      </c>
    </row>
    <row r="190" spans="1:6" ht="15" customHeight="1">
      <c r="A190" s="39" t="s">
        <v>3489</v>
      </c>
      <c r="B190" s="45" t="s">
        <v>3488</v>
      </c>
      <c r="C190" s="33" t="s">
        <v>92</v>
      </c>
      <c r="D190" s="32">
        <v>498.05</v>
      </c>
      <c r="E190" s="40">
        <v>0</v>
      </c>
      <c r="F190" s="31">
        <v>498.05</v>
      </c>
    </row>
    <row r="191" spans="1:6" ht="15" customHeight="1">
      <c r="A191" s="39" t="s">
        <v>3487</v>
      </c>
      <c r="B191" s="45" t="s">
        <v>3486</v>
      </c>
      <c r="C191" s="33" t="s">
        <v>92</v>
      </c>
      <c r="D191" s="32">
        <v>520.46</v>
      </c>
      <c r="E191" s="40">
        <v>0</v>
      </c>
      <c r="F191" s="31">
        <v>520.46</v>
      </c>
    </row>
    <row r="192" spans="1:6" ht="14.1" customHeight="1">
      <c r="A192" s="39" t="s">
        <v>3485</v>
      </c>
      <c r="B192" s="45" t="s">
        <v>3484</v>
      </c>
      <c r="C192" s="33" t="s">
        <v>92</v>
      </c>
      <c r="D192" s="32">
        <v>789.84</v>
      </c>
      <c r="E192" s="40">
        <v>0</v>
      </c>
      <c r="F192" s="31">
        <v>789.84</v>
      </c>
    </row>
    <row r="193" spans="1:6" ht="15" customHeight="1">
      <c r="A193" s="39" t="s">
        <v>3483</v>
      </c>
      <c r="B193" s="45" t="s">
        <v>3482</v>
      </c>
      <c r="C193" s="33" t="s">
        <v>92</v>
      </c>
      <c r="D193" s="32">
        <v>819.59</v>
      </c>
      <c r="E193" s="40">
        <v>0</v>
      </c>
      <c r="F193" s="31">
        <v>819.59</v>
      </c>
    </row>
    <row r="194" spans="1:6" ht="15" customHeight="1">
      <c r="A194" s="39" t="s">
        <v>3481</v>
      </c>
      <c r="B194" s="45" t="s">
        <v>3480</v>
      </c>
      <c r="C194" s="33" t="s">
        <v>114</v>
      </c>
      <c r="D194" s="32">
        <v>1.56</v>
      </c>
      <c r="E194" s="40">
        <v>0</v>
      </c>
      <c r="F194" s="31">
        <v>1.56</v>
      </c>
    </row>
    <row r="195" spans="1:6" ht="15" customHeight="1">
      <c r="A195" s="39" t="s">
        <v>3479</v>
      </c>
      <c r="B195" s="45" t="s">
        <v>3478</v>
      </c>
      <c r="C195" s="33" t="s">
        <v>92</v>
      </c>
      <c r="D195" s="32">
        <v>8.06</v>
      </c>
      <c r="E195" s="40">
        <v>0</v>
      </c>
      <c r="F195" s="31">
        <v>8.06</v>
      </c>
    </row>
    <row r="196" spans="1:6" ht="14.1" customHeight="1">
      <c r="A196" s="39" t="s">
        <v>3477</v>
      </c>
      <c r="B196" s="45" t="s">
        <v>3476</v>
      </c>
      <c r="C196" s="33" t="s">
        <v>92</v>
      </c>
      <c r="D196" s="32">
        <v>3.8</v>
      </c>
      <c r="E196" s="40">
        <v>0</v>
      </c>
      <c r="F196" s="31">
        <v>3.8</v>
      </c>
    </row>
    <row r="197" spans="1:6" ht="14.1" customHeight="1">
      <c r="A197" s="39" t="s">
        <v>3475</v>
      </c>
      <c r="B197" s="45" t="s">
        <v>3474</v>
      </c>
      <c r="C197" s="33" t="s">
        <v>114</v>
      </c>
      <c r="D197" s="32">
        <v>33.22</v>
      </c>
      <c r="E197" s="40">
        <v>0</v>
      </c>
      <c r="F197" s="31">
        <v>33.22</v>
      </c>
    </row>
    <row r="198" spans="1:6" ht="15" customHeight="1">
      <c r="A198" s="39" t="s">
        <v>3473</v>
      </c>
      <c r="B198" s="45" t="s">
        <v>1179</v>
      </c>
      <c r="C198" s="33" t="s">
        <v>92</v>
      </c>
      <c r="D198" s="32">
        <v>190.41</v>
      </c>
      <c r="E198" s="40">
        <v>0</v>
      </c>
      <c r="F198" s="31">
        <v>190.41</v>
      </c>
    </row>
    <row r="199" spans="1:6" ht="15" customHeight="1">
      <c r="A199" s="39" t="s">
        <v>3472</v>
      </c>
      <c r="B199" s="45" t="s">
        <v>3471</v>
      </c>
      <c r="C199" s="33" t="s">
        <v>114</v>
      </c>
      <c r="D199" s="32">
        <v>143.88999999999999</v>
      </c>
      <c r="E199" s="40">
        <v>0</v>
      </c>
      <c r="F199" s="31">
        <v>143.88999999999999</v>
      </c>
    </row>
    <row r="200" spans="1:6" ht="14.1" customHeight="1">
      <c r="A200" s="39" t="s">
        <v>3470</v>
      </c>
      <c r="B200" s="45" t="s">
        <v>3469</v>
      </c>
      <c r="C200" s="33" t="s">
        <v>114</v>
      </c>
      <c r="D200" s="32">
        <v>240.04</v>
      </c>
      <c r="E200" s="40">
        <v>0</v>
      </c>
      <c r="F200" s="31">
        <v>240.04</v>
      </c>
    </row>
    <row r="201" spans="1:6" ht="14.1" customHeight="1">
      <c r="A201" s="39" t="s">
        <v>3468</v>
      </c>
      <c r="B201" s="45" t="s">
        <v>3467</v>
      </c>
      <c r="C201" s="33" t="s">
        <v>743</v>
      </c>
      <c r="D201" s="32">
        <v>68.73</v>
      </c>
      <c r="E201" s="40">
        <v>0</v>
      </c>
      <c r="F201" s="31">
        <v>68.73</v>
      </c>
    </row>
    <row r="202" spans="1:6" ht="15" customHeight="1">
      <c r="A202" s="39" t="s">
        <v>3466</v>
      </c>
      <c r="B202" s="45" t="s">
        <v>922</v>
      </c>
      <c r="C202" s="33" t="s">
        <v>105</v>
      </c>
      <c r="D202" s="32">
        <v>33.06</v>
      </c>
      <c r="E202" s="40">
        <v>0</v>
      </c>
      <c r="F202" s="31">
        <v>33.06</v>
      </c>
    </row>
    <row r="203" spans="1:6" ht="15" customHeight="1">
      <c r="A203" s="39" t="s">
        <v>3465</v>
      </c>
      <c r="B203" s="45" t="s">
        <v>3464</v>
      </c>
      <c r="C203" s="33" t="s">
        <v>105</v>
      </c>
      <c r="D203" s="32">
        <v>38.06</v>
      </c>
      <c r="E203" s="40">
        <v>0</v>
      </c>
      <c r="F203" s="31">
        <v>38.06</v>
      </c>
    </row>
    <row r="204" spans="1:6" ht="15" customHeight="1">
      <c r="A204" s="39" t="s">
        <v>3463</v>
      </c>
      <c r="B204" s="45" t="s">
        <v>3462</v>
      </c>
      <c r="C204" s="33" t="s">
        <v>105</v>
      </c>
      <c r="D204" s="32">
        <v>5.26</v>
      </c>
      <c r="E204" s="40">
        <v>0</v>
      </c>
      <c r="F204" s="31">
        <v>5.26</v>
      </c>
    </row>
    <row r="205" spans="1:6" ht="14.1" customHeight="1">
      <c r="A205" s="39" t="s">
        <v>3461</v>
      </c>
      <c r="B205" s="45" t="s">
        <v>2850</v>
      </c>
      <c r="C205" s="33" t="s">
        <v>105</v>
      </c>
      <c r="D205" s="32">
        <v>11.42</v>
      </c>
      <c r="E205" s="40">
        <v>0</v>
      </c>
      <c r="F205" s="31">
        <v>11.42</v>
      </c>
    </row>
    <row r="206" spans="1:6" ht="14.1" customHeight="1">
      <c r="A206" s="39" t="s">
        <v>3460</v>
      </c>
      <c r="B206" s="45" t="s">
        <v>2848</v>
      </c>
      <c r="C206" s="33" t="s">
        <v>105</v>
      </c>
      <c r="D206" s="32">
        <v>23.45</v>
      </c>
      <c r="E206" s="40">
        <v>0</v>
      </c>
      <c r="F206" s="31">
        <v>23.45</v>
      </c>
    </row>
    <row r="207" spans="1:6" ht="15" customHeight="1">
      <c r="A207" s="39" t="s">
        <v>3459</v>
      </c>
      <c r="B207" s="45" t="s">
        <v>1183</v>
      </c>
      <c r="C207" s="33" t="s">
        <v>105</v>
      </c>
      <c r="D207" s="32">
        <v>46.19</v>
      </c>
      <c r="E207" s="40">
        <v>0</v>
      </c>
      <c r="F207" s="31">
        <v>46.19</v>
      </c>
    </row>
    <row r="208" spans="1:6" ht="15" customHeight="1">
      <c r="A208" s="39" t="s">
        <v>3458</v>
      </c>
      <c r="B208" s="45" t="s">
        <v>1181</v>
      </c>
      <c r="C208" s="33" t="s">
        <v>105</v>
      </c>
      <c r="D208" s="32">
        <v>65.61</v>
      </c>
      <c r="E208" s="40">
        <v>0</v>
      </c>
      <c r="F208" s="31">
        <v>65.61</v>
      </c>
    </row>
    <row r="209" spans="1:6" ht="14.1" customHeight="1">
      <c r="A209" s="39" t="s">
        <v>3457</v>
      </c>
      <c r="B209" s="45" t="s">
        <v>3456</v>
      </c>
      <c r="C209" s="33" t="s">
        <v>92</v>
      </c>
      <c r="D209" s="32">
        <v>3.31</v>
      </c>
      <c r="E209" s="40">
        <v>0</v>
      </c>
      <c r="F209" s="31">
        <v>3.31</v>
      </c>
    </row>
    <row r="210" spans="1:6" ht="14.1" customHeight="1">
      <c r="A210" s="39" t="s">
        <v>3455</v>
      </c>
      <c r="B210" s="45" t="s">
        <v>990</v>
      </c>
      <c r="C210" s="33" t="s">
        <v>105</v>
      </c>
      <c r="D210" s="32">
        <v>0</v>
      </c>
      <c r="E210" s="40">
        <v>0</v>
      </c>
      <c r="F210" s="31">
        <v>0</v>
      </c>
    </row>
    <row r="211" spans="1:6" ht="15" customHeight="1">
      <c r="A211" s="39" t="s">
        <v>3454</v>
      </c>
      <c r="B211" s="45" t="s">
        <v>982</v>
      </c>
      <c r="C211" s="33" t="s">
        <v>105</v>
      </c>
      <c r="D211" s="32">
        <v>0</v>
      </c>
      <c r="E211" s="40">
        <v>0</v>
      </c>
      <c r="F211" s="31">
        <v>0</v>
      </c>
    </row>
    <row r="212" spans="1:6" ht="14.1" customHeight="1">
      <c r="A212" s="39" t="s">
        <v>3453</v>
      </c>
      <c r="B212" s="45" t="s">
        <v>974</v>
      </c>
      <c r="C212" s="33" t="s">
        <v>105</v>
      </c>
      <c r="D212" s="32">
        <v>0</v>
      </c>
      <c r="E212" s="40">
        <v>0</v>
      </c>
      <c r="F212" s="31">
        <v>0</v>
      </c>
    </row>
    <row r="213" spans="1:6" ht="14.1" customHeight="1">
      <c r="A213" s="39" t="s">
        <v>3452</v>
      </c>
      <c r="B213" s="45" t="s">
        <v>966</v>
      </c>
      <c r="C213" s="33" t="s">
        <v>105</v>
      </c>
      <c r="D213" s="32">
        <v>0</v>
      </c>
      <c r="E213" s="40">
        <v>0</v>
      </c>
      <c r="F213" s="31">
        <v>0</v>
      </c>
    </row>
    <row r="214" spans="1:6" ht="17.100000000000001" customHeight="1">
      <c r="A214" s="39" t="s">
        <v>3451</v>
      </c>
      <c r="B214" s="45" t="s">
        <v>3450</v>
      </c>
      <c r="C214" s="33" t="s">
        <v>105</v>
      </c>
      <c r="D214" s="32">
        <v>0</v>
      </c>
      <c r="E214" s="40">
        <v>0</v>
      </c>
      <c r="F214" s="31">
        <v>0</v>
      </c>
    </row>
    <row r="215" spans="1:6" ht="18.95" customHeight="1">
      <c r="A215" s="46" t="s">
        <v>3759</v>
      </c>
      <c r="B215" s="45" t="s">
        <v>3449</v>
      </c>
      <c r="C215" s="43" t="s">
        <v>114</v>
      </c>
      <c r="D215" s="32">
        <v>0.31</v>
      </c>
      <c r="E215" s="42">
        <v>0.1</v>
      </c>
      <c r="F215" s="31">
        <v>0.41</v>
      </c>
    </row>
    <row r="216" spans="1:6" ht="15" customHeight="1">
      <c r="A216" s="39" t="s">
        <v>3448</v>
      </c>
      <c r="B216" s="45" t="s">
        <v>3447</v>
      </c>
      <c r="C216" s="43" t="s">
        <v>544</v>
      </c>
      <c r="D216" s="32">
        <v>29.38</v>
      </c>
      <c r="E216" s="42">
        <v>10.08</v>
      </c>
      <c r="F216" s="31">
        <v>39.47</v>
      </c>
    </row>
    <row r="217" spans="1:6" ht="14.1" customHeight="1">
      <c r="A217" s="39" t="s">
        <v>3446</v>
      </c>
      <c r="B217" s="45" t="s">
        <v>3445</v>
      </c>
      <c r="C217" s="43" t="s">
        <v>544</v>
      </c>
      <c r="D217" s="32">
        <v>73.459999999999994</v>
      </c>
      <c r="E217" s="42">
        <v>25.21</v>
      </c>
      <c r="F217" s="31">
        <v>98.67</v>
      </c>
    </row>
    <row r="218" spans="1:6" ht="14.1" customHeight="1">
      <c r="A218" s="39" t="s">
        <v>3444</v>
      </c>
      <c r="B218" s="45" t="s">
        <v>3443</v>
      </c>
      <c r="C218" s="43" t="s">
        <v>105</v>
      </c>
      <c r="D218" s="32">
        <v>1.55</v>
      </c>
      <c r="E218" s="42">
        <v>0.53</v>
      </c>
      <c r="F218" s="31">
        <v>2.08</v>
      </c>
    </row>
    <row r="219" spans="1:6" ht="15" customHeight="1">
      <c r="A219" s="39" t="s">
        <v>3442</v>
      </c>
      <c r="B219" s="45" t="s">
        <v>3441</v>
      </c>
      <c r="C219" s="43" t="s">
        <v>105</v>
      </c>
      <c r="D219" s="32">
        <v>5.65</v>
      </c>
      <c r="E219" s="42">
        <v>1.94</v>
      </c>
      <c r="F219" s="31">
        <v>7.58</v>
      </c>
    </row>
    <row r="220" spans="1:6" ht="15" customHeight="1">
      <c r="A220" s="39" t="s">
        <v>3440</v>
      </c>
      <c r="B220" s="45" t="s">
        <v>3439</v>
      </c>
      <c r="C220" s="43" t="s">
        <v>105</v>
      </c>
      <c r="D220" s="32">
        <v>6.91</v>
      </c>
      <c r="E220" s="42">
        <v>2.37</v>
      </c>
      <c r="F220" s="31">
        <v>9.2799999999999994</v>
      </c>
    </row>
    <row r="221" spans="1:6" ht="14.1" customHeight="1">
      <c r="A221" s="39" t="s">
        <v>3438</v>
      </c>
      <c r="B221" s="45" t="s">
        <v>3437</v>
      </c>
      <c r="C221" s="43" t="s">
        <v>105</v>
      </c>
      <c r="D221" s="32">
        <v>8.25</v>
      </c>
      <c r="E221" s="42">
        <v>2.83</v>
      </c>
      <c r="F221" s="31">
        <v>11.09</v>
      </c>
    </row>
    <row r="222" spans="1:6" ht="14.1" customHeight="1">
      <c r="A222" s="39" t="s">
        <v>3436</v>
      </c>
      <c r="B222" s="45" t="s">
        <v>3435</v>
      </c>
      <c r="C222" s="43" t="s">
        <v>105</v>
      </c>
      <c r="D222" s="32">
        <v>9.44</v>
      </c>
      <c r="E222" s="42">
        <v>3.24</v>
      </c>
      <c r="F222" s="31">
        <v>12.68</v>
      </c>
    </row>
    <row r="223" spans="1:6" ht="15" customHeight="1">
      <c r="A223" s="39" t="s">
        <v>3434</v>
      </c>
      <c r="B223" s="45" t="s">
        <v>3433</v>
      </c>
      <c r="C223" s="43" t="s">
        <v>105</v>
      </c>
      <c r="D223" s="32">
        <v>10.93</v>
      </c>
      <c r="E223" s="42">
        <v>3.75</v>
      </c>
      <c r="F223" s="31">
        <v>14.68</v>
      </c>
    </row>
    <row r="224" spans="1:6" ht="15" customHeight="1">
      <c r="A224" s="39" t="s">
        <v>3432</v>
      </c>
      <c r="B224" s="45" t="s">
        <v>3431</v>
      </c>
      <c r="C224" s="43" t="s">
        <v>105</v>
      </c>
      <c r="D224" s="32">
        <v>12.5</v>
      </c>
      <c r="E224" s="42">
        <v>4.29</v>
      </c>
      <c r="F224" s="31">
        <v>16.79</v>
      </c>
    </row>
    <row r="225" spans="1:6" ht="14.1" customHeight="1">
      <c r="A225" s="39" t="s">
        <v>3430</v>
      </c>
      <c r="B225" s="45" t="s">
        <v>3429</v>
      </c>
      <c r="C225" s="43" t="s">
        <v>105</v>
      </c>
      <c r="D225" s="32">
        <v>13.94</v>
      </c>
      <c r="E225" s="42">
        <v>4.78</v>
      </c>
      <c r="F225" s="31">
        <v>18.73</v>
      </c>
    </row>
    <row r="226" spans="1:6" ht="15" customHeight="1">
      <c r="A226" s="39" t="s">
        <v>3428</v>
      </c>
      <c r="B226" s="45" t="s">
        <v>3427</v>
      </c>
      <c r="C226" s="43" t="s">
        <v>105</v>
      </c>
      <c r="D226" s="32">
        <v>6.06</v>
      </c>
      <c r="E226" s="42">
        <v>2.08</v>
      </c>
      <c r="F226" s="31">
        <v>8.15</v>
      </c>
    </row>
    <row r="227" spans="1:6" ht="15" customHeight="1">
      <c r="A227" s="39" t="s">
        <v>3426</v>
      </c>
      <c r="B227" s="45" t="s">
        <v>3425</v>
      </c>
      <c r="C227" s="43" t="s">
        <v>105</v>
      </c>
      <c r="D227" s="32">
        <v>6.6</v>
      </c>
      <c r="E227" s="42">
        <v>2.2599999999999998</v>
      </c>
      <c r="F227" s="31">
        <v>8.86</v>
      </c>
    </row>
    <row r="228" spans="1:6" ht="15" customHeight="1">
      <c r="A228" s="39" t="s">
        <v>3424</v>
      </c>
      <c r="B228" s="45" t="s">
        <v>3423</v>
      </c>
      <c r="C228" s="43" t="s">
        <v>105</v>
      </c>
      <c r="D228" s="32">
        <v>6.87</v>
      </c>
      <c r="E228" s="42">
        <v>2.36</v>
      </c>
      <c r="F228" s="31">
        <v>9.23</v>
      </c>
    </row>
    <row r="229" spans="1:6" ht="14.1" customHeight="1">
      <c r="A229" s="39" t="s">
        <v>3422</v>
      </c>
      <c r="B229" s="45" t="s">
        <v>3421</v>
      </c>
      <c r="C229" s="43" t="s">
        <v>105</v>
      </c>
      <c r="D229" s="32">
        <v>7.19</v>
      </c>
      <c r="E229" s="42">
        <v>2.4700000000000002</v>
      </c>
      <c r="F229" s="31">
        <v>9.66</v>
      </c>
    </row>
    <row r="230" spans="1:6" ht="14.1" customHeight="1">
      <c r="A230" s="39" t="s">
        <v>3420</v>
      </c>
      <c r="B230" s="45" t="s">
        <v>3419</v>
      </c>
      <c r="C230" s="43" t="s">
        <v>105</v>
      </c>
      <c r="D230" s="32">
        <v>7.7</v>
      </c>
      <c r="E230" s="42">
        <v>2.64</v>
      </c>
      <c r="F230" s="31">
        <v>10.35</v>
      </c>
    </row>
    <row r="231" spans="1:6" ht="15" customHeight="1">
      <c r="A231" s="39" t="s">
        <v>3418</v>
      </c>
      <c r="B231" s="45" t="s">
        <v>3417</v>
      </c>
      <c r="C231" s="43" t="s">
        <v>105</v>
      </c>
      <c r="D231" s="32">
        <v>8</v>
      </c>
      <c r="E231" s="42">
        <v>2.75</v>
      </c>
      <c r="F231" s="31">
        <v>10.74</v>
      </c>
    </row>
    <row r="232" spans="1:6" ht="15" customHeight="1">
      <c r="A232" s="39" t="s">
        <v>3416</v>
      </c>
      <c r="B232" s="45" t="s">
        <v>3415</v>
      </c>
      <c r="C232" s="43" t="s">
        <v>105</v>
      </c>
      <c r="D232" s="32">
        <v>8.26</v>
      </c>
      <c r="E232" s="42">
        <v>2.84</v>
      </c>
      <c r="F232" s="31">
        <v>11.1</v>
      </c>
    </row>
    <row r="233" spans="1:6" ht="14.1" customHeight="1">
      <c r="A233" s="39" t="s">
        <v>3414</v>
      </c>
      <c r="B233" s="45" t="s">
        <v>3413</v>
      </c>
      <c r="C233" s="43" t="s">
        <v>105</v>
      </c>
      <c r="D233" s="32">
        <v>8.66</v>
      </c>
      <c r="E233" s="42">
        <v>2.97</v>
      </c>
      <c r="F233" s="31">
        <v>11.64</v>
      </c>
    </row>
    <row r="234" spans="1:6" ht="14.1" customHeight="1">
      <c r="A234" s="39" t="s">
        <v>3412</v>
      </c>
      <c r="B234" s="45" t="s">
        <v>3411</v>
      </c>
      <c r="C234" s="43" t="s">
        <v>105</v>
      </c>
      <c r="D234" s="32">
        <v>8.7899999999999991</v>
      </c>
      <c r="E234" s="42">
        <v>3.02</v>
      </c>
      <c r="F234" s="31">
        <v>11.81</v>
      </c>
    </row>
    <row r="235" spans="1:6" ht="15" customHeight="1">
      <c r="A235" s="39" t="s">
        <v>3410</v>
      </c>
      <c r="B235" s="45" t="s">
        <v>3409</v>
      </c>
      <c r="C235" s="43" t="s">
        <v>105</v>
      </c>
      <c r="D235" s="32">
        <v>9.31</v>
      </c>
      <c r="E235" s="42">
        <v>3.2</v>
      </c>
      <c r="F235" s="31">
        <v>12.51</v>
      </c>
    </row>
    <row r="236" spans="1:6" ht="15" customHeight="1">
      <c r="A236" s="39" t="s">
        <v>3408</v>
      </c>
      <c r="B236" s="45" t="s">
        <v>3407</v>
      </c>
      <c r="C236" s="43" t="s">
        <v>105</v>
      </c>
      <c r="D236" s="32">
        <v>10.37</v>
      </c>
      <c r="E236" s="42">
        <v>3.56</v>
      </c>
      <c r="F236" s="31">
        <v>13.93</v>
      </c>
    </row>
    <row r="237" spans="1:6" ht="15" customHeight="1">
      <c r="A237" s="39" t="s">
        <v>3406</v>
      </c>
      <c r="B237" s="45" t="s">
        <v>3405</v>
      </c>
      <c r="C237" s="43" t="s">
        <v>105</v>
      </c>
      <c r="D237" s="32">
        <v>13.24</v>
      </c>
      <c r="E237" s="42">
        <v>4.54</v>
      </c>
      <c r="F237" s="31">
        <v>17.79</v>
      </c>
    </row>
    <row r="238" spans="1:6" ht="14.1" customHeight="1">
      <c r="A238" s="39" t="s">
        <v>3404</v>
      </c>
      <c r="B238" s="45" t="s">
        <v>3403</v>
      </c>
      <c r="C238" s="43" t="s">
        <v>105</v>
      </c>
      <c r="D238" s="32">
        <v>28.58</v>
      </c>
      <c r="E238" s="42">
        <v>9.81</v>
      </c>
      <c r="F238" s="31">
        <v>38.380000000000003</v>
      </c>
    </row>
    <row r="239" spans="1:6" ht="14.1" customHeight="1">
      <c r="A239" s="39" t="s">
        <v>3402</v>
      </c>
      <c r="B239" s="45" t="s">
        <v>3401</v>
      </c>
      <c r="C239" s="43" t="s">
        <v>105</v>
      </c>
      <c r="D239" s="32">
        <v>4.84</v>
      </c>
      <c r="E239" s="42">
        <v>1.66</v>
      </c>
      <c r="F239" s="31">
        <v>6.5</v>
      </c>
    </row>
    <row r="240" spans="1:6" ht="15" customHeight="1">
      <c r="A240" s="39" t="s">
        <v>3400</v>
      </c>
      <c r="B240" s="45" t="s">
        <v>3399</v>
      </c>
      <c r="C240" s="43" t="s">
        <v>105</v>
      </c>
      <c r="D240" s="32">
        <v>5.25</v>
      </c>
      <c r="E240" s="42">
        <v>1.8</v>
      </c>
      <c r="F240" s="31">
        <v>7.05</v>
      </c>
    </row>
    <row r="241" spans="1:6" ht="15" customHeight="1">
      <c r="A241" s="39" t="s">
        <v>3398</v>
      </c>
      <c r="B241" s="45" t="s">
        <v>3397</v>
      </c>
      <c r="C241" s="43" t="s">
        <v>105</v>
      </c>
      <c r="D241" s="32">
        <v>5.68</v>
      </c>
      <c r="E241" s="42">
        <v>1.95</v>
      </c>
      <c r="F241" s="31">
        <v>7.63</v>
      </c>
    </row>
    <row r="242" spans="1:6" ht="14.1" customHeight="1">
      <c r="A242" s="39" t="s">
        <v>3396</v>
      </c>
      <c r="B242" s="45" t="s">
        <v>3395</v>
      </c>
      <c r="C242" s="43" t="s">
        <v>105</v>
      </c>
      <c r="D242" s="32">
        <v>6.07</v>
      </c>
      <c r="E242" s="42">
        <v>2.08</v>
      </c>
      <c r="F242" s="31">
        <v>8.16</v>
      </c>
    </row>
    <row r="243" spans="1:6" ht="14.1" customHeight="1">
      <c r="A243" s="39" t="s">
        <v>3394</v>
      </c>
      <c r="B243" s="45" t="s">
        <v>3393</v>
      </c>
      <c r="C243" s="43" t="s">
        <v>105</v>
      </c>
      <c r="D243" s="32">
        <v>6.43</v>
      </c>
      <c r="E243" s="42">
        <v>2.21</v>
      </c>
      <c r="F243" s="31">
        <v>8.64</v>
      </c>
    </row>
    <row r="244" spans="1:6" ht="15" customHeight="1">
      <c r="A244" s="39" t="s">
        <v>3392</v>
      </c>
      <c r="B244" s="45" t="s">
        <v>3391</v>
      </c>
      <c r="C244" s="43" t="s">
        <v>105</v>
      </c>
      <c r="D244" s="32">
        <v>6.79</v>
      </c>
      <c r="E244" s="42">
        <v>2.33</v>
      </c>
      <c r="F244" s="31">
        <v>9.1199999999999992</v>
      </c>
    </row>
    <row r="245" spans="1:6" ht="14.1" customHeight="1">
      <c r="A245" s="39" t="s">
        <v>3390</v>
      </c>
      <c r="B245" s="45" t="s">
        <v>3389</v>
      </c>
      <c r="C245" s="43" t="s">
        <v>105</v>
      </c>
      <c r="D245" s="32">
        <v>7.13</v>
      </c>
      <c r="E245" s="42">
        <v>2.4500000000000002</v>
      </c>
      <c r="F245" s="31">
        <v>9.58</v>
      </c>
    </row>
    <row r="246" spans="1:6" ht="14.1" customHeight="1">
      <c r="A246" s="39" t="s">
        <v>3388</v>
      </c>
      <c r="B246" s="45" t="s">
        <v>3387</v>
      </c>
      <c r="C246" s="43" t="s">
        <v>105</v>
      </c>
      <c r="D246" s="32">
        <v>7.41</v>
      </c>
      <c r="E246" s="42">
        <v>2.54</v>
      </c>
      <c r="F246" s="31">
        <v>9.9499999999999993</v>
      </c>
    </row>
    <row r="247" spans="1:6" ht="14.1" customHeight="1">
      <c r="A247" s="39" t="s">
        <v>3386</v>
      </c>
      <c r="B247" s="45" t="s">
        <v>3385</v>
      </c>
      <c r="C247" s="43" t="s">
        <v>105</v>
      </c>
      <c r="D247" s="32">
        <v>7.53</v>
      </c>
      <c r="E247" s="42">
        <v>2.59</v>
      </c>
      <c r="F247" s="31">
        <v>10.119999999999999</v>
      </c>
    </row>
    <row r="248" spans="1:6" ht="15" customHeight="1">
      <c r="A248" s="39" t="s">
        <v>3384</v>
      </c>
      <c r="B248" s="45" t="s">
        <v>3383</v>
      </c>
      <c r="C248" s="43" t="s">
        <v>105</v>
      </c>
      <c r="D248" s="32">
        <v>8.09</v>
      </c>
      <c r="E248" s="42">
        <v>2.78</v>
      </c>
      <c r="F248" s="31">
        <v>10.87</v>
      </c>
    </row>
    <row r="249" spans="1:6" ht="15" customHeight="1">
      <c r="A249" s="39" t="s">
        <v>3382</v>
      </c>
      <c r="B249" s="45" t="s">
        <v>3381</v>
      </c>
      <c r="C249" s="43" t="s">
        <v>105</v>
      </c>
      <c r="D249" s="32">
        <v>9.08</v>
      </c>
      <c r="E249" s="42">
        <v>3.12</v>
      </c>
      <c r="F249" s="31">
        <v>12.2</v>
      </c>
    </row>
    <row r="250" spans="1:6" ht="17.100000000000001" customHeight="1">
      <c r="A250" s="39" t="s">
        <v>3380</v>
      </c>
      <c r="B250" s="45" t="s">
        <v>3379</v>
      </c>
      <c r="C250" s="43" t="s">
        <v>105</v>
      </c>
      <c r="D250" s="32">
        <v>12.07</v>
      </c>
      <c r="E250" s="42">
        <v>4.1399999999999997</v>
      </c>
      <c r="F250" s="31">
        <v>16.22</v>
      </c>
    </row>
    <row r="251" spans="1:6" ht="18.95" customHeight="1">
      <c r="A251" s="39" t="s">
        <v>3378</v>
      </c>
      <c r="B251" s="45" t="s">
        <v>3377</v>
      </c>
      <c r="C251" s="41" t="s">
        <v>105</v>
      </c>
      <c r="D251" s="32">
        <v>3.29</v>
      </c>
      <c r="E251" s="38">
        <v>1.1299999999999999</v>
      </c>
      <c r="F251" s="31">
        <v>4.42</v>
      </c>
    </row>
    <row r="252" spans="1:6" ht="15" customHeight="1">
      <c r="A252" s="39" t="s">
        <v>3376</v>
      </c>
      <c r="B252" s="45" t="s">
        <v>3375</v>
      </c>
      <c r="C252" s="41" t="s">
        <v>105</v>
      </c>
      <c r="D252" s="32">
        <v>9.65</v>
      </c>
      <c r="E252" s="38">
        <v>3.31</v>
      </c>
      <c r="F252" s="31">
        <v>12.96</v>
      </c>
    </row>
    <row r="253" spans="1:6" ht="14.1" customHeight="1">
      <c r="A253" s="39" t="s">
        <v>3374</v>
      </c>
      <c r="B253" s="45" t="s">
        <v>3373</v>
      </c>
      <c r="C253" s="41" t="s">
        <v>105</v>
      </c>
      <c r="D253" s="32">
        <v>9.68</v>
      </c>
      <c r="E253" s="38">
        <v>3.32</v>
      </c>
      <c r="F253" s="31">
        <v>13</v>
      </c>
    </row>
    <row r="254" spans="1:6" ht="14.1" customHeight="1">
      <c r="A254" s="39" t="s">
        <v>3372</v>
      </c>
      <c r="B254" s="45" t="s">
        <v>3371</v>
      </c>
      <c r="C254" s="41" t="s">
        <v>105</v>
      </c>
      <c r="D254" s="32">
        <v>11.88</v>
      </c>
      <c r="E254" s="38">
        <v>4.08</v>
      </c>
      <c r="F254" s="31">
        <v>15.96</v>
      </c>
    </row>
    <row r="255" spans="1:6" ht="15" customHeight="1">
      <c r="A255" s="39" t="s">
        <v>3370</v>
      </c>
      <c r="B255" s="45" t="s">
        <v>3369</v>
      </c>
      <c r="C255" s="41" t="s">
        <v>105</v>
      </c>
      <c r="D255" s="32">
        <v>14.09</v>
      </c>
      <c r="E255" s="38">
        <v>4.84</v>
      </c>
      <c r="F255" s="31">
        <v>18.920000000000002</v>
      </c>
    </row>
    <row r="256" spans="1:6" ht="15" customHeight="1">
      <c r="A256" s="39" t="s">
        <v>3368</v>
      </c>
      <c r="B256" s="45" t="s">
        <v>3367</v>
      </c>
      <c r="C256" s="41" t="s">
        <v>105</v>
      </c>
      <c r="D256" s="32">
        <v>16.3</v>
      </c>
      <c r="E256" s="38">
        <v>5.59</v>
      </c>
      <c r="F256" s="31">
        <v>21.89</v>
      </c>
    </row>
    <row r="257" spans="1:6" ht="14.1" customHeight="1">
      <c r="A257" s="39" t="s">
        <v>3366</v>
      </c>
      <c r="B257" s="45" t="s">
        <v>3365</v>
      </c>
      <c r="C257" s="41" t="s">
        <v>105</v>
      </c>
      <c r="D257" s="32">
        <v>16.309999999999999</v>
      </c>
      <c r="E257" s="38">
        <v>5.6</v>
      </c>
      <c r="F257" s="31">
        <v>21.91</v>
      </c>
    </row>
    <row r="258" spans="1:6" ht="14.1" customHeight="1">
      <c r="A258" s="39" t="s">
        <v>3364</v>
      </c>
      <c r="B258" s="45" t="s">
        <v>3363</v>
      </c>
      <c r="C258" s="41" t="s">
        <v>105</v>
      </c>
      <c r="D258" s="32">
        <v>18.53</v>
      </c>
      <c r="E258" s="38">
        <v>6.36</v>
      </c>
      <c r="F258" s="31">
        <v>24.88</v>
      </c>
    </row>
    <row r="259" spans="1:6" ht="15" customHeight="1">
      <c r="A259" s="39" t="s">
        <v>3362</v>
      </c>
      <c r="B259" s="45" t="s">
        <v>3361</v>
      </c>
      <c r="C259" s="41" t="s">
        <v>105</v>
      </c>
      <c r="D259" s="32">
        <v>9.33</v>
      </c>
      <c r="E259" s="38">
        <v>3.2</v>
      </c>
      <c r="F259" s="31">
        <v>12.53</v>
      </c>
    </row>
    <row r="260" spans="1:6" ht="15" customHeight="1">
      <c r="A260" s="39" t="s">
        <v>3360</v>
      </c>
      <c r="B260" s="45" t="s">
        <v>3359</v>
      </c>
      <c r="C260" s="41" t="s">
        <v>105</v>
      </c>
      <c r="D260" s="32">
        <v>9.7799999999999994</v>
      </c>
      <c r="E260" s="38">
        <v>3.36</v>
      </c>
      <c r="F260" s="31">
        <v>13.14</v>
      </c>
    </row>
    <row r="261" spans="1:6" ht="14.1" customHeight="1">
      <c r="A261" s="39" t="s">
        <v>3358</v>
      </c>
      <c r="B261" s="45" t="s">
        <v>486</v>
      </c>
      <c r="C261" s="41" t="s">
        <v>105</v>
      </c>
      <c r="D261" s="32">
        <v>10.34</v>
      </c>
      <c r="E261" s="38">
        <v>3.55</v>
      </c>
      <c r="F261" s="31">
        <v>13.89</v>
      </c>
    </row>
    <row r="262" spans="1:6" ht="15" customHeight="1">
      <c r="A262" s="39" t="s">
        <v>3357</v>
      </c>
      <c r="B262" s="45" t="s">
        <v>484</v>
      </c>
      <c r="C262" s="41" t="s">
        <v>105</v>
      </c>
      <c r="D262" s="32">
        <v>10.86</v>
      </c>
      <c r="E262" s="38">
        <v>3.73</v>
      </c>
      <c r="F262" s="31">
        <v>14.58</v>
      </c>
    </row>
    <row r="263" spans="1:6" ht="15" customHeight="1">
      <c r="A263" s="39" t="s">
        <v>3356</v>
      </c>
      <c r="B263" s="45" t="s">
        <v>482</v>
      </c>
      <c r="C263" s="41" t="s">
        <v>105</v>
      </c>
      <c r="D263" s="32">
        <v>11.18</v>
      </c>
      <c r="E263" s="38">
        <v>3.84</v>
      </c>
      <c r="F263" s="31">
        <v>15.02</v>
      </c>
    </row>
    <row r="264" spans="1:6" ht="15" customHeight="1">
      <c r="A264" s="39" t="s">
        <v>3355</v>
      </c>
      <c r="B264" s="45" t="s">
        <v>480</v>
      </c>
      <c r="C264" s="41" t="s">
        <v>105</v>
      </c>
      <c r="D264" s="32">
        <v>11.79</v>
      </c>
      <c r="E264" s="38">
        <v>4.05</v>
      </c>
      <c r="F264" s="31">
        <v>15.83</v>
      </c>
    </row>
    <row r="265" spans="1:6" ht="14.1" customHeight="1">
      <c r="A265" s="39" t="s">
        <v>3354</v>
      </c>
      <c r="B265" s="45" t="s">
        <v>478</v>
      </c>
      <c r="C265" s="41" t="s">
        <v>105</v>
      </c>
      <c r="D265" s="32">
        <v>12.13</v>
      </c>
      <c r="E265" s="38">
        <v>4.16</v>
      </c>
      <c r="F265" s="31">
        <v>16.3</v>
      </c>
    </row>
    <row r="266" spans="1:6" ht="14.1" customHeight="1">
      <c r="A266" s="39" t="s">
        <v>3353</v>
      </c>
      <c r="B266" s="45" t="s">
        <v>476</v>
      </c>
      <c r="C266" s="41" t="s">
        <v>105</v>
      </c>
      <c r="D266" s="32">
        <v>12.46</v>
      </c>
      <c r="E266" s="38">
        <v>4.28</v>
      </c>
      <c r="F266" s="31">
        <v>16.739999999999998</v>
      </c>
    </row>
    <row r="267" spans="1:6" ht="15" customHeight="1">
      <c r="A267" s="39" t="s">
        <v>3352</v>
      </c>
      <c r="B267" s="45" t="s">
        <v>474</v>
      </c>
      <c r="C267" s="41" t="s">
        <v>105</v>
      </c>
      <c r="D267" s="32">
        <v>12.61</v>
      </c>
      <c r="E267" s="38">
        <v>4.33</v>
      </c>
      <c r="F267" s="31">
        <v>16.940000000000001</v>
      </c>
    </row>
    <row r="268" spans="1:6" ht="15" customHeight="1">
      <c r="A268" s="39" t="s">
        <v>3351</v>
      </c>
      <c r="B268" s="45" t="s">
        <v>472</v>
      </c>
      <c r="C268" s="41" t="s">
        <v>105</v>
      </c>
      <c r="D268" s="32">
        <v>13.23</v>
      </c>
      <c r="E268" s="38">
        <v>4.54</v>
      </c>
      <c r="F268" s="31">
        <v>17.760000000000002</v>
      </c>
    </row>
    <row r="269" spans="1:6" ht="14.1" customHeight="1">
      <c r="A269" s="39" t="s">
        <v>3350</v>
      </c>
      <c r="B269" s="45" t="s">
        <v>470</v>
      </c>
      <c r="C269" s="41" t="s">
        <v>105</v>
      </c>
      <c r="D269" s="32">
        <v>14.41</v>
      </c>
      <c r="E269" s="38">
        <v>4.95</v>
      </c>
      <c r="F269" s="31">
        <v>19.36</v>
      </c>
    </row>
    <row r="270" spans="1:6" ht="14.1" customHeight="1">
      <c r="A270" s="39" t="s">
        <v>3349</v>
      </c>
      <c r="B270" s="45" t="s">
        <v>468</v>
      </c>
      <c r="C270" s="41" t="s">
        <v>105</v>
      </c>
      <c r="D270" s="32">
        <v>18.2</v>
      </c>
      <c r="E270" s="38">
        <v>6.24</v>
      </c>
      <c r="F270" s="31">
        <v>24.44</v>
      </c>
    </row>
    <row r="271" spans="1:6" ht="15" customHeight="1">
      <c r="A271" s="39" t="s">
        <v>3348</v>
      </c>
      <c r="B271" s="45" t="s">
        <v>466</v>
      </c>
      <c r="C271" s="41" t="s">
        <v>105</v>
      </c>
      <c r="D271" s="32">
        <v>6.76</v>
      </c>
      <c r="E271" s="38">
        <v>2.3199999999999998</v>
      </c>
      <c r="F271" s="31">
        <v>9.08</v>
      </c>
    </row>
    <row r="272" spans="1:6" ht="15" customHeight="1">
      <c r="A272" s="39" t="s">
        <v>3347</v>
      </c>
      <c r="B272" s="45" t="s">
        <v>464</v>
      </c>
      <c r="C272" s="41" t="s">
        <v>105</v>
      </c>
      <c r="D272" s="32">
        <v>7.29</v>
      </c>
      <c r="E272" s="38">
        <v>2.5</v>
      </c>
      <c r="F272" s="31">
        <v>9.7899999999999991</v>
      </c>
    </row>
    <row r="273" spans="1:6" ht="15" customHeight="1">
      <c r="A273" s="39" t="s">
        <v>3346</v>
      </c>
      <c r="B273" s="45" t="s">
        <v>462</v>
      </c>
      <c r="C273" s="41" t="s">
        <v>105</v>
      </c>
      <c r="D273" s="32">
        <v>7.69</v>
      </c>
      <c r="E273" s="38">
        <v>2.64</v>
      </c>
      <c r="F273" s="31">
        <v>10.33</v>
      </c>
    </row>
    <row r="274" spans="1:6" ht="14.1" customHeight="1">
      <c r="A274" s="39" t="s">
        <v>3345</v>
      </c>
      <c r="B274" s="45" t="s">
        <v>460</v>
      </c>
      <c r="C274" s="41" t="s">
        <v>105</v>
      </c>
      <c r="D274" s="32">
        <v>8.01</v>
      </c>
      <c r="E274" s="38">
        <v>2.75</v>
      </c>
      <c r="F274" s="31">
        <v>10.77</v>
      </c>
    </row>
    <row r="275" spans="1:6" ht="14.1" customHeight="1">
      <c r="A275" s="39" t="s">
        <v>3344</v>
      </c>
      <c r="B275" s="45" t="s">
        <v>458</v>
      </c>
      <c r="C275" s="41" t="s">
        <v>105</v>
      </c>
      <c r="D275" s="32">
        <v>8.74</v>
      </c>
      <c r="E275" s="38">
        <v>3</v>
      </c>
      <c r="F275" s="31">
        <v>11.74</v>
      </c>
    </row>
    <row r="276" spans="1:6" ht="15" customHeight="1">
      <c r="A276" s="39" t="s">
        <v>3343</v>
      </c>
      <c r="B276" s="45" t="s">
        <v>456</v>
      </c>
      <c r="C276" s="41" t="s">
        <v>105</v>
      </c>
      <c r="D276" s="32">
        <v>9.1999999999999993</v>
      </c>
      <c r="E276" s="38">
        <v>3.16</v>
      </c>
      <c r="F276" s="31">
        <v>12.36</v>
      </c>
    </row>
    <row r="277" spans="1:6" ht="15" customHeight="1">
      <c r="A277" s="39" t="s">
        <v>3342</v>
      </c>
      <c r="B277" s="45" t="s">
        <v>454</v>
      </c>
      <c r="C277" s="41" t="s">
        <v>105</v>
      </c>
      <c r="D277" s="32">
        <v>9.57</v>
      </c>
      <c r="E277" s="38">
        <v>3.28</v>
      </c>
      <c r="F277" s="31">
        <v>12.85</v>
      </c>
    </row>
    <row r="278" spans="1:6" ht="14.1" customHeight="1">
      <c r="A278" s="39" t="s">
        <v>3341</v>
      </c>
      <c r="B278" s="45" t="s">
        <v>452</v>
      </c>
      <c r="C278" s="41" t="s">
        <v>105</v>
      </c>
      <c r="D278" s="32">
        <v>9.85</v>
      </c>
      <c r="E278" s="38">
        <v>3.38</v>
      </c>
      <c r="F278" s="31">
        <v>13.23</v>
      </c>
    </row>
    <row r="279" spans="1:6" ht="14.1" customHeight="1">
      <c r="A279" s="39" t="s">
        <v>3340</v>
      </c>
      <c r="B279" s="45" t="s">
        <v>450</v>
      </c>
      <c r="C279" s="41" t="s">
        <v>105</v>
      </c>
      <c r="D279" s="32">
        <v>10.16</v>
      </c>
      <c r="E279" s="38">
        <v>3.49</v>
      </c>
      <c r="F279" s="31">
        <v>13.65</v>
      </c>
    </row>
    <row r="280" spans="1:6" ht="15" customHeight="1">
      <c r="A280" s="39" t="s">
        <v>3339</v>
      </c>
      <c r="B280" s="45" t="s">
        <v>448</v>
      </c>
      <c r="C280" s="41" t="s">
        <v>105</v>
      </c>
      <c r="D280" s="32">
        <v>10.67</v>
      </c>
      <c r="E280" s="38">
        <v>3.66</v>
      </c>
      <c r="F280" s="31">
        <v>14.33</v>
      </c>
    </row>
    <row r="281" spans="1:6" ht="14.1" customHeight="1">
      <c r="A281" s="39" t="s">
        <v>3338</v>
      </c>
      <c r="B281" s="45" t="s">
        <v>446</v>
      </c>
      <c r="C281" s="41" t="s">
        <v>105</v>
      </c>
      <c r="D281" s="32">
        <v>11.71</v>
      </c>
      <c r="E281" s="38">
        <v>4.0199999999999996</v>
      </c>
      <c r="F281" s="31">
        <v>15.72</v>
      </c>
    </row>
    <row r="282" spans="1:6" ht="14.1" customHeight="1">
      <c r="A282" s="39" t="s">
        <v>3337</v>
      </c>
      <c r="B282" s="45" t="s">
        <v>444</v>
      </c>
      <c r="C282" s="41" t="s">
        <v>105</v>
      </c>
      <c r="D282" s="32">
        <v>15.35</v>
      </c>
      <c r="E282" s="38">
        <v>5.27</v>
      </c>
      <c r="F282" s="31">
        <v>20.62</v>
      </c>
    </row>
    <row r="283" spans="1:6" ht="14.1" customHeight="1">
      <c r="A283" s="39" t="s">
        <v>3336</v>
      </c>
      <c r="B283" s="45" t="s">
        <v>442</v>
      </c>
      <c r="C283" s="41" t="s">
        <v>105</v>
      </c>
      <c r="D283" s="32">
        <v>17.420000000000002</v>
      </c>
      <c r="E283" s="38">
        <v>5.98</v>
      </c>
      <c r="F283" s="31">
        <v>23.4</v>
      </c>
    </row>
    <row r="284" spans="1:6" ht="15" customHeight="1">
      <c r="A284" s="39" t="s">
        <v>3335</v>
      </c>
      <c r="B284" s="45" t="s">
        <v>440</v>
      </c>
      <c r="C284" s="41" t="s">
        <v>105</v>
      </c>
      <c r="D284" s="32">
        <v>21.42</v>
      </c>
      <c r="E284" s="38">
        <v>7.35</v>
      </c>
      <c r="F284" s="31">
        <v>28.78</v>
      </c>
    </row>
    <row r="285" spans="1:6" ht="15" customHeight="1">
      <c r="A285" s="39" t="s">
        <v>3334</v>
      </c>
      <c r="B285" s="45" t="s">
        <v>438</v>
      </c>
      <c r="C285" s="41" t="s">
        <v>105</v>
      </c>
      <c r="D285" s="32">
        <v>22.21</v>
      </c>
      <c r="E285" s="38">
        <v>7.62</v>
      </c>
      <c r="F285" s="31">
        <v>29.83</v>
      </c>
    </row>
    <row r="286" spans="1:6" ht="17.100000000000001" customHeight="1">
      <c r="A286" s="39" t="s">
        <v>3333</v>
      </c>
      <c r="B286" s="45" t="s">
        <v>436</v>
      </c>
      <c r="C286" s="41" t="s">
        <v>105</v>
      </c>
      <c r="D286" s="32">
        <v>23.32</v>
      </c>
      <c r="E286" s="38">
        <v>8</v>
      </c>
      <c r="F286" s="31">
        <v>31.33</v>
      </c>
    </row>
    <row r="287" spans="1:6" ht="18.95" customHeight="1">
      <c r="A287" s="39" t="s">
        <v>3332</v>
      </c>
      <c r="B287" s="45" t="s">
        <v>434</v>
      </c>
      <c r="C287" s="44" t="s">
        <v>105</v>
      </c>
      <c r="D287" s="32">
        <v>24.11</v>
      </c>
      <c r="E287" s="40">
        <v>8.27</v>
      </c>
      <c r="F287" s="31">
        <v>32.380000000000003</v>
      </c>
    </row>
    <row r="288" spans="1:6" ht="15" customHeight="1">
      <c r="A288" s="39" t="s">
        <v>3331</v>
      </c>
      <c r="B288" s="45" t="s">
        <v>432</v>
      </c>
      <c r="C288" s="44" t="s">
        <v>105</v>
      </c>
      <c r="D288" s="32">
        <v>24.9</v>
      </c>
      <c r="E288" s="40">
        <v>8.5399999999999991</v>
      </c>
      <c r="F288" s="31">
        <v>33.44</v>
      </c>
    </row>
    <row r="289" spans="1:6" ht="14.1" customHeight="1">
      <c r="A289" s="39" t="s">
        <v>3330</v>
      </c>
      <c r="B289" s="45" t="s">
        <v>430</v>
      </c>
      <c r="C289" s="44" t="s">
        <v>105</v>
      </c>
      <c r="D289" s="32">
        <v>25.23</v>
      </c>
      <c r="E289" s="40">
        <v>8.66</v>
      </c>
      <c r="F289" s="31">
        <v>33.89</v>
      </c>
    </row>
    <row r="290" spans="1:6" ht="14.1" customHeight="1">
      <c r="A290" s="39" t="s">
        <v>3329</v>
      </c>
      <c r="B290" s="45" t="s">
        <v>3328</v>
      </c>
      <c r="C290" s="44" t="s">
        <v>105</v>
      </c>
      <c r="D290" s="32">
        <v>15.25</v>
      </c>
      <c r="E290" s="40">
        <v>5.23</v>
      </c>
      <c r="F290" s="31">
        <v>20.49</v>
      </c>
    </row>
    <row r="291" spans="1:6" ht="15" customHeight="1">
      <c r="A291" s="39" t="s">
        <v>3327</v>
      </c>
      <c r="B291" s="45" t="s">
        <v>3326</v>
      </c>
      <c r="C291" s="44" t="s">
        <v>105</v>
      </c>
      <c r="D291" s="32">
        <v>16.420000000000002</v>
      </c>
      <c r="E291" s="40">
        <v>5.63</v>
      </c>
      <c r="F291" s="31">
        <v>22.05</v>
      </c>
    </row>
    <row r="292" spans="1:6" ht="15" customHeight="1">
      <c r="A292" s="39" t="s">
        <v>3325</v>
      </c>
      <c r="B292" s="45" t="s">
        <v>3324</v>
      </c>
      <c r="C292" s="44" t="s">
        <v>105</v>
      </c>
      <c r="D292" s="32">
        <v>16.91</v>
      </c>
      <c r="E292" s="40">
        <v>5.81</v>
      </c>
      <c r="F292" s="31">
        <v>22.72</v>
      </c>
    </row>
    <row r="293" spans="1:6" ht="14.1" customHeight="1">
      <c r="A293" s="39" t="s">
        <v>3323</v>
      </c>
      <c r="B293" s="45" t="s">
        <v>3322</v>
      </c>
      <c r="C293" s="44" t="s">
        <v>105</v>
      </c>
      <c r="D293" s="32">
        <v>17.5</v>
      </c>
      <c r="E293" s="40">
        <v>6</v>
      </c>
      <c r="F293" s="31">
        <v>23.5</v>
      </c>
    </row>
    <row r="294" spans="1:6" ht="14.1" customHeight="1">
      <c r="A294" s="39" t="s">
        <v>3321</v>
      </c>
      <c r="B294" s="45" t="s">
        <v>3320</v>
      </c>
      <c r="C294" s="44" t="s">
        <v>105</v>
      </c>
      <c r="D294" s="32">
        <v>18.600000000000001</v>
      </c>
      <c r="E294" s="40">
        <v>6.39</v>
      </c>
      <c r="F294" s="31">
        <v>24.99</v>
      </c>
    </row>
    <row r="295" spans="1:6" ht="15" customHeight="1">
      <c r="A295" s="39" t="s">
        <v>3319</v>
      </c>
      <c r="B295" s="45" t="s">
        <v>428</v>
      </c>
      <c r="C295" s="44" t="s">
        <v>105</v>
      </c>
      <c r="D295" s="32">
        <v>2.3199999999999998</v>
      </c>
      <c r="E295" s="40">
        <v>0.8</v>
      </c>
      <c r="F295" s="31">
        <v>3.12</v>
      </c>
    </row>
    <row r="296" spans="1:6" ht="15" customHeight="1">
      <c r="A296" s="39" t="s">
        <v>3318</v>
      </c>
      <c r="B296" s="45" t="s">
        <v>426</v>
      </c>
      <c r="C296" s="44" t="s">
        <v>105</v>
      </c>
      <c r="D296" s="32">
        <v>2.69</v>
      </c>
      <c r="E296" s="40">
        <v>0.92</v>
      </c>
      <c r="F296" s="31">
        <v>3.62</v>
      </c>
    </row>
    <row r="297" spans="1:6" ht="14.1" customHeight="1">
      <c r="A297" s="39" t="s">
        <v>3317</v>
      </c>
      <c r="B297" s="45" t="s">
        <v>3316</v>
      </c>
      <c r="C297" s="44" t="s">
        <v>105</v>
      </c>
      <c r="D297" s="32">
        <v>7.23</v>
      </c>
      <c r="E297" s="40">
        <v>2.48</v>
      </c>
      <c r="F297" s="31">
        <v>9.7100000000000009</v>
      </c>
    </row>
    <row r="298" spans="1:6" ht="15" customHeight="1">
      <c r="A298" s="39" t="s">
        <v>3315</v>
      </c>
      <c r="B298" s="45" t="s">
        <v>3314</v>
      </c>
      <c r="C298" s="44" t="s">
        <v>105</v>
      </c>
      <c r="D298" s="32">
        <v>57.83</v>
      </c>
      <c r="E298" s="40">
        <v>19.850000000000001</v>
      </c>
      <c r="F298" s="31">
        <v>77.680000000000007</v>
      </c>
    </row>
    <row r="299" spans="1:6" ht="15" customHeight="1">
      <c r="A299" s="39" t="s">
        <v>3313</v>
      </c>
      <c r="B299" s="45" t="s">
        <v>3312</v>
      </c>
      <c r="C299" s="44" t="s">
        <v>105</v>
      </c>
      <c r="D299" s="32">
        <v>81.3</v>
      </c>
      <c r="E299" s="40">
        <v>27.9</v>
      </c>
      <c r="F299" s="31">
        <v>109.2</v>
      </c>
    </row>
    <row r="300" spans="1:6" ht="15" customHeight="1">
      <c r="A300" s="39" t="s">
        <v>3311</v>
      </c>
      <c r="B300" s="45" t="s">
        <v>424</v>
      </c>
      <c r="C300" s="44" t="s">
        <v>105</v>
      </c>
      <c r="D300" s="32">
        <v>1.86</v>
      </c>
      <c r="E300" s="40">
        <v>0.64</v>
      </c>
      <c r="F300" s="31">
        <v>2.5</v>
      </c>
    </row>
    <row r="301" spans="1:6" ht="14.1" customHeight="1">
      <c r="A301" s="39" t="s">
        <v>3310</v>
      </c>
      <c r="B301" s="45" t="s">
        <v>422</v>
      </c>
      <c r="C301" s="44" t="s">
        <v>105</v>
      </c>
      <c r="D301" s="32">
        <v>10.02</v>
      </c>
      <c r="E301" s="40">
        <v>3.44</v>
      </c>
      <c r="F301" s="31">
        <v>13.46</v>
      </c>
    </row>
    <row r="302" spans="1:6" ht="14.1" customHeight="1">
      <c r="A302" s="39" t="s">
        <v>3309</v>
      </c>
      <c r="B302" s="45" t="s">
        <v>420</v>
      </c>
      <c r="C302" s="44" t="s">
        <v>114</v>
      </c>
      <c r="D302" s="32">
        <v>0.7</v>
      </c>
      <c r="E302" s="40">
        <v>0.24</v>
      </c>
      <c r="F302" s="31">
        <v>0.94</v>
      </c>
    </row>
    <row r="303" spans="1:6" ht="15" customHeight="1">
      <c r="A303" s="39" t="s">
        <v>3308</v>
      </c>
      <c r="B303" s="45" t="s">
        <v>3307</v>
      </c>
      <c r="C303" s="44" t="s">
        <v>114</v>
      </c>
      <c r="D303" s="32">
        <v>0.92</v>
      </c>
      <c r="E303" s="40">
        <v>0.32</v>
      </c>
      <c r="F303" s="31">
        <v>1.24</v>
      </c>
    </row>
    <row r="304" spans="1:6" ht="15" customHeight="1">
      <c r="A304" s="39" t="s">
        <v>3306</v>
      </c>
      <c r="B304" s="45" t="s">
        <v>416</v>
      </c>
      <c r="C304" s="44" t="s">
        <v>105</v>
      </c>
      <c r="D304" s="32">
        <v>10.02</v>
      </c>
      <c r="E304" s="40">
        <v>3.44</v>
      </c>
      <c r="F304" s="31">
        <v>13.46</v>
      </c>
    </row>
    <row r="305" spans="1:6" ht="14.1" customHeight="1">
      <c r="A305" s="39" t="s">
        <v>3305</v>
      </c>
      <c r="B305" s="45" t="s">
        <v>414</v>
      </c>
      <c r="C305" s="44" t="s">
        <v>105</v>
      </c>
      <c r="D305" s="32">
        <v>10.02</v>
      </c>
      <c r="E305" s="40">
        <v>3.44</v>
      </c>
      <c r="F305" s="31">
        <v>13.46</v>
      </c>
    </row>
    <row r="306" spans="1:6" ht="14.1" customHeight="1">
      <c r="A306" s="39" t="s">
        <v>3304</v>
      </c>
      <c r="B306" s="45" t="s">
        <v>3303</v>
      </c>
      <c r="C306" s="44" t="s">
        <v>105</v>
      </c>
      <c r="D306" s="32">
        <v>10.7</v>
      </c>
      <c r="E306" s="40">
        <v>3.67</v>
      </c>
      <c r="F306" s="31">
        <v>14.37</v>
      </c>
    </row>
    <row r="307" spans="1:6" ht="15" customHeight="1">
      <c r="A307" s="39" t="s">
        <v>3302</v>
      </c>
      <c r="B307" s="45" t="s">
        <v>3301</v>
      </c>
      <c r="C307" s="44" t="s">
        <v>105</v>
      </c>
      <c r="D307" s="32">
        <v>12.34</v>
      </c>
      <c r="E307" s="40">
        <v>4.2300000000000004</v>
      </c>
      <c r="F307" s="31">
        <v>16.57</v>
      </c>
    </row>
    <row r="308" spans="1:6" ht="15" customHeight="1">
      <c r="A308" s="39" t="s">
        <v>3300</v>
      </c>
      <c r="B308" s="45" t="s">
        <v>3299</v>
      </c>
      <c r="C308" s="44" t="s">
        <v>105</v>
      </c>
      <c r="D308" s="32">
        <v>12.34</v>
      </c>
      <c r="E308" s="40">
        <v>4.2300000000000004</v>
      </c>
      <c r="F308" s="31">
        <v>16.57</v>
      </c>
    </row>
    <row r="309" spans="1:6" ht="15" customHeight="1">
      <c r="A309" s="39" t="s">
        <v>3298</v>
      </c>
      <c r="B309" s="45" t="s">
        <v>3297</v>
      </c>
      <c r="C309" s="44" t="s">
        <v>105</v>
      </c>
      <c r="D309" s="32">
        <v>29.08</v>
      </c>
      <c r="E309" s="40">
        <v>9.98</v>
      </c>
      <c r="F309" s="31">
        <v>39.06</v>
      </c>
    </row>
    <row r="310" spans="1:6" ht="14.1" customHeight="1">
      <c r="A310" s="39" t="s">
        <v>3296</v>
      </c>
      <c r="B310" s="45" t="s">
        <v>3295</v>
      </c>
      <c r="C310" s="44" t="s">
        <v>105</v>
      </c>
      <c r="D310" s="32">
        <v>29.08</v>
      </c>
      <c r="E310" s="40">
        <v>9.98</v>
      </c>
      <c r="F310" s="31">
        <v>39.06</v>
      </c>
    </row>
    <row r="311" spans="1:6" ht="14.1" customHeight="1">
      <c r="A311" s="39" t="s">
        <v>3294</v>
      </c>
      <c r="B311" s="45" t="s">
        <v>3293</v>
      </c>
      <c r="C311" s="44" t="s">
        <v>105</v>
      </c>
      <c r="D311" s="32">
        <v>38.520000000000003</v>
      </c>
      <c r="E311" s="40">
        <v>13.22</v>
      </c>
      <c r="F311" s="31">
        <v>51.74</v>
      </c>
    </row>
    <row r="312" spans="1:6" ht="15" customHeight="1">
      <c r="A312" s="39" t="s">
        <v>3292</v>
      </c>
      <c r="B312" s="45" t="s">
        <v>3291</v>
      </c>
      <c r="C312" s="44" t="s">
        <v>105</v>
      </c>
      <c r="D312" s="32">
        <v>48.87</v>
      </c>
      <c r="E312" s="40">
        <v>16.77</v>
      </c>
      <c r="F312" s="31">
        <v>65.64</v>
      </c>
    </row>
    <row r="313" spans="1:6" ht="15" customHeight="1">
      <c r="A313" s="39" t="s">
        <v>3290</v>
      </c>
      <c r="B313" s="45" t="s">
        <v>396</v>
      </c>
      <c r="C313" s="44" t="s">
        <v>105</v>
      </c>
      <c r="D313" s="32">
        <v>63.31</v>
      </c>
      <c r="E313" s="40">
        <v>21.73</v>
      </c>
      <c r="F313" s="31">
        <v>85.03</v>
      </c>
    </row>
    <row r="314" spans="1:6" ht="14.1" customHeight="1">
      <c r="A314" s="39" t="s">
        <v>3289</v>
      </c>
      <c r="B314" s="45" t="s">
        <v>3288</v>
      </c>
      <c r="C314" s="44" t="s">
        <v>105</v>
      </c>
      <c r="D314" s="32">
        <v>63.23</v>
      </c>
      <c r="E314" s="40">
        <v>21.7</v>
      </c>
      <c r="F314" s="31">
        <v>84.94</v>
      </c>
    </row>
    <row r="315" spans="1:6" ht="14.1" customHeight="1">
      <c r="A315" s="39" t="s">
        <v>3287</v>
      </c>
      <c r="B315" s="45" t="s">
        <v>392</v>
      </c>
      <c r="C315" s="44" t="s">
        <v>105</v>
      </c>
      <c r="D315" s="32">
        <v>89.19</v>
      </c>
      <c r="E315" s="40">
        <v>30.61</v>
      </c>
      <c r="F315" s="31">
        <v>119.8</v>
      </c>
    </row>
    <row r="316" spans="1:6" ht="15" customHeight="1">
      <c r="A316" s="39" t="s">
        <v>3286</v>
      </c>
      <c r="B316" s="45" t="s">
        <v>3285</v>
      </c>
      <c r="C316" s="44" t="s">
        <v>105</v>
      </c>
      <c r="D316" s="32">
        <v>89.12</v>
      </c>
      <c r="E316" s="40">
        <v>30.59</v>
      </c>
      <c r="F316" s="31">
        <v>119.71</v>
      </c>
    </row>
    <row r="317" spans="1:6" ht="14.1" customHeight="1">
      <c r="A317" s="39" t="s">
        <v>3284</v>
      </c>
      <c r="B317" s="45" t="s">
        <v>3283</v>
      </c>
      <c r="C317" s="44" t="s">
        <v>105</v>
      </c>
      <c r="D317" s="32">
        <v>55.5</v>
      </c>
      <c r="E317" s="40">
        <v>19.05</v>
      </c>
      <c r="F317" s="31">
        <v>74.55</v>
      </c>
    </row>
    <row r="318" spans="1:6" ht="14.1" customHeight="1">
      <c r="A318" s="39" t="s">
        <v>3282</v>
      </c>
      <c r="B318" s="45" t="s">
        <v>3281</v>
      </c>
      <c r="C318" s="44" t="s">
        <v>105</v>
      </c>
      <c r="D318" s="32">
        <v>79.77</v>
      </c>
      <c r="E318" s="40">
        <v>27.38</v>
      </c>
      <c r="F318" s="31">
        <v>107.15</v>
      </c>
    </row>
    <row r="319" spans="1:6" ht="14.1" customHeight="1">
      <c r="A319" s="39" t="s">
        <v>3280</v>
      </c>
      <c r="B319" s="45" t="s">
        <v>3279</v>
      </c>
      <c r="C319" s="44" t="s">
        <v>105</v>
      </c>
      <c r="D319" s="32">
        <v>100.2</v>
      </c>
      <c r="E319" s="40">
        <v>34.39</v>
      </c>
      <c r="F319" s="31">
        <v>134.59</v>
      </c>
    </row>
    <row r="320" spans="1:6" ht="15" customHeight="1">
      <c r="A320" s="39" t="s">
        <v>3278</v>
      </c>
      <c r="B320" s="45" t="s">
        <v>3277</v>
      </c>
      <c r="C320" s="44" t="s">
        <v>105</v>
      </c>
      <c r="D320" s="32">
        <v>60.85</v>
      </c>
      <c r="E320" s="40">
        <v>20.89</v>
      </c>
      <c r="F320" s="31">
        <v>81.739999999999995</v>
      </c>
    </row>
    <row r="321" spans="1:6" ht="15" customHeight="1">
      <c r="A321" s="39" t="s">
        <v>3276</v>
      </c>
      <c r="B321" s="45" t="s">
        <v>378</v>
      </c>
      <c r="C321" s="44" t="s">
        <v>114</v>
      </c>
      <c r="D321" s="32">
        <v>0.24</v>
      </c>
      <c r="E321" s="40">
        <v>0.08</v>
      </c>
      <c r="F321" s="31">
        <v>0.32</v>
      </c>
    </row>
    <row r="322" spans="1:6" ht="17.100000000000001" customHeight="1">
      <c r="A322" s="39" t="s">
        <v>3275</v>
      </c>
      <c r="B322" s="45" t="s">
        <v>376</v>
      </c>
      <c r="C322" s="44" t="s">
        <v>114</v>
      </c>
      <c r="D322" s="32">
        <v>0.16</v>
      </c>
      <c r="E322" s="40">
        <v>0.06</v>
      </c>
      <c r="F322" s="31">
        <v>0.22</v>
      </c>
    </row>
    <row r="323" spans="1:6" ht="18.95" customHeight="1">
      <c r="A323" s="39" t="s">
        <v>3274</v>
      </c>
      <c r="B323" s="45" t="s">
        <v>374</v>
      </c>
      <c r="C323" s="33" t="s">
        <v>114</v>
      </c>
      <c r="D323" s="32">
        <v>0.81</v>
      </c>
      <c r="E323" s="32">
        <v>0.28000000000000003</v>
      </c>
      <c r="F323" s="31">
        <v>1.0900000000000001</v>
      </c>
    </row>
    <row r="324" spans="1:6" ht="15" customHeight="1">
      <c r="A324" s="39" t="s">
        <v>3273</v>
      </c>
      <c r="B324" s="45" t="s">
        <v>372</v>
      </c>
      <c r="C324" s="33" t="s">
        <v>114</v>
      </c>
      <c r="D324" s="32">
        <v>0.98</v>
      </c>
      <c r="E324" s="32">
        <v>0.34</v>
      </c>
      <c r="F324" s="31">
        <v>1.31</v>
      </c>
    </row>
    <row r="325" spans="1:6" ht="14.1" customHeight="1">
      <c r="A325" s="39" t="s">
        <v>3272</v>
      </c>
      <c r="B325" s="45" t="s">
        <v>3271</v>
      </c>
      <c r="C325" s="33" t="s">
        <v>114</v>
      </c>
      <c r="D325" s="32">
        <v>1.01</v>
      </c>
      <c r="E325" s="32">
        <v>0.35</v>
      </c>
      <c r="F325" s="31">
        <v>1.36</v>
      </c>
    </row>
    <row r="326" spans="1:6" ht="14.1" customHeight="1">
      <c r="A326" s="39" t="s">
        <v>3270</v>
      </c>
      <c r="B326" s="45" t="s">
        <v>3269</v>
      </c>
      <c r="C326" s="33" t="s">
        <v>114</v>
      </c>
      <c r="D326" s="32">
        <v>0.94</v>
      </c>
      <c r="E326" s="32">
        <v>0.32</v>
      </c>
      <c r="F326" s="31">
        <v>1.26</v>
      </c>
    </row>
    <row r="327" spans="1:6" ht="15" customHeight="1">
      <c r="A327" s="39" t="s">
        <v>3268</v>
      </c>
      <c r="B327" s="45" t="s">
        <v>3267</v>
      </c>
      <c r="C327" s="33" t="s">
        <v>114</v>
      </c>
      <c r="D327" s="32">
        <v>1.1100000000000001</v>
      </c>
      <c r="E327" s="32">
        <v>0.38</v>
      </c>
      <c r="F327" s="31">
        <v>1.49</v>
      </c>
    </row>
    <row r="328" spans="1:6" ht="15" customHeight="1">
      <c r="A328" s="39" t="s">
        <v>3266</v>
      </c>
      <c r="B328" s="45" t="s">
        <v>364</v>
      </c>
      <c r="C328" s="33" t="s">
        <v>114</v>
      </c>
      <c r="D328" s="32">
        <v>2.4900000000000002</v>
      </c>
      <c r="E328" s="32">
        <v>0.85</v>
      </c>
      <c r="F328" s="31">
        <v>3.34</v>
      </c>
    </row>
    <row r="329" spans="1:6" ht="14.1" customHeight="1">
      <c r="A329" s="39" t="s">
        <v>3265</v>
      </c>
      <c r="B329" s="45" t="s">
        <v>362</v>
      </c>
      <c r="C329" s="33" t="s">
        <v>114</v>
      </c>
      <c r="D329" s="32">
        <v>2.86</v>
      </c>
      <c r="E329" s="32">
        <v>0.98</v>
      </c>
      <c r="F329" s="31">
        <v>3.84</v>
      </c>
    </row>
    <row r="330" spans="1:6" ht="14.1" customHeight="1">
      <c r="A330" s="39" t="s">
        <v>3264</v>
      </c>
      <c r="B330" s="45" t="s">
        <v>3263</v>
      </c>
      <c r="C330" s="33" t="s">
        <v>114</v>
      </c>
      <c r="D330" s="32">
        <v>2.91</v>
      </c>
      <c r="E330" s="32">
        <v>1</v>
      </c>
      <c r="F330" s="31">
        <v>3.91</v>
      </c>
    </row>
    <row r="331" spans="1:6" ht="15" customHeight="1">
      <c r="A331" s="39" t="s">
        <v>3262</v>
      </c>
      <c r="B331" s="45" t="s">
        <v>358</v>
      </c>
      <c r="C331" s="33" t="s">
        <v>114</v>
      </c>
      <c r="D331" s="32">
        <v>2.88</v>
      </c>
      <c r="E331" s="32">
        <v>0.99</v>
      </c>
      <c r="F331" s="31">
        <v>3.87</v>
      </c>
    </row>
    <row r="332" spans="1:6" ht="15" customHeight="1">
      <c r="A332" s="39" t="s">
        <v>3261</v>
      </c>
      <c r="B332" s="45" t="s">
        <v>356</v>
      </c>
      <c r="C332" s="33" t="s">
        <v>114</v>
      </c>
      <c r="D332" s="32">
        <v>3.26</v>
      </c>
      <c r="E332" s="32">
        <v>1.1200000000000001</v>
      </c>
      <c r="F332" s="31">
        <v>4.38</v>
      </c>
    </row>
    <row r="333" spans="1:6" ht="14.1" customHeight="1">
      <c r="A333" s="39" t="s">
        <v>3260</v>
      </c>
      <c r="B333" s="45" t="s">
        <v>354</v>
      </c>
      <c r="C333" s="33" t="s">
        <v>114</v>
      </c>
      <c r="D333" s="32">
        <v>3.62</v>
      </c>
      <c r="E333" s="32">
        <v>1.24</v>
      </c>
      <c r="F333" s="31">
        <v>4.87</v>
      </c>
    </row>
    <row r="334" spans="1:6" ht="15" customHeight="1">
      <c r="A334" s="39" t="s">
        <v>3259</v>
      </c>
      <c r="B334" s="45" t="s">
        <v>352</v>
      </c>
      <c r="C334" s="33" t="s">
        <v>114</v>
      </c>
      <c r="D334" s="32">
        <v>4.09</v>
      </c>
      <c r="E334" s="32">
        <v>1.4</v>
      </c>
      <c r="F334" s="31">
        <v>5.49</v>
      </c>
    </row>
    <row r="335" spans="1:6" ht="15" customHeight="1">
      <c r="A335" s="39" t="s">
        <v>3258</v>
      </c>
      <c r="B335" s="45" t="s">
        <v>3257</v>
      </c>
      <c r="C335" s="33" t="s">
        <v>114</v>
      </c>
      <c r="D335" s="32">
        <v>4.04</v>
      </c>
      <c r="E335" s="32">
        <v>1.39</v>
      </c>
      <c r="F335" s="31">
        <v>5.43</v>
      </c>
    </row>
    <row r="336" spans="1:6" ht="15" customHeight="1">
      <c r="A336" s="39" t="s">
        <v>3256</v>
      </c>
      <c r="B336" s="45" t="s">
        <v>348</v>
      </c>
      <c r="C336" s="33" t="s">
        <v>114</v>
      </c>
      <c r="D336" s="32">
        <v>4.0999999999999996</v>
      </c>
      <c r="E336" s="32">
        <v>1.41</v>
      </c>
      <c r="F336" s="31">
        <v>5.5</v>
      </c>
    </row>
    <row r="337" spans="1:6" ht="14.1" customHeight="1">
      <c r="A337" s="39" t="s">
        <v>3255</v>
      </c>
      <c r="B337" s="45" t="s">
        <v>3254</v>
      </c>
      <c r="C337" s="33" t="s">
        <v>114</v>
      </c>
      <c r="D337" s="32">
        <v>4.5599999999999996</v>
      </c>
      <c r="E337" s="32">
        <v>1.57</v>
      </c>
      <c r="F337" s="31">
        <v>6.13</v>
      </c>
    </row>
    <row r="338" spans="1:6" ht="14.1" customHeight="1">
      <c r="A338" s="39" t="s">
        <v>3253</v>
      </c>
      <c r="B338" s="45" t="s">
        <v>256</v>
      </c>
      <c r="C338" s="33" t="s">
        <v>105</v>
      </c>
      <c r="D338" s="32">
        <v>86.41</v>
      </c>
      <c r="E338" s="32">
        <v>29.66</v>
      </c>
      <c r="F338" s="31">
        <v>116.07</v>
      </c>
    </row>
    <row r="339" spans="1:6" ht="15" customHeight="1">
      <c r="A339" s="39" t="s">
        <v>3252</v>
      </c>
      <c r="B339" s="45" t="s">
        <v>254</v>
      </c>
      <c r="C339" s="33" t="s">
        <v>105</v>
      </c>
      <c r="D339" s="32">
        <v>115.4</v>
      </c>
      <c r="E339" s="32">
        <v>39.61</v>
      </c>
      <c r="F339" s="31">
        <v>155.01</v>
      </c>
    </row>
    <row r="340" spans="1:6" ht="15" customHeight="1">
      <c r="A340" s="39" t="s">
        <v>3251</v>
      </c>
      <c r="B340" s="45" t="s">
        <v>252</v>
      </c>
      <c r="C340" s="33" t="s">
        <v>105</v>
      </c>
      <c r="D340" s="32">
        <v>83.83</v>
      </c>
      <c r="E340" s="32">
        <v>28.77</v>
      </c>
      <c r="F340" s="31">
        <v>112.6</v>
      </c>
    </row>
    <row r="341" spans="1:6" ht="14.1" customHeight="1">
      <c r="A341" s="39" t="s">
        <v>3250</v>
      </c>
      <c r="B341" s="45" t="s">
        <v>250</v>
      </c>
      <c r="C341" s="33" t="s">
        <v>105</v>
      </c>
      <c r="D341" s="32">
        <v>106.48</v>
      </c>
      <c r="E341" s="32">
        <v>36.54</v>
      </c>
      <c r="F341" s="31">
        <v>143.03</v>
      </c>
    </row>
    <row r="342" spans="1:6" ht="14.1" customHeight="1">
      <c r="A342" s="39" t="s">
        <v>3249</v>
      </c>
      <c r="B342" s="45" t="s">
        <v>248</v>
      </c>
      <c r="C342" s="33" t="s">
        <v>229</v>
      </c>
      <c r="D342" s="32">
        <v>60.42</v>
      </c>
      <c r="E342" s="32">
        <v>20.74</v>
      </c>
      <c r="F342" s="31">
        <v>81.16</v>
      </c>
    </row>
    <row r="343" spans="1:6" ht="15" customHeight="1">
      <c r="A343" s="39" t="s">
        <v>3248</v>
      </c>
      <c r="B343" s="45" t="s">
        <v>246</v>
      </c>
      <c r="C343" s="33" t="s">
        <v>229</v>
      </c>
      <c r="D343" s="32">
        <v>94.86</v>
      </c>
      <c r="E343" s="32">
        <v>32.56</v>
      </c>
      <c r="F343" s="31">
        <v>127.42</v>
      </c>
    </row>
    <row r="344" spans="1:6" ht="15" customHeight="1">
      <c r="A344" s="39" t="s">
        <v>3247</v>
      </c>
      <c r="B344" s="45" t="s">
        <v>3246</v>
      </c>
      <c r="C344" s="33" t="s">
        <v>229</v>
      </c>
      <c r="D344" s="32">
        <v>57.17</v>
      </c>
      <c r="E344" s="32">
        <v>19.62</v>
      </c>
      <c r="F344" s="31">
        <v>76.790000000000006</v>
      </c>
    </row>
    <row r="345" spans="1:6" ht="15" customHeight="1">
      <c r="A345" s="39" t="s">
        <v>3245</v>
      </c>
      <c r="B345" s="45" t="s">
        <v>3244</v>
      </c>
      <c r="C345" s="33" t="s">
        <v>229</v>
      </c>
      <c r="D345" s="32">
        <v>50.35</v>
      </c>
      <c r="E345" s="32">
        <v>17.28</v>
      </c>
      <c r="F345" s="31">
        <v>67.63</v>
      </c>
    </row>
    <row r="346" spans="1:6" ht="14.1" customHeight="1">
      <c r="A346" s="39" t="s">
        <v>3243</v>
      </c>
      <c r="B346" s="45" t="s">
        <v>238</v>
      </c>
      <c r="C346" s="33" t="s">
        <v>229</v>
      </c>
      <c r="D346" s="32">
        <v>61.98</v>
      </c>
      <c r="E346" s="32">
        <v>21.27</v>
      </c>
      <c r="F346" s="31">
        <v>83.25</v>
      </c>
    </row>
    <row r="347" spans="1:6" ht="14.1" customHeight="1">
      <c r="A347" s="39" t="s">
        <v>3242</v>
      </c>
      <c r="B347" s="45" t="s">
        <v>3241</v>
      </c>
      <c r="C347" s="33" t="s">
        <v>229</v>
      </c>
      <c r="D347" s="32">
        <v>68.75</v>
      </c>
      <c r="E347" s="32">
        <v>23.59</v>
      </c>
      <c r="F347" s="31">
        <v>92.34</v>
      </c>
    </row>
    <row r="348" spans="1:6" ht="15" customHeight="1">
      <c r="A348" s="39" t="s">
        <v>3240</v>
      </c>
      <c r="B348" s="45" t="s">
        <v>3239</v>
      </c>
      <c r="C348" s="33" t="s">
        <v>229</v>
      </c>
      <c r="D348" s="32">
        <v>65.7</v>
      </c>
      <c r="E348" s="32">
        <v>22.55</v>
      </c>
      <c r="F348" s="31">
        <v>88.25</v>
      </c>
    </row>
    <row r="349" spans="1:6" ht="15" customHeight="1">
      <c r="A349" s="39" t="s">
        <v>3238</v>
      </c>
      <c r="B349" s="45" t="s">
        <v>3237</v>
      </c>
      <c r="C349" s="33" t="s">
        <v>229</v>
      </c>
      <c r="D349" s="32">
        <v>73.63</v>
      </c>
      <c r="E349" s="32">
        <v>25.27</v>
      </c>
      <c r="F349" s="31">
        <v>98.91</v>
      </c>
    </row>
    <row r="350" spans="1:6" ht="14.1" customHeight="1">
      <c r="A350" s="39" t="s">
        <v>3236</v>
      </c>
      <c r="B350" s="45" t="s">
        <v>3235</v>
      </c>
      <c r="C350" s="33" t="s">
        <v>105</v>
      </c>
      <c r="D350" s="32">
        <v>99.85</v>
      </c>
      <c r="E350" s="32">
        <v>34.270000000000003</v>
      </c>
      <c r="F350" s="31">
        <v>134.12</v>
      </c>
    </row>
    <row r="351" spans="1:6" ht="14.1" customHeight="1">
      <c r="A351" s="39" t="s">
        <v>3234</v>
      </c>
      <c r="B351" s="45" t="s">
        <v>3233</v>
      </c>
      <c r="C351" s="33" t="s">
        <v>105</v>
      </c>
      <c r="D351" s="32">
        <v>124.44</v>
      </c>
      <c r="E351" s="32">
        <v>42.71</v>
      </c>
      <c r="F351" s="31">
        <v>167.15</v>
      </c>
    </row>
    <row r="352" spans="1:6" ht="15" customHeight="1">
      <c r="A352" s="39" t="s">
        <v>3232</v>
      </c>
      <c r="B352" s="45" t="s">
        <v>3231</v>
      </c>
      <c r="C352" s="33" t="s">
        <v>105</v>
      </c>
      <c r="D352" s="32">
        <v>182.9</v>
      </c>
      <c r="E352" s="32">
        <v>62.77</v>
      </c>
      <c r="F352" s="31">
        <v>245.67</v>
      </c>
    </row>
    <row r="353" spans="1:6" ht="14.1" customHeight="1">
      <c r="A353" s="39" t="s">
        <v>3230</v>
      </c>
      <c r="B353" s="45" t="s">
        <v>3229</v>
      </c>
      <c r="C353" s="33" t="s">
        <v>105</v>
      </c>
      <c r="D353" s="32">
        <v>207.49</v>
      </c>
      <c r="E353" s="32">
        <v>71.209999999999994</v>
      </c>
      <c r="F353" s="31">
        <v>278.70999999999998</v>
      </c>
    </row>
    <row r="354" spans="1:6" ht="14.1" customHeight="1">
      <c r="A354" s="39" t="s">
        <v>3228</v>
      </c>
      <c r="B354" s="45" t="s">
        <v>3227</v>
      </c>
      <c r="C354" s="33" t="s">
        <v>105</v>
      </c>
      <c r="D354" s="32">
        <v>212.4</v>
      </c>
      <c r="E354" s="32">
        <v>72.89</v>
      </c>
      <c r="F354" s="31">
        <v>285.29000000000002</v>
      </c>
    </row>
    <row r="355" spans="1:6" ht="14.1" customHeight="1">
      <c r="A355" s="39" t="s">
        <v>3226</v>
      </c>
      <c r="B355" s="45" t="s">
        <v>3225</v>
      </c>
      <c r="C355" s="33" t="s">
        <v>105</v>
      </c>
      <c r="D355" s="32">
        <v>252.36</v>
      </c>
      <c r="E355" s="32">
        <v>86.61</v>
      </c>
      <c r="F355" s="31">
        <v>338.97</v>
      </c>
    </row>
    <row r="356" spans="1:6" ht="15" customHeight="1">
      <c r="A356" s="39" t="s">
        <v>3224</v>
      </c>
      <c r="B356" s="45" t="s">
        <v>225</v>
      </c>
      <c r="C356" s="33" t="s">
        <v>105</v>
      </c>
      <c r="D356" s="32">
        <v>313.42</v>
      </c>
      <c r="E356" s="32">
        <v>107.57</v>
      </c>
      <c r="F356" s="31">
        <v>420.98</v>
      </c>
    </row>
    <row r="357" spans="1:6" ht="15" customHeight="1">
      <c r="A357" s="39" t="s">
        <v>3223</v>
      </c>
      <c r="B357" s="45" t="s">
        <v>3222</v>
      </c>
      <c r="C357" s="33" t="s">
        <v>105</v>
      </c>
      <c r="D357" s="32">
        <v>352.61</v>
      </c>
      <c r="E357" s="32">
        <v>121.02</v>
      </c>
      <c r="F357" s="31">
        <v>473.63</v>
      </c>
    </row>
    <row r="358" spans="1:6" ht="17.100000000000001" customHeight="1">
      <c r="A358" s="39" t="s">
        <v>3221</v>
      </c>
      <c r="B358" s="45" t="s">
        <v>3220</v>
      </c>
      <c r="C358" s="33" t="s">
        <v>114</v>
      </c>
      <c r="D358" s="32">
        <v>52.8</v>
      </c>
      <c r="E358" s="32">
        <v>18.12</v>
      </c>
      <c r="F358" s="31">
        <v>70.92</v>
      </c>
    </row>
    <row r="359" spans="1:6" ht="18.95" customHeight="1">
      <c r="A359" s="39" t="s">
        <v>3219</v>
      </c>
      <c r="B359" s="45" t="s">
        <v>3218</v>
      </c>
      <c r="C359" s="33" t="s">
        <v>114</v>
      </c>
      <c r="D359" s="32">
        <v>58.49</v>
      </c>
      <c r="E359" s="32">
        <v>20.07</v>
      </c>
      <c r="F359" s="31">
        <v>78.569999999999993</v>
      </c>
    </row>
    <row r="360" spans="1:6" ht="15" customHeight="1">
      <c r="A360" s="39" t="s">
        <v>3217</v>
      </c>
      <c r="B360" s="45" t="s">
        <v>221</v>
      </c>
      <c r="C360" s="33" t="s">
        <v>92</v>
      </c>
      <c r="D360" s="32">
        <v>3.31</v>
      </c>
      <c r="E360" s="32">
        <v>1.1299999999999999</v>
      </c>
      <c r="F360" s="31">
        <v>4.4400000000000004</v>
      </c>
    </row>
    <row r="361" spans="1:6" ht="14.1" customHeight="1">
      <c r="A361" s="39" t="s">
        <v>3216</v>
      </c>
      <c r="B361" s="45" t="s">
        <v>3215</v>
      </c>
      <c r="C361" s="33" t="s">
        <v>105</v>
      </c>
      <c r="D361" s="32">
        <v>45.03</v>
      </c>
      <c r="E361" s="32">
        <v>15.45</v>
      </c>
      <c r="F361" s="31">
        <v>60.48</v>
      </c>
    </row>
    <row r="362" spans="1:6" ht="14.1" customHeight="1">
      <c r="A362" s="39" t="s">
        <v>3214</v>
      </c>
      <c r="B362" s="45" t="s">
        <v>3213</v>
      </c>
      <c r="C362" s="33" t="s">
        <v>105</v>
      </c>
      <c r="D362" s="32">
        <v>60.03</v>
      </c>
      <c r="E362" s="32">
        <v>20.6</v>
      </c>
      <c r="F362" s="31">
        <v>80.64</v>
      </c>
    </row>
    <row r="363" spans="1:6" ht="15" customHeight="1">
      <c r="A363" s="39" t="s">
        <v>3212</v>
      </c>
      <c r="B363" s="45" t="s">
        <v>3211</v>
      </c>
      <c r="C363" s="33" t="s">
        <v>105</v>
      </c>
      <c r="D363" s="32">
        <v>50.92</v>
      </c>
      <c r="E363" s="32">
        <v>17.48</v>
      </c>
      <c r="F363" s="31">
        <v>68.400000000000006</v>
      </c>
    </row>
    <row r="364" spans="1:6" ht="15" customHeight="1">
      <c r="A364" s="39" t="s">
        <v>3210</v>
      </c>
      <c r="B364" s="45" t="s">
        <v>3209</v>
      </c>
      <c r="C364" s="33" t="s">
        <v>105</v>
      </c>
      <c r="D364" s="32">
        <v>56.53</v>
      </c>
      <c r="E364" s="32">
        <v>19.399999999999999</v>
      </c>
      <c r="F364" s="31">
        <v>75.930000000000007</v>
      </c>
    </row>
    <row r="365" spans="1:6" ht="14.1" customHeight="1">
      <c r="A365" s="39" t="s">
        <v>3208</v>
      </c>
      <c r="B365" s="45" t="s">
        <v>3207</v>
      </c>
      <c r="C365" s="33" t="s">
        <v>105</v>
      </c>
      <c r="D365" s="32">
        <v>211.26</v>
      </c>
      <c r="E365" s="32">
        <v>72.5</v>
      </c>
      <c r="F365" s="31">
        <v>283.76</v>
      </c>
    </row>
    <row r="366" spans="1:6" ht="14.1" customHeight="1">
      <c r="A366" s="39" t="s">
        <v>3206</v>
      </c>
      <c r="B366" s="45" t="s">
        <v>3205</v>
      </c>
      <c r="C366" s="33" t="s">
        <v>105</v>
      </c>
      <c r="D366" s="32">
        <v>259.14</v>
      </c>
      <c r="E366" s="32">
        <v>88.94</v>
      </c>
      <c r="F366" s="31">
        <v>348.08</v>
      </c>
    </row>
    <row r="367" spans="1:6" ht="15" customHeight="1">
      <c r="A367" s="39" t="s">
        <v>3204</v>
      </c>
      <c r="B367" s="45" t="s">
        <v>3203</v>
      </c>
      <c r="C367" s="33" t="s">
        <v>105</v>
      </c>
      <c r="D367" s="32">
        <v>255.29</v>
      </c>
      <c r="E367" s="32">
        <v>87.62</v>
      </c>
      <c r="F367" s="31">
        <v>342.9</v>
      </c>
    </row>
    <row r="368" spans="1:6" ht="15" customHeight="1">
      <c r="A368" s="39" t="s">
        <v>3202</v>
      </c>
      <c r="B368" s="45" t="s">
        <v>3201</v>
      </c>
      <c r="C368" s="33" t="s">
        <v>105</v>
      </c>
      <c r="D368" s="32">
        <v>296.41000000000003</v>
      </c>
      <c r="E368" s="32">
        <v>101.73</v>
      </c>
      <c r="F368" s="31">
        <v>398.14</v>
      </c>
    </row>
    <row r="369" spans="1:6" ht="14.1" customHeight="1">
      <c r="A369" s="39" t="s">
        <v>3200</v>
      </c>
      <c r="B369" s="45" t="s">
        <v>3196</v>
      </c>
      <c r="C369" s="33" t="s">
        <v>105</v>
      </c>
      <c r="D369" s="32">
        <v>255.31</v>
      </c>
      <c r="E369" s="32">
        <v>87.62</v>
      </c>
      <c r="F369" s="31">
        <v>342.93</v>
      </c>
    </row>
    <row r="370" spans="1:6" ht="15" customHeight="1">
      <c r="A370" s="39" t="s">
        <v>3199</v>
      </c>
      <c r="B370" s="45" t="s">
        <v>3198</v>
      </c>
      <c r="C370" s="33" t="s">
        <v>105</v>
      </c>
      <c r="D370" s="32">
        <v>296.61</v>
      </c>
      <c r="E370" s="32">
        <v>101.8</v>
      </c>
      <c r="F370" s="31">
        <v>398.41</v>
      </c>
    </row>
    <row r="371" spans="1:6" ht="15" customHeight="1">
      <c r="A371" s="39" t="s">
        <v>3197</v>
      </c>
      <c r="B371" s="45" t="s">
        <v>3196</v>
      </c>
      <c r="C371" s="33" t="s">
        <v>105</v>
      </c>
      <c r="D371" s="32">
        <v>255.31</v>
      </c>
      <c r="E371" s="32">
        <v>87.62</v>
      </c>
      <c r="F371" s="31">
        <v>342.93</v>
      </c>
    </row>
    <row r="372" spans="1:6" ht="15" customHeight="1">
      <c r="A372" s="39" t="s">
        <v>3195</v>
      </c>
      <c r="B372" s="45" t="s">
        <v>3194</v>
      </c>
      <c r="C372" s="33" t="s">
        <v>105</v>
      </c>
      <c r="D372" s="32">
        <v>243.46</v>
      </c>
      <c r="E372" s="32">
        <v>83.55</v>
      </c>
      <c r="F372" s="31">
        <v>327.01</v>
      </c>
    </row>
    <row r="373" spans="1:6" ht="14.1" customHeight="1">
      <c r="A373" s="39" t="s">
        <v>3193</v>
      </c>
      <c r="B373" s="45" t="s">
        <v>3192</v>
      </c>
      <c r="C373" s="33" t="s">
        <v>105</v>
      </c>
      <c r="D373" s="32">
        <v>299.58999999999997</v>
      </c>
      <c r="E373" s="32">
        <v>102.82</v>
      </c>
      <c r="F373" s="31">
        <v>402.4</v>
      </c>
    </row>
    <row r="374" spans="1:6" ht="14.1" customHeight="1">
      <c r="A374" s="39" t="s">
        <v>3191</v>
      </c>
      <c r="B374" s="45" t="s">
        <v>3190</v>
      </c>
      <c r="C374" s="33" t="s">
        <v>105</v>
      </c>
      <c r="D374" s="32">
        <v>281.77999999999997</v>
      </c>
      <c r="E374" s="32">
        <v>96.71</v>
      </c>
      <c r="F374" s="31">
        <v>378.49</v>
      </c>
    </row>
    <row r="375" spans="1:6" ht="15" customHeight="1">
      <c r="A375" s="39" t="s">
        <v>3189</v>
      </c>
      <c r="B375" s="45" t="s">
        <v>3188</v>
      </c>
      <c r="C375" s="33" t="s">
        <v>105</v>
      </c>
      <c r="D375" s="32">
        <v>256.08999999999997</v>
      </c>
      <c r="E375" s="32">
        <v>87.89</v>
      </c>
      <c r="F375" s="31">
        <v>343.98</v>
      </c>
    </row>
    <row r="376" spans="1:6" ht="15" customHeight="1">
      <c r="A376" s="39" t="s">
        <v>3187</v>
      </c>
      <c r="B376" s="45" t="s">
        <v>3186</v>
      </c>
      <c r="C376" s="33" t="s">
        <v>105</v>
      </c>
      <c r="D376" s="32">
        <v>244.25</v>
      </c>
      <c r="E376" s="32">
        <v>83.83</v>
      </c>
      <c r="F376" s="31">
        <v>328.08</v>
      </c>
    </row>
    <row r="377" spans="1:6" ht="14.1" customHeight="1">
      <c r="A377" s="39" t="s">
        <v>3185</v>
      </c>
      <c r="B377" s="45" t="s">
        <v>3184</v>
      </c>
      <c r="C377" s="33" t="s">
        <v>105</v>
      </c>
      <c r="D377" s="32">
        <v>297.35000000000002</v>
      </c>
      <c r="E377" s="32">
        <v>102.05</v>
      </c>
      <c r="F377" s="31">
        <v>399.4</v>
      </c>
    </row>
    <row r="378" spans="1:6" ht="14.1" customHeight="1">
      <c r="A378" s="39" t="s">
        <v>3183</v>
      </c>
      <c r="B378" s="45" t="s">
        <v>3182</v>
      </c>
      <c r="C378" s="33" t="s">
        <v>105</v>
      </c>
      <c r="D378" s="32">
        <v>285.51</v>
      </c>
      <c r="E378" s="32">
        <v>97.99</v>
      </c>
      <c r="F378" s="31">
        <v>383.5</v>
      </c>
    </row>
    <row r="379" spans="1:6" ht="15" customHeight="1">
      <c r="A379" s="39" t="s">
        <v>3181</v>
      </c>
      <c r="B379" s="45" t="s">
        <v>3180</v>
      </c>
      <c r="C379" s="33" t="s">
        <v>105</v>
      </c>
      <c r="D379" s="32">
        <v>262.23</v>
      </c>
      <c r="E379" s="32">
        <v>90</v>
      </c>
      <c r="F379" s="31">
        <v>352.23</v>
      </c>
    </row>
    <row r="380" spans="1:6" ht="15" customHeight="1">
      <c r="A380" s="39" t="s">
        <v>3179</v>
      </c>
      <c r="B380" s="45" t="s">
        <v>3178</v>
      </c>
      <c r="C380" s="33" t="s">
        <v>105</v>
      </c>
      <c r="D380" s="32">
        <v>250.53</v>
      </c>
      <c r="E380" s="32">
        <v>85.98</v>
      </c>
      <c r="F380" s="31">
        <v>336.52</v>
      </c>
    </row>
    <row r="381" spans="1:6" ht="15" customHeight="1">
      <c r="A381" s="39" t="s">
        <v>3177</v>
      </c>
      <c r="B381" s="45" t="s">
        <v>3176</v>
      </c>
      <c r="C381" s="33" t="s">
        <v>105</v>
      </c>
      <c r="D381" s="32">
        <v>303.08999999999997</v>
      </c>
      <c r="E381" s="32">
        <v>104.02</v>
      </c>
      <c r="F381" s="31">
        <v>407.11</v>
      </c>
    </row>
    <row r="382" spans="1:6" ht="14.1" customHeight="1">
      <c r="A382" s="39" t="s">
        <v>3175</v>
      </c>
      <c r="B382" s="45" t="s">
        <v>3174</v>
      </c>
      <c r="C382" s="33" t="s">
        <v>105</v>
      </c>
      <c r="D382" s="32">
        <v>291.39</v>
      </c>
      <c r="E382" s="32">
        <v>100</v>
      </c>
      <c r="F382" s="31">
        <v>391.39</v>
      </c>
    </row>
    <row r="383" spans="1:6" ht="14.1" customHeight="1">
      <c r="A383" s="39" t="s">
        <v>3173</v>
      </c>
      <c r="B383" s="45" t="s">
        <v>3164</v>
      </c>
      <c r="C383" s="33" t="s">
        <v>105</v>
      </c>
      <c r="D383" s="32">
        <v>270.39</v>
      </c>
      <c r="E383" s="32">
        <v>92.8</v>
      </c>
      <c r="F383" s="31">
        <v>363.19</v>
      </c>
    </row>
    <row r="384" spans="1:6" ht="15" customHeight="1">
      <c r="A384" s="39" t="s">
        <v>3172</v>
      </c>
      <c r="B384" s="45" t="s">
        <v>3171</v>
      </c>
      <c r="C384" s="33" t="s">
        <v>105</v>
      </c>
      <c r="D384" s="32">
        <v>310.70999999999998</v>
      </c>
      <c r="E384" s="32">
        <v>106.64</v>
      </c>
      <c r="F384" s="31">
        <v>417.35</v>
      </c>
    </row>
    <row r="385" spans="1:6" ht="15" customHeight="1">
      <c r="A385" s="39" t="s">
        <v>3170</v>
      </c>
      <c r="B385" s="45" t="s">
        <v>3164</v>
      </c>
      <c r="C385" s="33" t="s">
        <v>105</v>
      </c>
      <c r="D385" s="32">
        <v>270.39</v>
      </c>
      <c r="E385" s="32">
        <v>92.8</v>
      </c>
      <c r="F385" s="31">
        <v>363.19</v>
      </c>
    </row>
    <row r="386" spans="1:6" ht="14.1" customHeight="1">
      <c r="A386" s="39" t="s">
        <v>3169</v>
      </c>
      <c r="B386" s="45" t="s">
        <v>3168</v>
      </c>
      <c r="C386" s="33" t="s">
        <v>105</v>
      </c>
      <c r="D386" s="32">
        <v>314.02</v>
      </c>
      <c r="E386" s="32">
        <v>107.77</v>
      </c>
      <c r="F386" s="31">
        <v>421.8</v>
      </c>
    </row>
    <row r="387" spans="1:6" ht="14.1" customHeight="1">
      <c r="A387" s="39" t="s">
        <v>3167</v>
      </c>
      <c r="B387" s="45" t="s">
        <v>3166</v>
      </c>
      <c r="C387" s="33" t="s">
        <v>105</v>
      </c>
      <c r="D387" s="32">
        <v>258.87</v>
      </c>
      <c r="E387" s="32">
        <v>88.84</v>
      </c>
      <c r="F387" s="31">
        <v>347.71</v>
      </c>
    </row>
    <row r="388" spans="1:6" ht="15" customHeight="1">
      <c r="A388" s="39" t="s">
        <v>3165</v>
      </c>
      <c r="B388" s="45" t="s">
        <v>3164</v>
      </c>
      <c r="C388" s="33" t="s">
        <v>105</v>
      </c>
      <c r="D388" s="32">
        <v>270.39</v>
      </c>
      <c r="E388" s="32">
        <v>92.8</v>
      </c>
      <c r="F388" s="31">
        <v>363.19</v>
      </c>
    </row>
    <row r="389" spans="1:6" ht="14.1" customHeight="1">
      <c r="A389" s="39" t="s">
        <v>3163</v>
      </c>
      <c r="B389" s="45" t="s">
        <v>3162</v>
      </c>
      <c r="C389" s="33" t="s">
        <v>105</v>
      </c>
      <c r="D389" s="32">
        <v>287.95999999999998</v>
      </c>
      <c r="E389" s="32">
        <v>98.83</v>
      </c>
      <c r="F389" s="31">
        <v>386.78</v>
      </c>
    </row>
    <row r="390" spans="1:6" ht="14.1" customHeight="1">
      <c r="A390" s="39" t="s">
        <v>3161</v>
      </c>
      <c r="B390" s="45" t="s">
        <v>3160</v>
      </c>
      <c r="C390" s="33" t="s">
        <v>105</v>
      </c>
      <c r="D390" s="32">
        <v>276.82</v>
      </c>
      <c r="E390" s="32">
        <v>95.01</v>
      </c>
      <c r="F390" s="31">
        <v>371.83</v>
      </c>
    </row>
    <row r="391" spans="1:6" ht="14.1" customHeight="1">
      <c r="A391" s="39" t="s">
        <v>3159</v>
      </c>
      <c r="B391" s="45" t="s">
        <v>3158</v>
      </c>
      <c r="C391" s="33" t="s">
        <v>105</v>
      </c>
      <c r="D391" s="32">
        <v>296.89</v>
      </c>
      <c r="E391" s="32">
        <v>101.89</v>
      </c>
      <c r="F391" s="31">
        <v>398.78</v>
      </c>
    </row>
    <row r="392" spans="1:6" ht="15" customHeight="1">
      <c r="A392" s="39" t="s">
        <v>3157</v>
      </c>
      <c r="B392" s="45" t="s">
        <v>3156</v>
      </c>
      <c r="C392" s="33" t="s">
        <v>105</v>
      </c>
      <c r="D392" s="32">
        <v>299.2</v>
      </c>
      <c r="E392" s="32">
        <v>102.68</v>
      </c>
      <c r="F392" s="31">
        <v>401.88</v>
      </c>
    </row>
    <row r="393" spans="1:6" ht="15" customHeight="1">
      <c r="A393" s="39" t="s">
        <v>3155</v>
      </c>
      <c r="B393" s="45" t="s">
        <v>3154</v>
      </c>
      <c r="C393" s="33" t="s">
        <v>105</v>
      </c>
      <c r="D393" s="32">
        <v>327.14</v>
      </c>
      <c r="E393" s="32">
        <v>112.27</v>
      </c>
      <c r="F393" s="31">
        <v>439.41</v>
      </c>
    </row>
    <row r="394" spans="1:6" ht="17.100000000000001" customHeight="1">
      <c r="A394" s="39" t="s">
        <v>3153</v>
      </c>
      <c r="B394" s="45" t="s">
        <v>3152</v>
      </c>
      <c r="C394" s="33" t="s">
        <v>105</v>
      </c>
      <c r="D394" s="32">
        <v>330.84</v>
      </c>
      <c r="E394" s="32">
        <v>113.54</v>
      </c>
      <c r="F394" s="31">
        <v>444.38</v>
      </c>
    </row>
    <row r="395" spans="1:6" ht="18.95" customHeight="1">
      <c r="A395" s="39" t="s">
        <v>3151</v>
      </c>
      <c r="B395" s="45" t="s">
        <v>3150</v>
      </c>
      <c r="C395" s="33" t="s">
        <v>105</v>
      </c>
      <c r="D395" s="36">
        <v>334.79</v>
      </c>
      <c r="E395" s="36">
        <v>114.9</v>
      </c>
      <c r="F395" s="31">
        <v>449.69</v>
      </c>
    </row>
    <row r="396" spans="1:6" ht="15" customHeight="1">
      <c r="A396" s="39" t="s">
        <v>3149</v>
      </c>
      <c r="B396" s="45" t="s">
        <v>3148</v>
      </c>
      <c r="C396" s="33" t="s">
        <v>105</v>
      </c>
      <c r="D396" s="36">
        <v>334.79</v>
      </c>
      <c r="E396" s="36">
        <v>114.9</v>
      </c>
      <c r="F396" s="31">
        <v>449.69</v>
      </c>
    </row>
    <row r="397" spans="1:6" ht="14.1" customHeight="1">
      <c r="A397" s="39" t="s">
        <v>3147</v>
      </c>
      <c r="B397" s="45" t="s">
        <v>651</v>
      </c>
      <c r="C397" s="33" t="s">
        <v>114</v>
      </c>
      <c r="D397" s="36">
        <v>70.63</v>
      </c>
      <c r="E397" s="36">
        <v>24.24</v>
      </c>
      <c r="F397" s="31">
        <v>94.87</v>
      </c>
    </row>
    <row r="398" spans="1:6" ht="14.1" customHeight="1">
      <c r="A398" s="39" t="s">
        <v>3146</v>
      </c>
      <c r="B398" s="45" t="s">
        <v>2884</v>
      </c>
      <c r="C398" s="33" t="s">
        <v>114</v>
      </c>
      <c r="D398" s="36">
        <v>48.44</v>
      </c>
      <c r="E398" s="36">
        <v>16.63</v>
      </c>
      <c r="F398" s="31">
        <v>65.069999999999993</v>
      </c>
    </row>
    <row r="399" spans="1:6" ht="15" customHeight="1">
      <c r="A399" s="39" t="s">
        <v>3145</v>
      </c>
      <c r="B399" s="45" t="s">
        <v>2882</v>
      </c>
      <c r="C399" s="33" t="s">
        <v>114</v>
      </c>
      <c r="D399" s="36">
        <v>48.47</v>
      </c>
      <c r="E399" s="36">
        <v>16.63</v>
      </c>
      <c r="F399" s="31">
        <v>65.099999999999994</v>
      </c>
    </row>
    <row r="400" spans="1:6" ht="15" customHeight="1">
      <c r="A400" s="39" t="s">
        <v>3144</v>
      </c>
      <c r="B400" s="45" t="s">
        <v>3143</v>
      </c>
      <c r="C400" s="33" t="s">
        <v>114</v>
      </c>
      <c r="D400" s="36">
        <v>31.36</v>
      </c>
      <c r="E400" s="36">
        <v>10.76</v>
      </c>
      <c r="F400" s="31">
        <v>42.12</v>
      </c>
    </row>
    <row r="401" spans="1:6" ht="14.1" customHeight="1">
      <c r="A401" s="39" t="s">
        <v>3142</v>
      </c>
      <c r="B401" s="45" t="s">
        <v>3141</v>
      </c>
      <c r="C401" s="33" t="s">
        <v>92</v>
      </c>
      <c r="D401" s="36">
        <v>204.16</v>
      </c>
      <c r="E401" s="36">
        <v>70.069999999999993</v>
      </c>
      <c r="F401" s="31">
        <v>274.23</v>
      </c>
    </row>
    <row r="402" spans="1:6" ht="14.1" customHeight="1">
      <c r="A402" s="39" t="s">
        <v>3140</v>
      </c>
      <c r="B402" s="45" t="s">
        <v>3139</v>
      </c>
      <c r="C402" s="33" t="s">
        <v>92</v>
      </c>
      <c r="D402" s="36">
        <v>223.9</v>
      </c>
      <c r="E402" s="36">
        <v>76.84</v>
      </c>
      <c r="F402" s="31">
        <v>300.75</v>
      </c>
    </row>
    <row r="403" spans="1:6" ht="15" customHeight="1">
      <c r="A403" s="39" t="s">
        <v>3138</v>
      </c>
      <c r="B403" s="45" t="s">
        <v>3137</v>
      </c>
      <c r="C403" s="33" t="s">
        <v>92</v>
      </c>
      <c r="D403" s="36">
        <v>293.7</v>
      </c>
      <c r="E403" s="36">
        <v>100.8</v>
      </c>
      <c r="F403" s="31">
        <v>394.5</v>
      </c>
    </row>
    <row r="404" spans="1:6" ht="15" customHeight="1">
      <c r="A404" s="39" t="s">
        <v>3136</v>
      </c>
      <c r="B404" s="45" t="s">
        <v>3135</v>
      </c>
      <c r="C404" s="33" t="s">
        <v>92</v>
      </c>
      <c r="D404" s="36">
        <v>360.14</v>
      </c>
      <c r="E404" s="36">
        <v>123.6</v>
      </c>
      <c r="F404" s="31">
        <v>483.74</v>
      </c>
    </row>
    <row r="405" spans="1:6" ht="14.1" customHeight="1">
      <c r="A405" s="39" t="s">
        <v>3134</v>
      </c>
      <c r="B405" s="45" t="s">
        <v>3133</v>
      </c>
      <c r="C405" s="33" t="s">
        <v>92</v>
      </c>
      <c r="D405" s="36">
        <v>208.29</v>
      </c>
      <c r="E405" s="36">
        <v>71.489999999999995</v>
      </c>
      <c r="F405" s="31">
        <v>279.77999999999997</v>
      </c>
    </row>
    <row r="406" spans="1:6" ht="15" customHeight="1">
      <c r="A406" s="39" t="s">
        <v>3132</v>
      </c>
      <c r="B406" s="45" t="s">
        <v>3131</v>
      </c>
      <c r="C406" s="33" t="s">
        <v>92</v>
      </c>
      <c r="D406" s="36">
        <v>228.86</v>
      </c>
      <c r="E406" s="36">
        <v>78.540000000000006</v>
      </c>
      <c r="F406" s="31">
        <v>307.39999999999998</v>
      </c>
    </row>
    <row r="407" spans="1:6" ht="15" customHeight="1">
      <c r="A407" s="39" t="s">
        <v>3130</v>
      </c>
      <c r="B407" s="45" t="s">
        <v>3129</v>
      </c>
      <c r="C407" s="33" t="s">
        <v>92</v>
      </c>
      <c r="D407" s="36">
        <v>302.38</v>
      </c>
      <c r="E407" s="36">
        <v>103.78</v>
      </c>
      <c r="F407" s="31">
        <v>406.15</v>
      </c>
    </row>
    <row r="408" spans="1:6" ht="15" customHeight="1">
      <c r="A408" s="39" t="s">
        <v>3128</v>
      </c>
      <c r="B408" s="45" t="s">
        <v>3127</v>
      </c>
      <c r="C408" s="33" t="s">
        <v>92</v>
      </c>
      <c r="D408" s="36">
        <v>371.7</v>
      </c>
      <c r="E408" s="36">
        <v>127.57</v>
      </c>
      <c r="F408" s="31">
        <v>499.27</v>
      </c>
    </row>
    <row r="409" spans="1:6" ht="14.1" customHeight="1">
      <c r="A409" s="39" t="s">
        <v>3126</v>
      </c>
      <c r="B409" s="45" t="s">
        <v>3125</v>
      </c>
      <c r="C409" s="33" t="s">
        <v>92</v>
      </c>
      <c r="D409" s="36">
        <v>216.49</v>
      </c>
      <c r="E409" s="36">
        <v>74.3</v>
      </c>
      <c r="F409" s="31">
        <v>290.77999999999997</v>
      </c>
    </row>
    <row r="410" spans="1:6" ht="14.1" customHeight="1">
      <c r="A410" s="39" t="s">
        <v>3124</v>
      </c>
      <c r="B410" s="45" t="s">
        <v>3123</v>
      </c>
      <c r="C410" s="33" t="s">
        <v>92</v>
      </c>
      <c r="D410" s="36">
        <v>220.2</v>
      </c>
      <c r="E410" s="36">
        <v>75.569999999999993</v>
      </c>
      <c r="F410" s="31">
        <v>295.77999999999997</v>
      </c>
    </row>
    <row r="411" spans="1:6" ht="15" customHeight="1">
      <c r="A411" s="39" t="s">
        <v>3122</v>
      </c>
      <c r="B411" s="45" t="s">
        <v>3121</v>
      </c>
      <c r="C411" s="33" t="s">
        <v>92</v>
      </c>
      <c r="D411" s="36">
        <v>396.29</v>
      </c>
      <c r="E411" s="36">
        <v>136.01</v>
      </c>
      <c r="F411" s="31">
        <v>532.29999999999995</v>
      </c>
    </row>
    <row r="412" spans="1:6" ht="15" customHeight="1">
      <c r="A412" s="39" t="s">
        <v>3120</v>
      </c>
      <c r="B412" s="45" t="s">
        <v>3119</v>
      </c>
      <c r="C412" s="33" t="s">
        <v>92</v>
      </c>
      <c r="D412" s="36">
        <v>559.24</v>
      </c>
      <c r="E412" s="36">
        <v>191.93</v>
      </c>
      <c r="F412" s="31">
        <v>751.17</v>
      </c>
    </row>
    <row r="413" spans="1:6" ht="14.1" customHeight="1">
      <c r="A413" s="39" t="s">
        <v>3118</v>
      </c>
      <c r="B413" s="45" t="s">
        <v>3117</v>
      </c>
      <c r="C413" s="33" t="s">
        <v>92</v>
      </c>
      <c r="D413" s="36">
        <v>598.99</v>
      </c>
      <c r="E413" s="36">
        <v>205.57</v>
      </c>
      <c r="F413" s="31">
        <v>804.57</v>
      </c>
    </row>
    <row r="414" spans="1:6" ht="14.1" customHeight="1">
      <c r="A414" s="39" t="s">
        <v>3116</v>
      </c>
      <c r="B414" s="45" t="s">
        <v>3115</v>
      </c>
      <c r="C414" s="33" t="s">
        <v>92</v>
      </c>
      <c r="D414" s="37">
        <v>1141.2</v>
      </c>
      <c r="E414" s="36">
        <v>391.66</v>
      </c>
      <c r="F414" s="34">
        <v>1532.87</v>
      </c>
    </row>
    <row r="415" spans="1:6" ht="15" customHeight="1">
      <c r="A415" s="39" t="s">
        <v>3114</v>
      </c>
      <c r="B415" s="45" t="s">
        <v>3113</v>
      </c>
      <c r="C415" s="33" t="s">
        <v>92</v>
      </c>
      <c r="D415" s="37">
        <v>1492.32</v>
      </c>
      <c r="E415" s="36">
        <v>512.16</v>
      </c>
      <c r="F415" s="34">
        <v>2004.48</v>
      </c>
    </row>
    <row r="416" spans="1:6" ht="15" customHeight="1">
      <c r="A416" s="39" t="s">
        <v>3112</v>
      </c>
      <c r="B416" s="45" t="s">
        <v>3111</v>
      </c>
      <c r="C416" s="33" t="s">
        <v>92</v>
      </c>
      <c r="D416" s="37">
        <v>1870.89</v>
      </c>
      <c r="E416" s="36">
        <v>642.09</v>
      </c>
      <c r="F416" s="34">
        <v>2512.9699999999998</v>
      </c>
    </row>
    <row r="417" spans="1:6" ht="15" customHeight="1">
      <c r="A417" s="39" t="s">
        <v>3110</v>
      </c>
      <c r="B417" s="45" t="s">
        <v>3109</v>
      </c>
      <c r="C417" s="33" t="s">
        <v>92</v>
      </c>
      <c r="D417" s="37">
        <v>2268.09</v>
      </c>
      <c r="E417" s="36">
        <v>778.41</v>
      </c>
      <c r="F417" s="34">
        <v>3046.49</v>
      </c>
    </row>
    <row r="418" spans="1:6" ht="14.1" customHeight="1">
      <c r="A418" s="39" t="s">
        <v>3108</v>
      </c>
      <c r="B418" s="45" t="s">
        <v>3107</v>
      </c>
      <c r="C418" s="33" t="s">
        <v>92</v>
      </c>
      <c r="D418" s="37">
        <v>2737.83</v>
      </c>
      <c r="E418" s="36">
        <v>939.62</v>
      </c>
      <c r="F418" s="34">
        <v>3677.46</v>
      </c>
    </row>
    <row r="419" spans="1:6" ht="14.1" customHeight="1">
      <c r="A419" s="39" t="s">
        <v>3106</v>
      </c>
      <c r="B419" s="45" t="s">
        <v>3105</v>
      </c>
      <c r="C419" s="33" t="s">
        <v>92</v>
      </c>
      <c r="D419" s="37">
        <v>3251.32</v>
      </c>
      <c r="E419" s="37">
        <v>1115.8499999999999</v>
      </c>
      <c r="F419" s="34">
        <v>4367.17</v>
      </c>
    </row>
    <row r="420" spans="1:6" ht="15" customHeight="1">
      <c r="A420" s="39" t="s">
        <v>3104</v>
      </c>
      <c r="B420" s="45" t="s">
        <v>3103</v>
      </c>
      <c r="C420" s="33" t="s">
        <v>92</v>
      </c>
      <c r="D420" s="37">
        <v>3879.87</v>
      </c>
      <c r="E420" s="37">
        <v>1331.57</v>
      </c>
      <c r="F420" s="34">
        <v>5211.4399999999996</v>
      </c>
    </row>
    <row r="421" spans="1:6" ht="15" customHeight="1">
      <c r="A421" s="39" t="s">
        <v>3102</v>
      </c>
      <c r="B421" s="45" t="s">
        <v>3101</v>
      </c>
      <c r="C421" s="33" t="s">
        <v>92</v>
      </c>
      <c r="D421" s="37">
        <v>3340.56</v>
      </c>
      <c r="E421" s="37">
        <v>1146.48</v>
      </c>
      <c r="F421" s="34">
        <v>4487.05</v>
      </c>
    </row>
    <row r="422" spans="1:6" ht="14.1" customHeight="1">
      <c r="A422" s="39" t="s">
        <v>3100</v>
      </c>
      <c r="B422" s="45" t="s">
        <v>3099</v>
      </c>
      <c r="C422" s="33" t="s">
        <v>92</v>
      </c>
      <c r="D422" s="37">
        <v>3718.4</v>
      </c>
      <c r="E422" s="37">
        <v>1276.1500000000001</v>
      </c>
      <c r="F422" s="34">
        <v>4994.55</v>
      </c>
    </row>
    <row r="423" spans="1:6" ht="14.1" customHeight="1">
      <c r="A423" s="39" t="s">
        <v>3098</v>
      </c>
      <c r="B423" s="45" t="s">
        <v>3097</v>
      </c>
      <c r="C423" s="33" t="s">
        <v>92</v>
      </c>
      <c r="D423" s="37">
        <v>4132.12</v>
      </c>
      <c r="E423" s="37">
        <v>1418.14</v>
      </c>
      <c r="F423" s="34">
        <v>5550.26</v>
      </c>
    </row>
    <row r="424" spans="1:6" ht="15" customHeight="1">
      <c r="A424" s="39" t="s">
        <v>3096</v>
      </c>
      <c r="B424" s="45" t="s">
        <v>3095</v>
      </c>
      <c r="C424" s="33" t="s">
        <v>92</v>
      </c>
      <c r="D424" s="37">
        <v>4743.83</v>
      </c>
      <c r="E424" s="37">
        <v>1628.08</v>
      </c>
      <c r="F424" s="34">
        <v>6371.92</v>
      </c>
    </row>
    <row r="425" spans="1:6" ht="14.1" customHeight="1">
      <c r="A425" s="39" t="s">
        <v>3094</v>
      </c>
      <c r="B425" s="45" t="s">
        <v>3093</v>
      </c>
      <c r="C425" s="33" t="s">
        <v>92</v>
      </c>
      <c r="D425" s="37">
        <v>5642.94</v>
      </c>
      <c r="E425" s="37">
        <v>1936.66</v>
      </c>
      <c r="F425" s="34">
        <v>7579.6</v>
      </c>
    </row>
    <row r="426" spans="1:6" ht="14.1" customHeight="1">
      <c r="A426" s="39" t="s">
        <v>3092</v>
      </c>
      <c r="B426" s="45" t="s">
        <v>3091</v>
      </c>
      <c r="C426" s="33" t="s">
        <v>92</v>
      </c>
      <c r="D426" s="37">
        <v>4307.6899999999996</v>
      </c>
      <c r="E426" s="37">
        <v>1478.4</v>
      </c>
      <c r="F426" s="34">
        <v>5786.09</v>
      </c>
    </row>
    <row r="427" spans="1:6" ht="14.1" customHeight="1">
      <c r="A427" s="39" t="s">
        <v>3090</v>
      </c>
      <c r="B427" s="45" t="s">
        <v>3089</v>
      </c>
      <c r="C427" s="33" t="s">
        <v>92</v>
      </c>
      <c r="D427" s="37">
        <v>4815.22</v>
      </c>
      <c r="E427" s="37">
        <v>1652.58</v>
      </c>
      <c r="F427" s="34">
        <v>6467.81</v>
      </c>
    </row>
    <row r="428" spans="1:6" ht="15" customHeight="1">
      <c r="A428" s="39" t="s">
        <v>3088</v>
      </c>
      <c r="B428" s="45" t="s">
        <v>3087</v>
      </c>
      <c r="C428" s="33" t="s">
        <v>92</v>
      </c>
      <c r="D428" s="37">
        <v>5369.99</v>
      </c>
      <c r="E428" s="37">
        <v>1842.98</v>
      </c>
      <c r="F428" s="34">
        <v>7212.97</v>
      </c>
    </row>
    <row r="429" spans="1:6" ht="15" customHeight="1">
      <c r="A429" s="39" t="s">
        <v>3086</v>
      </c>
      <c r="B429" s="45" t="s">
        <v>3085</v>
      </c>
      <c r="C429" s="33" t="s">
        <v>92</v>
      </c>
      <c r="D429" s="37">
        <v>6190.84</v>
      </c>
      <c r="E429" s="37">
        <v>2124.6999999999998</v>
      </c>
      <c r="F429" s="34">
        <v>8315.5400000000009</v>
      </c>
    </row>
    <row r="430" spans="1:6" ht="17.100000000000001" customHeight="1">
      <c r="A430" s="39" t="s">
        <v>3084</v>
      </c>
      <c r="B430" s="45" t="s">
        <v>3083</v>
      </c>
      <c r="C430" s="33" t="s">
        <v>92</v>
      </c>
      <c r="D430" s="37">
        <v>7591.02</v>
      </c>
      <c r="E430" s="37">
        <v>2605.2399999999998</v>
      </c>
      <c r="F430" s="34">
        <v>10196.26</v>
      </c>
    </row>
    <row r="431" spans="1:6" ht="18.95" customHeight="1">
      <c r="A431" s="39" t="s">
        <v>3082</v>
      </c>
      <c r="B431" s="45" t="s">
        <v>3081</v>
      </c>
      <c r="C431" s="33" t="s">
        <v>92</v>
      </c>
      <c r="D431" s="37">
        <v>5466.24</v>
      </c>
      <c r="E431" s="37">
        <v>1876.01</v>
      </c>
      <c r="F431" s="34">
        <v>7342.25</v>
      </c>
    </row>
    <row r="432" spans="1:6" ht="15" customHeight="1">
      <c r="A432" s="39" t="s">
        <v>3080</v>
      </c>
      <c r="B432" s="45" t="s">
        <v>3079</v>
      </c>
      <c r="C432" s="33" t="s">
        <v>92</v>
      </c>
      <c r="D432" s="37">
        <v>6136.47</v>
      </c>
      <c r="E432" s="37">
        <v>2106.04</v>
      </c>
      <c r="F432" s="34">
        <v>8242.51</v>
      </c>
    </row>
    <row r="433" spans="1:6" ht="14.1" customHeight="1">
      <c r="A433" s="39" t="s">
        <v>3078</v>
      </c>
      <c r="B433" s="45" t="s">
        <v>3077</v>
      </c>
      <c r="C433" s="33" t="s">
        <v>92</v>
      </c>
      <c r="D433" s="37">
        <v>6869.76</v>
      </c>
      <c r="E433" s="37">
        <v>2357.6999999999998</v>
      </c>
      <c r="F433" s="34">
        <v>9227.4599999999991</v>
      </c>
    </row>
    <row r="434" spans="1:6" ht="14.1" customHeight="1">
      <c r="A434" s="39" t="s">
        <v>3076</v>
      </c>
      <c r="B434" s="45" t="s">
        <v>3075</v>
      </c>
      <c r="C434" s="33" t="s">
        <v>92</v>
      </c>
      <c r="D434" s="37">
        <v>7954.95</v>
      </c>
      <c r="E434" s="37">
        <v>2730.14</v>
      </c>
      <c r="F434" s="34">
        <v>10685.1</v>
      </c>
    </row>
    <row r="435" spans="1:6" ht="15" customHeight="1">
      <c r="A435" s="39" t="s">
        <v>3074</v>
      </c>
      <c r="B435" s="45" t="s">
        <v>3073</v>
      </c>
      <c r="C435" s="33" t="s">
        <v>92</v>
      </c>
      <c r="D435" s="37">
        <v>9805.0300000000007</v>
      </c>
      <c r="E435" s="37">
        <v>3365.08</v>
      </c>
      <c r="F435" s="34">
        <v>13170.11</v>
      </c>
    </row>
    <row r="436" spans="1:6" ht="15" customHeight="1">
      <c r="A436" s="39" t="s">
        <v>3072</v>
      </c>
      <c r="B436" s="45" t="s">
        <v>3071</v>
      </c>
      <c r="C436" s="33" t="s">
        <v>92</v>
      </c>
      <c r="D436" s="37">
        <v>6844.14</v>
      </c>
      <c r="E436" s="37">
        <v>2348.91</v>
      </c>
      <c r="F436" s="34">
        <v>9193.0499999999993</v>
      </c>
    </row>
    <row r="437" spans="1:6" ht="14.1" customHeight="1">
      <c r="A437" s="39" t="s">
        <v>3070</v>
      </c>
      <c r="B437" s="45" t="s">
        <v>3069</v>
      </c>
      <c r="C437" s="33" t="s">
        <v>92</v>
      </c>
      <c r="D437" s="37">
        <v>7703.88</v>
      </c>
      <c r="E437" s="37">
        <v>2643.97</v>
      </c>
      <c r="F437" s="34">
        <v>10347.85</v>
      </c>
    </row>
    <row r="438" spans="1:6" ht="14.1" customHeight="1">
      <c r="A438" s="39" t="s">
        <v>3068</v>
      </c>
      <c r="B438" s="45" t="s">
        <v>3067</v>
      </c>
      <c r="C438" s="33" t="s">
        <v>92</v>
      </c>
      <c r="D438" s="37">
        <v>8651.2800000000007</v>
      </c>
      <c r="E438" s="37">
        <v>2969.12</v>
      </c>
      <c r="F438" s="34">
        <v>11620.4</v>
      </c>
    </row>
    <row r="439" spans="1:6" ht="15" customHeight="1">
      <c r="A439" s="39" t="s">
        <v>3066</v>
      </c>
      <c r="B439" s="45" t="s">
        <v>3065</v>
      </c>
      <c r="C439" s="33" t="s">
        <v>92</v>
      </c>
      <c r="D439" s="37">
        <v>10059.43</v>
      </c>
      <c r="E439" s="37">
        <v>3452.4</v>
      </c>
      <c r="F439" s="34">
        <v>13511.83</v>
      </c>
    </row>
    <row r="440" spans="1:6" ht="15" customHeight="1">
      <c r="A440" s="39" t="s">
        <v>3064</v>
      </c>
      <c r="B440" s="45" t="s">
        <v>3063</v>
      </c>
      <c r="C440" s="33" t="s">
        <v>92</v>
      </c>
      <c r="D440" s="37">
        <v>12449.57</v>
      </c>
      <c r="E440" s="37">
        <v>4272.6899999999996</v>
      </c>
      <c r="F440" s="34">
        <v>16722.259999999998</v>
      </c>
    </row>
    <row r="441" spans="1:6" ht="14.1" customHeight="1">
      <c r="A441" s="39" t="s">
        <v>3062</v>
      </c>
      <c r="B441" s="45" t="s">
        <v>3061</v>
      </c>
      <c r="C441" s="33" t="s">
        <v>92</v>
      </c>
      <c r="D441" s="37">
        <v>8142.08</v>
      </c>
      <c r="E441" s="37">
        <v>2794.36</v>
      </c>
      <c r="F441" s="34">
        <v>10936.44</v>
      </c>
    </row>
    <row r="442" spans="1:6" ht="15" customHeight="1">
      <c r="A442" s="39" t="s">
        <v>3060</v>
      </c>
      <c r="B442" s="45" t="s">
        <v>3059</v>
      </c>
      <c r="C442" s="33" t="s">
        <v>92</v>
      </c>
      <c r="D442" s="37">
        <v>9180.7099999999991</v>
      </c>
      <c r="E442" s="37">
        <v>3150.82</v>
      </c>
      <c r="F442" s="34">
        <v>12331.53</v>
      </c>
    </row>
    <row r="443" spans="1:6" ht="15" customHeight="1">
      <c r="A443" s="39" t="s">
        <v>3058</v>
      </c>
      <c r="B443" s="45" t="s">
        <v>3057</v>
      </c>
      <c r="C443" s="33" t="s">
        <v>92</v>
      </c>
      <c r="D443" s="37">
        <v>10539.22</v>
      </c>
      <c r="E443" s="37">
        <v>3617.06</v>
      </c>
      <c r="F443" s="34">
        <v>14156.28</v>
      </c>
    </row>
    <row r="444" spans="1:6" ht="15" customHeight="1">
      <c r="A444" s="39" t="s">
        <v>3056</v>
      </c>
      <c r="B444" s="45" t="s">
        <v>3055</v>
      </c>
      <c r="C444" s="33" t="s">
        <v>92</v>
      </c>
      <c r="D444" s="37">
        <v>11999.78</v>
      </c>
      <c r="E444" s="37">
        <v>4118.32</v>
      </c>
      <c r="F444" s="34">
        <v>16118.1</v>
      </c>
    </row>
    <row r="445" spans="1:6" ht="14.1" customHeight="1">
      <c r="A445" s="39" t="s">
        <v>3054</v>
      </c>
      <c r="B445" s="45" t="s">
        <v>3053</v>
      </c>
      <c r="C445" s="33" t="s">
        <v>92</v>
      </c>
      <c r="D445" s="37">
        <v>14867.93</v>
      </c>
      <c r="E445" s="37">
        <v>5102.67</v>
      </c>
      <c r="F445" s="34">
        <v>19970.599999999999</v>
      </c>
    </row>
    <row r="446" spans="1:6" ht="14.1" customHeight="1">
      <c r="A446" s="39" t="s">
        <v>3052</v>
      </c>
      <c r="B446" s="45" t="s">
        <v>3051</v>
      </c>
      <c r="C446" s="33" t="s">
        <v>92</v>
      </c>
      <c r="D446" s="37">
        <v>9990.76</v>
      </c>
      <c r="E446" s="37">
        <v>3428.83</v>
      </c>
      <c r="F446" s="34">
        <v>13419.58</v>
      </c>
    </row>
    <row r="447" spans="1:6" ht="15" customHeight="1">
      <c r="A447" s="39" t="s">
        <v>3050</v>
      </c>
      <c r="B447" s="45" t="s">
        <v>3049</v>
      </c>
      <c r="C447" s="33" t="s">
        <v>92</v>
      </c>
      <c r="D447" s="37">
        <v>11288.8</v>
      </c>
      <c r="E447" s="37">
        <v>3874.32</v>
      </c>
      <c r="F447" s="34">
        <v>15163.12</v>
      </c>
    </row>
    <row r="448" spans="1:6" ht="15" customHeight="1">
      <c r="A448" s="39" t="s">
        <v>3048</v>
      </c>
      <c r="B448" s="45" t="s">
        <v>3047</v>
      </c>
      <c r="C448" s="33" t="s">
        <v>92</v>
      </c>
      <c r="D448" s="37">
        <v>12711.29</v>
      </c>
      <c r="E448" s="37">
        <v>4362.5200000000004</v>
      </c>
      <c r="F448" s="34">
        <v>17073.810000000001</v>
      </c>
    </row>
    <row r="449" spans="1:6" ht="14.1" customHeight="1">
      <c r="A449" s="39" t="s">
        <v>3046</v>
      </c>
      <c r="B449" s="45" t="s">
        <v>3045</v>
      </c>
      <c r="C449" s="33" t="s">
        <v>92</v>
      </c>
      <c r="D449" s="37">
        <v>14813.47</v>
      </c>
      <c r="E449" s="37">
        <v>5083.9799999999996</v>
      </c>
      <c r="F449" s="34">
        <v>19897.46</v>
      </c>
    </row>
    <row r="450" spans="1:6" ht="14.1" customHeight="1">
      <c r="A450" s="39" t="s">
        <v>3044</v>
      </c>
      <c r="B450" s="45" t="s">
        <v>3043</v>
      </c>
      <c r="C450" s="33" t="s">
        <v>92</v>
      </c>
      <c r="D450" s="37">
        <v>18398.36</v>
      </c>
      <c r="E450" s="37">
        <v>6314.32</v>
      </c>
      <c r="F450" s="34">
        <v>24712.68</v>
      </c>
    </row>
    <row r="451" spans="1:6" ht="15" customHeight="1">
      <c r="A451" s="39" t="s">
        <v>3042</v>
      </c>
      <c r="B451" s="45" t="s">
        <v>3041</v>
      </c>
      <c r="C451" s="33" t="s">
        <v>105</v>
      </c>
      <c r="D451" s="37">
        <v>1879.25</v>
      </c>
      <c r="E451" s="36">
        <v>644.96</v>
      </c>
      <c r="F451" s="34">
        <v>2524.21</v>
      </c>
    </row>
    <row r="452" spans="1:6" ht="15" customHeight="1">
      <c r="A452" s="39" t="s">
        <v>3040</v>
      </c>
      <c r="B452" s="45" t="s">
        <v>3039</v>
      </c>
      <c r="C452" s="33" t="s">
        <v>105</v>
      </c>
      <c r="D452" s="37">
        <v>2208.5100000000002</v>
      </c>
      <c r="E452" s="36">
        <v>757.96</v>
      </c>
      <c r="F452" s="34">
        <v>2966.47</v>
      </c>
    </row>
    <row r="453" spans="1:6" ht="15" customHeight="1">
      <c r="A453" s="39" t="s">
        <v>3038</v>
      </c>
      <c r="B453" s="45" t="s">
        <v>3037</v>
      </c>
      <c r="C453" s="33" t="s">
        <v>105</v>
      </c>
      <c r="D453" s="37">
        <v>2568.54</v>
      </c>
      <c r="E453" s="36">
        <v>881.52</v>
      </c>
      <c r="F453" s="34">
        <v>3450.07</v>
      </c>
    </row>
    <row r="454" spans="1:6" ht="14.1" customHeight="1">
      <c r="A454" s="39" t="s">
        <v>3036</v>
      </c>
      <c r="B454" s="45" t="s">
        <v>3035</v>
      </c>
      <c r="C454" s="33" t="s">
        <v>105</v>
      </c>
      <c r="D454" s="37">
        <v>3100.8</v>
      </c>
      <c r="E454" s="37">
        <v>1064.19</v>
      </c>
      <c r="F454" s="34">
        <v>4164.99</v>
      </c>
    </row>
    <row r="455" spans="1:6" ht="14.1" customHeight="1">
      <c r="A455" s="39" t="s">
        <v>3034</v>
      </c>
      <c r="B455" s="45" t="s">
        <v>3033</v>
      </c>
      <c r="C455" s="33" t="s">
        <v>105</v>
      </c>
      <c r="D455" s="37">
        <v>4010.07</v>
      </c>
      <c r="E455" s="37">
        <v>1376.25</v>
      </c>
      <c r="F455" s="34">
        <v>5386.32</v>
      </c>
    </row>
    <row r="456" spans="1:6" ht="15" customHeight="1">
      <c r="A456" s="39" t="s">
        <v>3032</v>
      </c>
      <c r="B456" s="45" t="s">
        <v>3031</v>
      </c>
      <c r="C456" s="33" t="s">
        <v>105</v>
      </c>
      <c r="D456" s="36">
        <v>340.02</v>
      </c>
      <c r="E456" s="36">
        <v>116.7</v>
      </c>
      <c r="F456" s="31">
        <v>456.72</v>
      </c>
    </row>
    <row r="457" spans="1:6" ht="15" customHeight="1">
      <c r="A457" s="39" t="s">
        <v>3030</v>
      </c>
      <c r="B457" s="45" t="s">
        <v>3029</v>
      </c>
      <c r="C457" s="33" t="s">
        <v>105</v>
      </c>
      <c r="D457" s="36">
        <v>368.27</v>
      </c>
      <c r="E457" s="36">
        <v>126.39</v>
      </c>
      <c r="F457" s="31">
        <v>494.66</v>
      </c>
    </row>
    <row r="458" spans="1:6" ht="14.1" customHeight="1">
      <c r="A458" s="39" t="s">
        <v>3028</v>
      </c>
      <c r="B458" s="45" t="s">
        <v>3027</v>
      </c>
      <c r="C458" s="33" t="s">
        <v>105</v>
      </c>
      <c r="D458" s="36">
        <v>399.22</v>
      </c>
      <c r="E458" s="36">
        <v>137.01</v>
      </c>
      <c r="F458" s="31">
        <v>536.24</v>
      </c>
    </row>
    <row r="459" spans="1:6" ht="14.1" customHeight="1">
      <c r="A459" s="39" t="s">
        <v>3026</v>
      </c>
      <c r="B459" s="45" t="s">
        <v>3025</v>
      </c>
      <c r="C459" s="33" t="s">
        <v>105</v>
      </c>
      <c r="D459" s="36">
        <v>443.97</v>
      </c>
      <c r="E459" s="36">
        <v>152.37</v>
      </c>
      <c r="F459" s="31">
        <v>596.35</v>
      </c>
    </row>
    <row r="460" spans="1:6" ht="15" customHeight="1">
      <c r="A460" s="39" t="s">
        <v>3024</v>
      </c>
      <c r="B460" s="45" t="s">
        <v>3023</v>
      </c>
      <c r="C460" s="33" t="s">
        <v>105</v>
      </c>
      <c r="D460" s="36">
        <v>519.03</v>
      </c>
      <c r="E460" s="36">
        <v>178.13</v>
      </c>
      <c r="F460" s="31">
        <v>697.16</v>
      </c>
    </row>
    <row r="461" spans="1:6" ht="14.1" customHeight="1">
      <c r="A461" s="39" t="s">
        <v>3022</v>
      </c>
      <c r="B461" s="45" t="s">
        <v>3021</v>
      </c>
      <c r="C461" s="33" t="s">
        <v>105</v>
      </c>
      <c r="D461" s="36">
        <v>376.67</v>
      </c>
      <c r="E461" s="36">
        <v>129.27000000000001</v>
      </c>
      <c r="F461" s="31">
        <v>505.94</v>
      </c>
    </row>
    <row r="462" spans="1:6" ht="14.1" customHeight="1">
      <c r="A462" s="39" t="s">
        <v>3020</v>
      </c>
      <c r="B462" s="45" t="s">
        <v>3019</v>
      </c>
      <c r="C462" s="33" t="s">
        <v>105</v>
      </c>
      <c r="D462" s="36">
        <v>404.92</v>
      </c>
      <c r="E462" s="36">
        <v>138.97</v>
      </c>
      <c r="F462" s="31">
        <v>543.89</v>
      </c>
    </row>
    <row r="463" spans="1:6" ht="14.1" customHeight="1">
      <c r="A463" s="39" t="s">
        <v>3018</v>
      </c>
      <c r="B463" s="45" t="s">
        <v>3017</v>
      </c>
      <c r="C463" s="33" t="s">
        <v>105</v>
      </c>
      <c r="D463" s="36">
        <v>435.87</v>
      </c>
      <c r="E463" s="36">
        <v>149.59</v>
      </c>
      <c r="F463" s="31">
        <v>585.46</v>
      </c>
    </row>
    <row r="464" spans="1:6" ht="15" customHeight="1">
      <c r="A464" s="39" t="s">
        <v>3016</v>
      </c>
      <c r="B464" s="45" t="s">
        <v>3015</v>
      </c>
      <c r="C464" s="33" t="s">
        <v>105</v>
      </c>
      <c r="D464" s="36">
        <v>480.62</v>
      </c>
      <c r="E464" s="36">
        <v>164.95</v>
      </c>
      <c r="F464" s="31">
        <v>645.57000000000005</v>
      </c>
    </row>
    <row r="465" spans="1:6" ht="15" customHeight="1">
      <c r="A465" s="39" t="s">
        <v>3014</v>
      </c>
      <c r="B465" s="45" t="s">
        <v>3013</v>
      </c>
      <c r="C465" s="33" t="s">
        <v>105</v>
      </c>
      <c r="D465" s="36">
        <v>555.66999999999996</v>
      </c>
      <c r="E465" s="36">
        <v>190.71</v>
      </c>
      <c r="F465" s="31">
        <v>746.38</v>
      </c>
    </row>
    <row r="466" spans="1:6" ht="17.100000000000001" customHeight="1">
      <c r="A466" s="39" t="s">
        <v>3012</v>
      </c>
      <c r="B466" s="45" t="s">
        <v>3011</v>
      </c>
      <c r="C466" s="33" t="s">
        <v>92</v>
      </c>
      <c r="D466" s="37">
        <v>1171.83</v>
      </c>
      <c r="E466" s="36">
        <v>402.17</v>
      </c>
      <c r="F466" s="34">
        <v>1574.01</v>
      </c>
    </row>
    <row r="467" spans="1:6" ht="18.95" customHeight="1">
      <c r="A467" s="39" t="s">
        <v>3010</v>
      </c>
      <c r="B467" s="45" t="s">
        <v>3009</v>
      </c>
      <c r="C467" s="41" t="s">
        <v>92</v>
      </c>
      <c r="D467" s="37">
        <v>1536.65</v>
      </c>
      <c r="E467" s="36">
        <v>527.38</v>
      </c>
      <c r="F467" s="34">
        <v>2064.0300000000002</v>
      </c>
    </row>
    <row r="468" spans="1:6" ht="15" customHeight="1">
      <c r="A468" s="39" t="s">
        <v>3008</v>
      </c>
      <c r="B468" s="45" t="s">
        <v>3007</v>
      </c>
      <c r="C468" s="41" t="s">
        <v>92</v>
      </c>
      <c r="D468" s="37">
        <v>1930.79</v>
      </c>
      <c r="E468" s="36">
        <v>662.65</v>
      </c>
      <c r="F468" s="34">
        <v>2593.44</v>
      </c>
    </row>
    <row r="469" spans="1:6" ht="14.1" customHeight="1">
      <c r="A469" s="39" t="s">
        <v>3006</v>
      </c>
      <c r="B469" s="45" t="s">
        <v>3005</v>
      </c>
      <c r="C469" s="41" t="s">
        <v>92</v>
      </c>
      <c r="D469" s="37">
        <v>2345.8000000000002</v>
      </c>
      <c r="E469" s="36">
        <v>805.08</v>
      </c>
      <c r="F469" s="34">
        <v>3150.88</v>
      </c>
    </row>
    <row r="470" spans="1:6" ht="14.1" customHeight="1">
      <c r="A470" s="39" t="s">
        <v>3004</v>
      </c>
      <c r="B470" s="45" t="s">
        <v>3003</v>
      </c>
      <c r="C470" s="41" t="s">
        <v>92</v>
      </c>
      <c r="D470" s="37">
        <v>2836.73</v>
      </c>
      <c r="E470" s="36">
        <v>973.56</v>
      </c>
      <c r="F470" s="34">
        <v>3810.29</v>
      </c>
    </row>
    <row r="471" spans="1:6" ht="15" customHeight="1">
      <c r="A471" s="39" t="s">
        <v>3002</v>
      </c>
      <c r="B471" s="45" t="s">
        <v>3001</v>
      </c>
      <c r="C471" s="41" t="s">
        <v>92</v>
      </c>
      <c r="D471" s="37">
        <v>3373.84</v>
      </c>
      <c r="E471" s="37">
        <v>1157.9000000000001</v>
      </c>
      <c r="F471" s="34">
        <v>4531.74</v>
      </c>
    </row>
    <row r="472" spans="1:6" ht="15" customHeight="1">
      <c r="A472" s="39" t="s">
        <v>3000</v>
      </c>
      <c r="B472" s="45" t="s">
        <v>2999</v>
      </c>
      <c r="C472" s="41" t="s">
        <v>92</v>
      </c>
      <c r="D472" s="37">
        <v>4027.46</v>
      </c>
      <c r="E472" s="37">
        <v>1382.22</v>
      </c>
      <c r="F472" s="34">
        <v>5409.68</v>
      </c>
    </row>
    <row r="473" spans="1:6" ht="14.1" customHeight="1">
      <c r="A473" s="39" t="s">
        <v>2998</v>
      </c>
      <c r="B473" s="45" t="s">
        <v>2997</v>
      </c>
      <c r="C473" s="41" t="s">
        <v>92</v>
      </c>
      <c r="D473" s="37">
        <v>3384.9</v>
      </c>
      <c r="E473" s="37">
        <v>1161.7</v>
      </c>
      <c r="F473" s="34">
        <v>4546.59</v>
      </c>
    </row>
    <row r="474" spans="1:6" ht="14.1" customHeight="1">
      <c r="A474" s="39" t="s">
        <v>2996</v>
      </c>
      <c r="B474" s="45" t="s">
        <v>2995</v>
      </c>
      <c r="C474" s="41" t="s">
        <v>92</v>
      </c>
      <c r="D474" s="37">
        <v>3762.73</v>
      </c>
      <c r="E474" s="37">
        <v>1291.3699999999999</v>
      </c>
      <c r="F474" s="34">
        <v>5054.1000000000004</v>
      </c>
    </row>
    <row r="475" spans="1:6" ht="15" customHeight="1">
      <c r="A475" s="39" t="s">
        <v>2994</v>
      </c>
      <c r="B475" s="45" t="s">
        <v>2993</v>
      </c>
      <c r="C475" s="41" t="s">
        <v>92</v>
      </c>
      <c r="D475" s="37">
        <v>4176.45</v>
      </c>
      <c r="E475" s="37">
        <v>1433.36</v>
      </c>
      <c r="F475" s="34">
        <v>5609.81</v>
      </c>
    </row>
    <row r="476" spans="1:6" ht="15" customHeight="1">
      <c r="A476" s="39" t="s">
        <v>2992</v>
      </c>
      <c r="B476" s="45" t="s">
        <v>2991</v>
      </c>
      <c r="C476" s="41" t="s">
        <v>92</v>
      </c>
      <c r="D476" s="37">
        <v>4788.17</v>
      </c>
      <c r="E476" s="37">
        <v>1643.3</v>
      </c>
      <c r="F476" s="34">
        <v>6431.47</v>
      </c>
    </row>
    <row r="477" spans="1:6" ht="14.1" customHeight="1">
      <c r="A477" s="39" t="s">
        <v>2990</v>
      </c>
      <c r="B477" s="45" t="s">
        <v>2989</v>
      </c>
      <c r="C477" s="41" t="s">
        <v>92</v>
      </c>
      <c r="D477" s="37">
        <v>5687.28</v>
      </c>
      <c r="E477" s="37">
        <v>1951.87</v>
      </c>
      <c r="F477" s="34">
        <v>7639.15</v>
      </c>
    </row>
    <row r="478" spans="1:6" ht="15" customHeight="1">
      <c r="A478" s="39" t="s">
        <v>2988</v>
      </c>
      <c r="B478" s="45" t="s">
        <v>2987</v>
      </c>
      <c r="C478" s="41" t="s">
        <v>92</v>
      </c>
      <c r="D478" s="37">
        <v>4367.6000000000004</v>
      </c>
      <c r="E478" s="37">
        <v>1498.96</v>
      </c>
      <c r="F478" s="34">
        <v>5866.56</v>
      </c>
    </row>
    <row r="479" spans="1:6" ht="15" customHeight="1">
      <c r="A479" s="39" t="s">
        <v>2986</v>
      </c>
      <c r="B479" s="45" t="s">
        <v>2985</v>
      </c>
      <c r="C479" s="41" t="s">
        <v>92</v>
      </c>
      <c r="D479" s="37">
        <v>4875.13</v>
      </c>
      <c r="E479" s="37">
        <v>1673.15</v>
      </c>
      <c r="F479" s="34">
        <v>6548.28</v>
      </c>
    </row>
    <row r="480" spans="1:6" ht="15" customHeight="1">
      <c r="A480" s="39" t="s">
        <v>2984</v>
      </c>
      <c r="B480" s="45" t="s">
        <v>2983</v>
      </c>
      <c r="C480" s="41" t="s">
        <v>92</v>
      </c>
      <c r="D480" s="37">
        <v>5429.9</v>
      </c>
      <c r="E480" s="37">
        <v>1863.54</v>
      </c>
      <c r="F480" s="34">
        <v>7293.44</v>
      </c>
    </row>
    <row r="481" spans="1:6" ht="14.1" customHeight="1">
      <c r="A481" s="39" t="s">
        <v>2982</v>
      </c>
      <c r="B481" s="45" t="s">
        <v>2981</v>
      </c>
      <c r="C481" s="41" t="s">
        <v>92</v>
      </c>
      <c r="D481" s="37">
        <v>6250.75</v>
      </c>
      <c r="E481" s="37">
        <v>2145.2600000000002</v>
      </c>
      <c r="F481" s="34">
        <v>8396</v>
      </c>
    </row>
    <row r="482" spans="1:6" ht="14.1" customHeight="1">
      <c r="A482" s="39" t="s">
        <v>2980</v>
      </c>
      <c r="B482" s="45" t="s">
        <v>2979</v>
      </c>
      <c r="C482" s="41" t="s">
        <v>92</v>
      </c>
      <c r="D482" s="37">
        <v>7650.93</v>
      </c>
      <c r="E482" s="37">
        <v>2625.8</v>
      </c>
      <c r="F482" s="34">
        <v>10276.73</v>
      </c>
    </row>
    <row r="483" spans="1:6" ht="15" customHeight="1">
      <c r="A483" s="39" t="s">
        <v>2978</v>
      </c>
      <c r="B483" s="45" t="s">
        <v>2977</v>
      </c>
      <c r="C483" s="41" t="s">
        <v>92</v>
      </c>
      <c r="D483" s="37">
        <v>5543.95</v>
      </c>
      <c r="E483" s="37">
        <v>1902.68</v>
      </c>
      <c r="F483" s="34">
        <v>7446.64</v>
      </c>
    </row>
    <row r="484" spans="1:6" ht="15" customHeight="1">
      <c r="A484" s="39" t="s">
        <v>2976</v>
      </c>
      <c r="B484" s="45" t="s">
        <v>2975</v>
      </c>
      <c r="C484" s="41" t="s">
        <v>92</v>
      </c>
      <c r="D484" s="37">
        <v>6214.19</v>
      </c>
      <c r="E484" s="37">
        <v>2132.71</v>
      </c>
      <c r="F484" s="34">
        <v>8346.9</v>
      </c>
    </row>
    <row r="485" spans="1:6" ht="14.1" customHeight="1">
      <c r="A485" s="39" t="s">
        <v>2974</v>
      </c>
      <c r="B485" s="45" t="s">
        <v>2973</v>
      </c>
      <c r="C485" s="41" t="s">
        <v>92</v>
      </c>
      <c r="D485" s="37">
        <v>6947.48</v>
      </c>
      <c r="E485" s="37">
        <v>2384.37</v>
      </c>
      <c r="F485" s="34">
        <v>9331.85</v>
      </c>
    </row>
    <row r="486" spans="1:6" ht="14.1" customHeight="1">
      <c r="A486" s="39" t="s">
        <v>2972</v>
      </c>
      <c r="B486" s="45" t="s">
        <v>2971</v>
      </c>
      <c r="C486" s="41" t="s">
        <v>92</v>
      </c>
      <c r="D486" s="37">
        <v>8032.67</v>
      </c>
      <c r="E486" s="37">
        <v>2756.81</v>
      </c>
      <c r="F486" s="34">
        <v>10789.48</v>
      </c>
    </row>
    <row r="487" spans="1:6" ht="15" customHeight="1">
      <c r="A487" s="39" t="s">
        <v>2970</v>
      </c>
      <c r="B487" s="45" t="s">
        <v>2969</v>
      </c>
      <c r="C487" s="41" t="s">
        <v>92</v>
      </c>
      <c r="D487" s="37">
        <v>9882.74</v>
      </c>
      <c r="E487" s="37">
        <v>3391.76</v>
      </c>
      <c r="F487" s="34">
        <v>13274.5</v>
      </c>
    </row>
    <row r="488" spans="1:6" ht="15" customHeight="1">
      <c r="A488" s="39" t="s">
        <v>2968</v>
      </c>
      <c r="B488" s="45" t="s">
        <v>2967</v>
      </c>
      <c r="C488" s="41" t="s">
        <v>92</v>
      </c>
      <c r="D488" s="37">
        <v>6943.03</v>
      </c>
      <c r="E488" s="37">
        <v>2382.85</v>
      </c>
      <c r="F488" s="34">
        <v>9325.8799999999992</v>
      </c>
    </row>
    <row r="489" spans="1:6" ht="15" customHeight="1">
      <c r="A489" s="39" t="s">
        <v>2966</v>
      </c>
      <c r="B489" s="45" t="s">
        <v>2965</v>
      </c>
      <c r="C489" s="41" t="s">
        <v>92</v>
      </c>
      <c r="D489" s="37">
        <v>7802.77</v>
      </c>
      <c r="E489" s="37">
        <v>2677.91</v>
      </c>
      <c r="F489" s="34">
        <v>10480.68</v>
      </c>
    </row>
    <row r="490" spans="1:6" ht="14.1" customHeight="1">
      <c r="A490" s="39" t="s">
        <v>2964</v>
      </c>
      <c r="B490" s="45" t="s">
        <v>2963</v>
      </c>
      <c r="C490" s="41" t="s">
        <v>92</v>
      </c>
      <c r="D490" s="37">
        <v>8750.18</v>
      </c>
      <c r="E490" s="37">
        <v>3003.06</v>
      </c>
      <c r="F490" s="34">
        <v>11753.24</v>
      </c>
    </row>
    <row r="491" spans="1:6" ht="14.1" customHeight="1">
      <c r="A491" s="39" t="s">
        <v>2962</v>
      </c>
      <c r="B491" s="45" t="s">
        <v>2961</v>
      </c>
      <c r="C491" s="41" t="s">
        <v>92</v>
      </c>
      <c r="D491" s="37">
        <v>10158.33</v>
      </c>
      <c r="E491" s="37">
        <v>3486.34</v>
      </c>
      <c r="F491" s="34">
        <v>13644.66</v>
      </c>
    </row>
    <row r="492" spans="1:6" ht="15" customHeight="1">
      <c r="A492" s="39" t="s">
        <v>2960</v>
      </c>
      <c r="B492" s="45" t="s">
        <v>2959</v>
      </c>
      <c r="C492" s="41" t="s">
        <v>92</v>
      </c>
      <c r="D492" s="37">
        <v>12548.47</v>
      </c>
      <c r="E492" s="37">
        <v>4306.63</v>
      </c>
      <c r="F492" s="34">
        <v>16855.099999999999</v>
      </c>
    </row>
    <row r="493" spans="1:6" ht="15" customHeight="1">
      <c r="A493" s="39" t="s">
        <v>2958</v>
      </c>
      <c r="B493" s="45" t="s">
        <v>2957</v>
      </c>
      <c r="C493" s="41" t="s">
        <v>92</v>
      </c>
      <c r="D493" s="37">
        <v>8264.6</v>
      </c>
      <c r="E493" s="37">
        <v>2836.41</v>
      </c>
      <c r="F493" s="34">
        <v>11101.01</v>
      </c>
    </row>
    <row r="494" spans="1:6" ht="14.1" customHeight="1">
      <c r="A494" s="39" t="s">
        <v>2956</v>
      </c>
      <c r="B494" s="45" t="s">
        <v>2955</v>
      </c>
      <c r="C494" s="41" t="s">
        <v>92</v>
      </c>
      <c r="D494" s="37">
        <v>9303.24</v>
      </c>
      <c r="E494" s="37">
        <v>3192.87</v>
      </c>
      <c r="F494" s="34">
        <v>12496.11</v>
      </c>
    </row>
    <row r="495" spans="1:6" ht="14.1" customHeight="1">
      <c r="A495" s="39" t="s">
        <v>2954</v>
      </c>
      <c r="B495" s="45" t="s">
        <v>2953</v>
      </c>
      <c r="C495" s="41" t="s">
        <v>92</v>
      </c>
      <c r="D495" s="37">
        <v>10661.74</v>
      </c>
      <c r="E495" s="37">
        <v>3659.11</v>
      </c>
      <c r="F495" s="34">
        <v>14320.85</v>
      </c>
    </row>
    <row r="496" spans="1:6" ht="15" customHeight="1">
      <c r="A496" s="39" t="s">
        <v>2952</v>
      </c>
      <c r="B496" s="45" t="s">
        <v>2951</v>
      </c>
      <c r="C496" s="41" t="s">
        <v>92</v>
      </c>
      <c r="D496" s="37">
        <v>12122.3</v>
      </c>
      <c r="E496" s="37">
        <v>4160.37</v>
      </c>
      <c r="F496" s="34">
        <v>16282.67</v>
      </c>
    </row>
    <row r="497" spans="1:6" ht="14.1" customHeight="1">
      <c r="A497" s="39" t="s">
        <v>2950</v>
      </c>
      <c r="B497" s="45" t="s">
        <v>2949</v>
      </c>
      <c r="C497" s="41" t="s">
        <v>92</v>
      </c>
      <c r="D497" s="37">
        <v>14990.45</v>
      </c>
      <c r="E497" s="37">
        <v>5144.72</v>
      </c>
      <c r="F497" s="34">
        <v>20135.18</v>
      </c>
    </row>
    <row r="498" spans="1:6" ht="14.1" customHeight="1">
      <c r="A498" s="39" t="s">
        <v>2948</v>
      </c>
      <c r="B498" s="45" t="s">
        <v>2947</v>
      </c>
      <c r="C498" s="41" t="s">
        <v>92</v>
      </c>
      <c r="D498" s="37">
        <v>10138.34</v>
      </c>
      <c r="E498" s="37">
        <v>3479.48</v>
      </c>
      <c r="F498" s="34">
        <v>13617.82</v>
      </c>
    </row>
    <row r="499" spans="1:6" ht="14.1" customHeight="1">
      <c r="A499" s="39" t="s">
        <v>2946</v>
      </c>
      <c r="B499" s="45" t="s">
        <v>2945</v>
      </c>
      <c r="C499" s="41" t="s">
        <v>92</v>
      </c>
      <c r="D499" s="37">
        <v>11436.39</v>
      </c>
      <c r="E499" s="37">
        <v>3924.97</v>
      </c>
      <c r="F499" s="34">
        <v>15361.36</v>
      </c>
    </row>
    <row r="500" spans="1:6" ht="15" customHeight="1">
      <c r="A500" s="39" t="s">
        <v>2944</v>
      </c>
      <c r="B500" s="45" t="s">
        <v>2943</v>
      </c>
      <c r="C500" s="41" t="s">
        <v>92</v>
      </c>
      <c r="D500" s="37">
        <v>12858.88</v>
      </c>
      <c r="E500" s="37">
        <v>4413.17</v>
      </c>
      <c r="F500" s="34">
        <v>17272.05</v>
      </c>
    </row>
    <row r="501" spans="1:6" ht="15" customHeight="1">
      <c r="A501" s="39" t="s">
        <v>2942</v>
      </c>
      <c r="B501" s="45" t="s">
        <v>2941</v>
      </c>
      <c r="C501" s="41" t="s">
        <v>92</v>
      </c>
      <c r="D501" s="37">
        <v>14961.06</v>
      </c>
      <c r="E501" s="37">
        <v>5134.6400000000003</v>
      </c>
      <c r="F501" s="34">
        <v>20095.7</v>
      </c>
    </row>
    <row r="502" spans="1:6" ht="17.100000000000001" customHeight="1">
      <c r="A502" s="39" t="s">
        <v>2940</v>
      </c>
      <c r="B502" s="45" t="s">
        <v>2939</v>
      </c>
      <c r="C502" s="41" t="s">
        <v>92</v>
      </c>
      <c r="D502" s="37">
        <v>17619.05</v>
      </c>
      <c r="E502" s="37">
        <v>6046.86</v>
      </c>
      <c r="F502" s="34">
        <v>23665.9</v>
      </c>
    </row>
    <row r="503" spans="1:6" ht="18.95" customHeight="1">
      <c r="A503" s="39" t="s">
        <v>2938</v>
      </c>
      <c r="B503" s="45" t="s">
        <v>2937</v>
      </c>
      <c r="C503" s="33" t="s">
        <v>105</v>
      </c>
      <c r="D503" s="32">
        <v>46.56</v>
      </c>
      <c r="E503" s="40">
        <v>0</v>
      </c>
      <c r="F503" s="31">
        <v>46.56</v>
      </c>
    </row>
    <row r="504" spans="1:6" ht="15" customHeight="1">
      <c r="A504" s="39" t="s">
        <v>2936</v>
      </c>
      <c r="B504" s="45" t="s">
        <v>2935</v>
      </c>
      <c r="C504" s="33" t="s">
        <v>105</v>
      </c>
      <c r="D504" s="32">
        <v>7.17</v>
      </c>
      <c r="E504" s="40">
        <v>0</v>
      </c>
      <c r="F504" s="31">
        <v>7.17</v>
      </c>
    </row>
    <row r="505" spans="1:6" ht="14.1" customHeight="1">
      <c r="A505" s="39" t="s">
        <v>2934</v>
      </c>
      <c r="B505" s="45" t="s">
        <v>2933</v>
      </c>
      <c r="C505" s="33" t="s">
        <v>105</v>
      </c>
      <c r="D505" s="32">
        <v>5.24</v>
      </c>
      <c r="E505" s="40">
        <v>0</v>
      </c>
      <c r="F505" s="31">
        <v>5.24</v>
      </c>
    </row>
    <row r="506" spans="1:6" ht="14.1" customHeight="1">
      <c r="A506" s="39" t="s">
        <v>2932</v>
      </c>
      <c r="B506" s="45" t="s">
        <v>2931</v>
      </c>
      <c r="C506" s="33" t="s">
        <v>105</v>
      </c>
      <c r="D506" s="32">
        <v>27.49</v>
      </c>
      <c r="E506" s="40">
        <v>0</v>
      </c>
      <c r="F506" s="31">
        <v>27.49</v>
      </c>
    </row>
    <row r="507" spans="1:6" ht="15" customHeight="1">
      <c r="A507" s="39" t="s">
        <v>2930</v>
      </c>
      <c r="B507" s="45" t="s">
        <v>2929</v>
      </c>
      <c r="C507" s="33" t="s">
        <v>105</v>
      </c>
      <c r="D507" s="32">
        <v>31.5</v>
      </c>
      <c r="E507" s="40">
        <v>0</v>
      </c>
      <c r="F507" s="31">
        <v>31.5</v>
      </c>
    </row>
    <row r="508" spans="1:6" ht="15" customHeight="1">
      <c r="A508" s="39" t="s">
        <v>2928</v>
      </c>
      <c r="B508" s="45" t="s">
        <v>2927</v>
      </c>
      <c r="C508" s="33" t="s">
        <v>105</v>
      </c>
      <c r="D508" s="32">
        <v>45.62</v>
      </c>
      <c r="E508" s="40">
        <v>0</v>
      </c>
      <c r="F508" s="31">
        <v>45.62</v>
      </c>
    </row>
    <row r="509" spans="1:6" ht="14.1" customHeight="1">
      <c r="A509" s="39" t="s">
        <v>2926</v>
      </c>
      <c r="B509" s="45" t="s">
        <v>2925</v>
      </c>
      <c r="C509" s="33" t="s">
        <v>229</v>
      </c>
      <c r="D509" s="32">
        <v>48.2</v>
      </c>
      <c r="E509" s="40">
        <v>0</v>
      </c>
      <c r="F509" s="31">
        <v>48.2</v>
      </c>
    </row>
    <row r="510" spans="1:6" ht="14.1" customHeight="1">
      <c r="A510" s="39" t="s">
        <v>2924</v>
      </c>
      <c r="B510" s="45" t="s">
        <v>2923</v>
      </c>
      <c r="C510" s="33" t="s">
        <v>229</v>
      </c>
      <c r="D510" s="32">
        <v>41.56</v>
      </c>
      <c r="E510" s="40">
        <v>0</v>
      </c>
      <c r="F510" s="31">
        <v>41.56</v>
      </c>
    </row>
    <row r="511" spans="1:6" ht="15" customHeight="1">
      <c r="A511" s="39" t="s">
        <v>2922</v>
      </c>
      <c r="B511" s="45" t="s">
        <v>2921</v>
      </c>
      <c r="C511" s="33" t="s">
        <v>229</v>
      </c>
      <c r="D511" s="32">
        <v>53</v>
      </c>
      <c r="E511" s="40">
        <v>0</v>
      </c>
      <c r="F511" s="31">
        <v>53</v>
      </c>
    </row>
    <row r="512" spans="1:6" ht="15" customHeight="1">
      <c r="A512" s="39" t="s">
        <v>2920</v>
      </c>
      <c r="B512" s="45" t="s">
        <v>2919</v>
      </c>
      <c r="C512" s="33" t="s">
        <v>229</v>
      </c>
      <c r="D512" s="32">
        <v>59.77</v>
      </c>
      <c r="E512" s="40">
        <v>0</v>
      </c>
      <c r="F512" s="31">
        <v>59.77</v>
      </c>
    </row>
    <row r="513" spans="1:6" ht="14.1" customHeight="1">
      <c r="A513" s="39" t="s">
        <v>2918</v>
      </c>
      <c r="B513" s="45" t="s">
        <v>2917</v>
      </c>
      <c r="C513" s="33" t="s">
        <v>229</v>
      </c>
      <c r="D513" s="32">
        <v>56.91</v>
      </c>
      <c r="E513" s="40">
        <v>0</v>
      </c>
      <c r="F513" s="31">
        <v>56.91</v>
      </c>
    </row>
    <row r="514" spans="1:6" ht="15" customHeight="1">
      <c r="A514" s="39" t="s">
        <v>2916</v>
      </c>
      <c r="B514" s="45" t="s">
        <v>2915</v>
      </c>
      <c r="C514" s="33" t="s">
        <v>229</v>
      </c>
      <c r="D514" s="32">
        <v>64.66</v>
      </c>
      <c r="E514" s="40">
        <v>0</v>
      </c>
      <c r="F514" s="31">
        <v>64.66</v>
      </c>
    </row>
    <row r="515" spans="1:6" ht="15" customHeight="1">
      <c r="A515" s="39" t="s">
        <v>2914</v>
      </c>
      <c r="B515" s="45" t="s">
        <v>2913</v>
      </c>
      <c r="C515" s="33" t="s">
        <v>229</v>
      </c>
      <c r="D515" s="32">
        <v>50.57</v>
      </c>
      <c r="E515" s="40">
        <v>0</v>
      </c>
      <c r="F515" s="31">
        <v>50.57</v>
      </c>
    </row>
    <row r="516" spans="1:6" ht="15" customHeight="1">
      <c r="A516" s="39" t="s">
        <v>2912</v>
      </c>
      <c r="B516" s="45" t="s">
        <v>2911</v>
      </c>
      <c r="C516" s="33" t="s">
        <v>229</v>
      </c>
      <c r="D516" s="32">
        <v>85.01</v>
      </c>
      <c r="E516" s="40">
        <v>0</v>
      </c>
      <c r="F516" s="31">
        <v>85.01</v>
      </c>
    </row>
    <row r="517" spans="1:6" ht="14.1" customHeight="1">
      <c r="A517" s="39" t="s">
        <v>2910</v>
      </c>
      <c r="B517" s="45" t="s">
        <v>2909</v>
      </c>
      <c r="C517" s="33" t="s">
        <v>105</v>
      </c>
      <c r="D517" s="32">
        <v>54.54</v>
      </c>
      <c r="E517" s="40">
        <v>0</v>
      </c>
      <c r="F517" s="31">
        <v>54.54</v>
      </c>
    </row>
    <row r="518" spans="1:6" ht="14.1" customHeight="1">
      <c r="A518" s="39" t="s">
        <v>2908</v>
      </c>
      <c r="B518" s="45" t="s">
        <v>2907</v>
      </c>
      <c r="C518" s="33" t="s">
        <v>105</v>
      </c>
      <c r="D518" s="32">
        <v>28.36</v>
      </c>
      <c r="E518" s="40">
        <v>0</v>
      </c>
      <c r="F518" s="31">
        <v>28.36</v>
      </c>
    </row>
    <row r="519" spans="1:6" ht="15" customHeight="1">
      <c r="A519" s="39" t="s">
        <v>2906</v>
      </c>
      <c r="B519" s="45" t="s">
        <v>2905</v>
      </c>
      <c r="C519" s="33" t="s">
        <v>105</v>
      </c>
      <c r="D519" s="32">
        <v>34.28</v>
      </c>
      <c r="E519" s="40">
        <v>0</v>
      </c>
      <c r="F519" s="31">
        <v>34.28</v>
      </c>
    </row>
    <row r="520" spans="1:6" ht="15" customHeight="1">
      <c r="A520" s="39" t="s">
        <v>2904</v>
      </c>
      <c r="B520" s="45" t="s">
        <v>2903</v>
      </c>
      <c r="C520" s="33" t="s">
        <v>105</v>
      </c>
      <c r="D520" s="32">
        <v>80.42</v>
      </c>
      <c r="E520" s="40">
        <v>0</v>
      </c>
      <c r="F520" s="31">
        <v>80.42</v>
      </c>
    </row>
    <row r="521" spans="1:6" ht="14.1" customHeight="1">
      <c r="A521" s="39" t="s">
        <v>2902</v>
      </c>
      <c r="B521" s="45" t="s">
        <v>2901</v>
      </c>
      <c r="C521" s="33" t="s">
        <v>105</v>
      </c>
      <c r="D521" s="32">
        <v>38.71</v>
      </c>
      <c r="E521" s="40">
        <v>0</v>
      </c>
      <c r="F521" s="31">
        <v>38.71</v>
      </c>
    </row>
    <row r="522" spans="1:6" ht="14.1" customHeight="1">
      <c r="A522" s="39" t="s">
        <v>2900</v>
      </c>
      <c r="B522" s="45" t="s">
        <v>2899</v>
      </c>
      <c r="C522" s="33" t="s">
        <v>105</v>
      </c>
      <c r="D522" s="32">
        <v>50.46</v>
      </c>
      <c r="E522" s="40">
        <v>0</v>
      </c>
      <c r="F522" s="31">
        <v>50.46</v>
      </c>
    </row>
    <row r="523" spans="1:6" ht="15" customHeight="1">
      <c r="A523" s="39" t="s">
        <v>2898</v>
      </c>
      <c r="B523" s="45" t="s">
        <v>2897</v>
      </c>
      <c r="C523" s="33" t="s">
        <v>105</v>
      </c>
      <c r="D523" s="32">
        <v>84.75</v>
      </c>
      <c r="E523" s="40">
        <v>0</v>
      </c>
      <c r="F523" s="31">
        <v>84.75</v>
      </c>
    </row>
    <row r="524" spans="1:6" ht="15" customHeight="1">
      <c r="A524" s="39" t="s">
        <v>2896</v>
      </c>
      <c r="B524" s="45" t="s">
        <v>2895</v>
      </c>
      <c r="C524" s="33" t="s">
        <v>105</v>
      </c>
      <c r="D524" s="32">
        <v>46.55</v>
      </c>
      <c r="E524" s="40">
        <v>0</v>
      </c>
      <c r="F524" s="31">
        <v>46.55</v>
      </c>
    </row>
    <row r="525" spans="1:6" ht="15" customHeight="1">
      <c r="A525" s="39" t="s">
        <v>2894</v>
      </c>
      <c r="B525" s="45" t="s">
        <v>2893</v>
      </c>
      <c r="C525" s="33" t="s">
        <v>105</v>
      </c>
      <c r="D525" s="32">
        <v>53.47</v>
      </c>
      <c r="E525" s="40">
        <v>0</v>
      </c>
      <c r="F525" s="31">
        <v>53.47</v>
      </c>
    </row>
    <row r="526" spans="1:6" ht="14.1" customHeight="1">
      <c r="A526" s="39" t="s">
        <v>2892</v>
      </c>
      <c r="B526" s="45" t="s">
        <v>2891</v>
      </c>
      <c r="C526" s="33" t="s">
        <v>105</v>
      </c>
      <c r="D526" s="32">
        <v>82.47</v>
      </c>
      <c r="E526" s="40">
        <v>0</v>
      </c>
      <c r="F526" s="31">
        <v>82.47</v>
      </c>
    </row>
    <row r="527" spans="1:6" ht="14.1" customHeight="1">
      <c r="A527" s="39" t="s">
        <v>2890</v>
      </c>
      <c r="B527" s="45" t="s">
        <v>2889</v>
      </c>
      <c r="C527" s="33" t="s">
        <v>229</v>
      </c>
      <c r="D527" s="32">
        <v>35.75</v>
      </c>
      <c r="E527" s="40">
        <v>0</v>
      </c>
      <c r="F527" s="31">
        <v>35.75</v>
      </c>
    </row>
    <row r="528" spans="1:6" ht="15" customHeight="1">
      <c r="A528" s="39" t="s">
        <v>2888</v>
      </c>
      <c r="B528" s="45" t="s">
        <v>2887</v>
      </c>
      <c r="C528" s="33" t="s">
        <v>229</v>
      </c>
      <c r="D528" s="32">
        <v>41.02</v>
      </c>
      <c r="E528" s="40">
        <v>0</v>
      </c>
      <c r="F528" s="31">
        <v>41.02</v>
      </c>
    </row>
    <row r="529" spans="1:6" ht="15" customHeight="1">
      <c r="A529" s="39" t="s">
        <v>2886</v>
      </c>
      <c r="B529" s="45" t="s">
        <v>651</v>
      </c>
      <c r="C529" s="33" t="s">
        <v>114</v>
      </c>
      <c r="D529" s="32">
        <v>70.63</v>
      </c>
      <c r="E529" s="40">
        <v>0</v>
      </c>
      <c r="F529" s="31">
        <v>70.63</v>
      </c>
    </row>
    <row r="530" spans="1:6" ht="14.1" customHeight="1">
      <c r="A530" s="39" t="s">
        <v>2885</v>
      </c>
      <c r="B530" s="45" t="s">
        <v>2884</v>
      </c>
      <c r="C530" s="33" t="s">
        <v>114</v>
      </c>
      <c r="D530" s="32">
        <v>48.44</v>
      </c>
      <c r="E530" s="40">
        <v>0</v>
      </c>
      <c r="F530" s="31">
        <v>48.44</v>
      </c>
    </row>
    <row r="531" spans="1:6" ht="14.1" customHeight="1">
      <c r="A531" s="39" t="s">
        <v>2883</v>
      </c>
      <c r="B531" s="45" t="s">
        <v>2882</v>
      </c>
      <c r="C531" s="33" t="s">
        <v>114</v>
      </c>
      <c r="D531" s="32">
        <v>48.47</v>
      </c>
      <c r="E531" s="40">
        <v>0</v>
      </c>
      <c r="F531" s="31">
        <v>48.47</v>
      </c>
    </row>
    <row r="532" spans="1:6" ht="15" customHeight="1">
      <c r="A532" s="39" t="s">
        <v>2881</v>
      </c>
      <c r="B532" s="45" t="s">
        <v>2880</v>
      </c>
      <c r="C532" s="33" t="s">
        <v>114</v>
      </c>
      <c r="D532" s="32">
        <v>28.28</v>
      </c>
      <c r="E532" s="40">
        <v>0</v>
      </c>
      <c r="F532" s="31">
        <v>28.28</v>
      </c>
    </row>
    <row r="533" spans="1:6" ht="14.1" customHeight="1">
      <c r="A533" s="39" t="s">
        <v>2879</v>
      </c>
      <c r="B533" s="45" t="s">
        <v>2878</v>
      </c>
      <c r="C533" s="33" t="s">
        <v>105</v>
      </c>
      <c r="D533" s="32">
        <v>24.01</v>
      </c>
      <c r="E533" s="40">
        <v>0</v>
      </c>
      <c r="F533" s="31">
        <v>24.01</v>
      </c>
    </row>
    <row r="534" spans="1:6" ht="14.1" customHeight="1">
      <c r="A534" s="39" t="s">
        <v>2877</v>
      </c>
      <c r="B534" s="45" t="s">
        <v>2876</v>
      </c>
      <c r="C534" s="33" t="s">
        <v>105</v>
      </c>
      <c r="D534" s="32">
        <v>201.87</v>
      </c>
      <c r="E534" s="40">
        <v>0</v>
      </c>
      <c r="F534" s="31">
        <v>201.87</v>
      </c>
    </row>
    <row r="535" spans="1:6" ht="14.1" customHeight="1">
      <c r="A535" s="39" t="s">
        <v>2875</v>
      </c>
      <c r="B535" s="45" t="s">
        <v>2874</v>
      </c>
      <c r="C535" s="33" t="s">
        <v>105</v>
      </c>
      <c r="D535" s="32">
        <v>247.81</v>
      </c>
      <c r="E535" s="40">
        <v>0</v>
      </c>
      <c r="F535" s="31">
        <v>247.81</v>
      </c>
    </row>
    <row r="536" spans="1:6" ht="15" customHeight="1">
      <c r="A536" s="39" t="s">
        <v>2873</v>
      </c>
      <c r="B536" s="45" t="s">
        <v>2872</v>
      </c>
      <c r="C536" s="33" t="s">
        <v>105</v>
      </c>
      <c r="D536" s="32">
        <v>250.56</v>
      </c>
      <c r="E536" s="40">
        <v>0</v>
      </c>
      <c r="F536" s="31">
        <v>250.56</v>
      </c>
    </row>
    <row r="537" spans="1:6" ht="15" customHeight="1">
      <c r="A537" s="39" t="s">
        <v>2871</v>
      </c>
      <c r="B537" s="45" t="s">
        <v>2870</v>
      </c>
      <c r="C537" s="33" t="s">
        <v>105</v>
      </c>
      <c r="D537" s="32">
        <v>291.73</v>
      </c>
      <c r="E537" s="40">
        <v>0</v>
      </c>
      <c r="F537" s="31">
        <v>291.73</v>
      </c>
    </row>
    <row r="538" spans="1:6" ht="17.100000000000001" customHeight="1">
      <c r="A538" s="39" t="s">
        <v>2869</v>
      </c>
      <c r="B538" s="45" t="s">
        <v>2868</v>
      </c>
      <c r="C538" s="33" t="s">
        <v>105</v>
      </c>
      <c r="D538" s="32">
        <v>250.58</v>
      </c>
      <c r="E538" s="40">
        <v>0</v>
      </c>
      <c r="F538" s="31">
        <v>250.58</v>
      </c>
    </row>
    <row r="539" spans="1:6" ht="18.95" customHeight="1">
      <c r="A539" s="39" t="s">
        <v>2867</v>
      </c>
      <c r="B539" s="45" t="s">
        <v>2866</v>
      </c>
      <c r="C539" s="33" t="s">
        <v>653</v>
      </c>
      <c r="D539" s="32">
        <v>40.26</v>
      </c>
      <c r="E539" s="32">
        <v>13.82</v>
      </c>
      <c r="F539" s="31">
        <v>54.08</v>
      </c>
    </row>
    <row r="540" spans="1:6" ht="15" customHeight="1">
      <c r="A540" s="39" t="s">
        <v>2865</v>
      </c>
      <c r="B540" s="45" t="s">
        <v>2864</v>
      </c>
      <c r="C540" s="33" t="s">
        <v>92</v>
      </c>
      <c r="D540" s="32">
        <v>260.79000000000002</v>
      </c>
      <c r="E540" s="32">
        <v>89.5</v>
      </c>
      <c r="F540" s="31">
        <v>350.29</v>
      </c>
    </row>
    <row r="541" spans="1:6" ht="14.1" customHeight="1">
      <c r="A541" s="39" t="s">
        <v>2863</v>
      </c>
      <c r="B541" s="45" t="s">
        <v>2862</v>
      </c>
      <c r="C541" s="33" t="s">
        <v>653</v>
      </c>
      <c r="D541" s="32">
        <v>7.15</v>
      </c>
      <c r="E541" s="32">
        <v>2.4500000000000002</v>
      </c>
      <c r="F541" s="31">
        <v>9.6</v>
      </c>
    </row>
    <row r="542" spans="1:6" ht="14.1" customHeight="1">
      <c r="A542" s="39" t="s">
        <v>2861</v>
      </c>
      <c r="B542" s="45" t="s">
        <v>2860</v>
      </c>
      <c r="C542" s="33" t="s">
        <v>653</v>
      </c>
      <c r="D542" s="32">
        <v>6.75</v>
      </c>
      <c r="E542" s="32">
        <v>2.3199999999999998</v>
      </c>
      <c r="F542" s="31">
        <v>9.06</v>
      </c>
    </row>
    <row r="543" spans="1:6" ht="15" customHeight="1">
      <c r="A543" s="39" t="s">
        <v>2859</v>
      </c>
      <c r="B543" s="45" t="s">
        <v>2858</v>
      </c>
      <c r="C543" s="33" t="s">
        <v>653</v>
      </c>
      <c r="D543" s="32">
        <v>7.09</v>
      </c>
      <c r="E543" s="32">
        <v>2.4300000000000002</v>
      </c>
      <c r="F543" s="31">
        <v>9.52</v>
      </c>
    </row>
    <row r="544" spans="1:6" ht="15" customHeight="1">
      <c r="A544" s="39" t="s">
        <v>2857</v>
      </c>
      <c r="B544" s="45" t="s">
        <v>2856</v>
      </c>
      <c r="C544" s="33" t="s">
        <v>92</v>
      </c>
      <c r="D544" s="32">
        <v>257.31</v>
      </c>
      <c r="E544" s="32">
        <v>88.31</v>
      </c>
      <c r="F544" s="31">
        <v>345.61</v>
      </c>
    </row>
    <row r="545" spans="1:6" ht="14.1" customHeight="1">
      <c r="A545" s="39" t="s">
        <v>2855</v>
      </c>
      <c r="B545" s="45" t="s">
        <v>2854</v>
      </c>
      <c r="C545" s="33" t="s">
        <v>92</v>
      </c>
      <c r="D545" s="32">
        <v>266.88</v>
      </c>
      <c r="E545" s="32">
        <v>91.59</v>
      </c>
      <c r="F545" s="31">
        <v>358.47</v>
      </c>
    </row>
    <row r="546" spans="1:6" ht="14.1" customHeight="1">
      <c r="A546" s="39" t="s">
        <v>2853</v>
      </c>
      <c r="B546" s="45" t="s">
        <v>2852</v>
      </c>
      <c r="C546" s="33" t="s">
        <v>105</v>
      </c>
      <c r="D546" s="32">
        <v>814.97</v>
      </c>
      <c r="E546" s="32">
        <v>279.7</v>
      </c>
      <c r="F546" s="34">
        <v>1094.6600000000001</v>
      </c>
    </row>
    <row r="547" spans="1:6" ht="15" customHeight="1">
      <c r="A547" s="39" t="s">
        <v>2851</v>
      </c>
      <c r="B547" s="45" t="s">
        <v>2850</v>
      </c>
      <c r="C547" s="33" t="s">
        <v>105</v>
      </c>
      <c r="D547" s="32">
        <v>11.42</v>
      </c>
      <c r="E547" s="32">
        <v>3.92</v>
      </c>
      <c r="F547" s="31">
        <v>15.34</v>
      </c>
    </row>
    <row r="548" spans="1:6" ht="15" customHeight="1">
      <c r="A548" s="39" t="s">
        <v>2849</v>
      </c>
      <c r="B548" s="45" t="s">
        <v>2848</v>
      </c>
      <c r="C548" s="33" t="s">
        <v>105</v>
      </c>
      <c r="D548" s="32">
        <v>23.45</v>
      </c>
      <c r="E548" s="32">
        <v>8.0500000000000007</v>
      </c>
      <c r="F548" s="31">
        <v>31.5</v>
      </c>
    </row>
    <row r="549" spans="1:6" ht="14.1" customHeight="1">
      <c r="A549" s="39" t="s">
        <v>2847</v>
      </c>
      <c r="B549" s="45" t="s">
        <v>2846</v>
      </c>
      <c r="C549" s="33" t="s">
        <v>114</v>
      </c>
      <c r="D549" s="32">
        <v>5.83</v>
      </c>
      <c r="E549" s="32">
        <v>2</v>
      </c>
      <c r="F549" s="31">
        <v>7.83</v>
      </c>
    </row>
    <row r="550" spans="1:6" ht="15" customHeight="1">
      <c r="A550" s="39" t="s">
        <v>2845</v>
      </c>
      <c r="B550" s="45" t="s">
        <v>2844</v>
      </c>
      <c r="C550" s="33" t="s">
        <v>653</v>
      </c>
      <c r="D550" s="32">
        <v>20.07</v>
      </c>
      <c r="E550" s="32">
        <v>6.89</v>
      </c>
      <c r="F550" s="31">
        <v>26.95</v>
      </c>
    </row>
    <row r="551" spans="1:6" ht="15" customHeight="1">
      <c r="A551" s="39" t="s">
        <v>2843</v>
      </c>
      <c r="B551" s="45" t="s">
        <v>2842</v>
      </c>
      <c r="C551" s="33" t="s">
        <v>653</v>
      </c>
      <c r="D551" s="32">
        <v>17.5</v>
      </c>
      <c r="E551" s="32">
        <v>6.01</v>
      </c>
      <c r="F551" s="31">
        <v>23.5</v>
      </c>
    </row>
    <row r="552" spans="1:6" ht="15" customHeight="1">
      <c r="A552" s="39" t="s">
        <v>2841</v>
      </c>
      <c r="B552" s="45" t="s">
        <v>2840</v>
      </c>
      <c r="C552" s="33" t="s">
        <v>653</v>
      </c>
      <c r="D552" s="32">
        <v>17.55</v>
      </c>
      <c r="E552" s="32">
        <v>6.02</v>
      </c>
      <c r="F552" s="31">
        <v>23.58</v>
      </c>
    </row>
    <row r="553" spans="1:6" ht="14.1" customHeight="1">
      <c r="A553" s="39" t="s">
        <v>2839</v>
      </c>
      <c r="B553" s="45" t="s">
        <v>2838</v>
      </c>
      <c r="C553" s="33" t="s">
        <v>653</v>
      </c>
      <c r="D553" s="32">
        <v>15.52</v>
      </c>
      <c r="E553" s="32">
        <v>5.33</v>
      </c>
      <c r="F553" s="31">
        <v>20.85</v>
      </c>
    </row>
    <row r="554" spans="1:6" ht="14.1" customHeight="1">
      <c r="A554" s="39" t="s">
        <v>2837</v>
      </c>
      <c r="B554" s="45" t="s">
        <v>2836</v>
      </c>
      <c r="C554" s="33" t="s">
        <v>653</v>
      </c>
      <c r="D554" s="32">
        <v>19.440000000000001</v>
      </c>
      <c r="E554" s="32">
        <v>6.67</v>
      </c>
      <c r="F554" s="31">
        <v>26.11</v>
      </c>
    </row>
    <row r="555" spans="1:6" ht="15" customHeight="1">
      <c r="A555" s="39" t="s">
        <v>2835</v>
      </c>
      <c r="B555" s="45" t="s">
        <v>2834</v>
      </c>
      <c r="C555" s="33" t="s">
        <v>653</v>
      </c>
      <c r="D555" s="32">
        <v>17.72</v>
      </c>
      <c r="E555" s="32">
        <v>6.08</v>
      </c>
      <c r="F555" s="31">
        <v>23.81</v>
      </c>
    </row>
    <row r="556" spans="1:6" ht="15" customHeight="1">
      <c r="A556" s="39" t="s">
        <v>2833</v>
      </c>
      <c r="B556" s="45" t="s">
        <v>2832</v>
      </c>
      <c r="C556" s="33" t="s">
        <v>653</v>
      </c>
      <c r="D556" s="32">
        <v>17.11</v>
      </c>
      <c r="E556" s="32">
        <v>5.87</v>
      </c>
      <c r="F556" s="31">
        <v>22.98</v>
      </c>
    </row>
    <row r="557" spans="1:6" ht="14.1" customHeight="1">
      <c r="A557" s="39" t="s">
        <v>2831</v>
      </c>
      <c r="B557" s="45" t="s">
        <v>2830</v>
      </c>
      <c r="C557" s="33" t="s">
        <v>653</v>
      </c>
      <c r="D557" s="32">
        <v>15.19</v>
      </c>
      <c r="E557" s="32">
        <v>5.21</v>
      </c>
      <c r="F557" s="31">
        <v>20.399999999999999</v>
      </c>
    </row>
    <row r="558" spans="1:6" ht="14.1" customHeight="1">
      <c r="A558" s="39" t="s">
        <v>2829</v>
      </c>
      <c r="B558" s="45" t="s">
        <v>2828</v>
      </c>
      <c r="C558" s="33" t="s">
        <v>544</v>
      </c>
      <c r="D558" s="32">
        <v>12.58</v>
      </c>
      <c r="E558" s="32">
        <v>4.32</v>
      </c>
      <c r="F558" s="31">
        <v>16.89</v>
      </c>
    </row>
    <row r="559" spans="1:6" ht="15" customHeight="1">
      <c r="A559" s="39" t="s">
        <v>2827</v>
      </c>
      <c r="B559" s="45" t="s">
        <v>2826</v>
      </c>
      <c r="C559" s="33" t="s">
        <v>544</v>
      </c>
      <c r="D559" s="32">
        <v>13.76</v>
      </c>
      <c r="E559" s="32">
        <v>4.72</v>
      </c>
      <c r="F559" s="31">
        <v>18.48</v>
      </c>
    </row>
    <row r="560" spans="1:6" ht="15" customHeight="1">
      <c r="A560" s="39" t="s">
        <v>2825</v>
      </c>
      <c r="B560" s="45" t="s">
        <v>2824</v>
      </c>
      <c r="C560" s="33" t="s">
        <v>544</v>
      </c>
      <c r="D560" s="32">
        <v>571.63</v>
      </c>
      <c r="E560" s="32">
        <v>196.18</v>
      </c>
      <c r="F560" s="31">
        <v>767.81</v>
      </c>
    </row>
    <row r="561" spans="1:6" ht="15" customHeight="1">
      <c r="A561" s="39" t="s">
        <v>2823</v>
      </c>
      <c r="B561" s="45" t="s">
        <v>2822</v>
      </c>
      <c r="C561" s="33" t="s">
        <v>544</v>
      </c>
      <c r="D561" s="32">
        <v>672.62</v>
      </c>
      <c r="E561" s="32">
        <v>230.84</v>
      </c>
      <c r="F561" s="31">
        <v>903.46</v>
      </c>
    </row>
    <row r="562" spans="1:6" ht="14.1" customHeight="1">
      <c r="A562" s="39" t="s">
        <v>2821</v>
      </c>
      <c r="B562" s="45" t="s">
        <v>2820</v>
      </c>
      <c r="C562" s="33" t="s">
        <v>544</v>
      </c>
      <c r="D562" s="32">
        <v>908.83</v>
      </c>
      <c r="E562" s="32">
        <v>311.91000000000003</v>
      </c>
      <c r="F562" s="34">
        <v>1220.74</v>
      </c>
    </row>
    <row r="563" spans="1:6" ht="14.1" customHeight="1">
      <c r="A563" s="39" t="s">
        <v>2819</v>
      </c>
      <c r="B563" s="45" t="s">
        <v>2818</v>
      </c>
      <c r="C563" s="33" t="s">
        <v>544</v>
      </c>
      <c r="D563" s="35">
        <v>1283.46</v>
      </c>
      <c r="E563" s="32">
        <v>440.48</v>
      </c>
      <c r="F563" s="34">
        <v>1723.94</v>
      </c>
    </row>
    <row r="564" spans="1:6" ht="15" customHeight="1">
      <c r="A564" s="39" t="s">
        <v>2817</v>
      </c>
      <c r="B564" s="45" t="s">
        <v>2816</v>
      </c>
      <c r="C564" s="33" t="s">
        <v>544</v>
      </c>
      <c r="D564" s="32">
        <v>579.69000000000005</v>
      </c>
      <c r="E564" s="32">
        <v>198.95</v>
      </c>
      <c r="F564" s="31">
        <v>778.64</v>
      </c>
    </row>
    <row r="565" spans="1:6" ht="15" customHeight="1">
      <c r="A565" s="39" t="s">
        <v>2815</v>
      </c>
      <c r="B565" s="45" t="s">
        <v>2814</v>
      </c>
      <c r="C565" s="33" t="s">
        <v>544</v>
      </c>
      <c r="D565" s="32">
        <v>694.67</v>
      </c>
      <c r="E565" s="32">
        <v>238.41</v>
      </c>
      <c r="F565" s="31">
        <v>933.08</v>
      </c>
    </row>
    <row r="566" spans="1:6" ht="14.1" customHeight="1">
      <c r="A566" s="39" t="s">
        <v>2813</v>
      </c>
      <c r="B566" s="45" t="s">
        <v>2812</v>
      </c>
      <c r="C566" s="33" t="s">
        <v>544</v>
      </c>
      <c r="D566" s="32">
        <v>880.78</v>
      </c>
      <c r="E566" s="32">
        <v>302.27999999999997</v>
      </c>
      <c r="F566" s="34">
        <v>1183.06</v>
      </c>
    </row>
    <row r="567" spans="1:6" ht="14.1" customHeight="1">
      <c r="A567" s="39" t="s">
        <v>2811</v>
      </c>
      <c r="B567" s="45" t="s">
        <v>2810</v>
      </c>
      <c r="C567" s="33" t="s">
        <v>544</v>
      </c>
      <c r="D567" s="35">
        <v>1283.6500000000001</v>
      </c>
      <c r="E567" s="32">
        <v>440.55</v>
      </c>
      <c r="F567" s="34">
        <v>1724.2</v>
      </c>
    </row>
    <row r="568" spans="1:6" ht="15" customHeight="1">
      <c r="A568" s="39" t="s">
        <v>2809</v>
      </c>
      <c r="B568" s="45" t="s">
        <v>2808</v>
      </c>
      <c r="C568" s="33" t="s">
        <v>105</v>
      </c>
      <c r="D568" s="32">
        <v>40.020000000000003</v>
      </c>
      <c r="E568" s="32">
        <v>13.74</v>
      </c>
      <c r="F568" s="31">
        <v>53.76</v>
      </c>
    </row>
    <row r="569" spans="1:6" ht="14.1" customHeight="1">
      <c r="A569" s="39" t="s">
        <v>2807</v>
      </c>
      <c r="B569" s="45" t="s">
        <v>2806</v>
      </c>
      <c r="C569" s="33" t="s">
        <v>105</v>
      </c>
      <c r="D569" s="32">
        <v>43.45</v>
      </c>
      <c r="E569" s="32">
        <v>14.91</v>
      </c>
      <c r="F569" s="31">
        <v>58.36</v>
      </c>
    </row>
    <row r="570" spans="1:6" ht="14.1" customHeight="1">
      <c r="A570" s="39" t="s">
        <v>2805</v>
      </c>
      <c r="B570" s="45" t="s">
        <v>2804</v>
      </c>
      <c r="C570" s="33" t="s">
        <v>105</v>
      </c>
      <c r="D570" s="32">
        <v>5.26</v>
      </c>
      <c r="E570" s="32">
        <v>1.8</v>
      </c>
      <c r="F570" s="31">
        <v>7.06</v>
      </c>
    </row>
    <row r="571" spans="1:6" ht="14.1" customHeight="1">
      <c r="A571" s="39" t="s">
        <v>2803</v>
      </c>
      <c r="B571" s="45" t="s">
        <v>2802</v>
      </c>
      <c r="C571" s="33" t="s">
        <v>105</v>
      </c>
      <c r="D571" s="32">
        <v>8.11</v>
      </c>
      <c r="E571" s="32">
        <v>2.78</v>
      </c>
      <c r="F571" s="31">
        <v>10.9</v>
      </c>
    </row>
    <row r="572" spans="1:6" ht="15" customHeight="1">
      <c r="A572" s="39" t="s">
        <v>2801</v>
      </c>
      <c r="B572" s="45" t="s">
        <v>2800</v>
      </c>
      <c r="C572" s="33" t="s">
        <v>92</v>
      </c>
      <c r="D572" s="32">
        <v>155.16</v>
      </c>
      <c r="E572" s="32">
        <v>53.25</v>
      </c>
      <c r="F572" s="31">
        <v>208.42</v>
      </c>
    </row>
    <row r="573" spans="1:6" ht="15" customHeight="1">
      <c r="A573" s="39" t="s">
        <v>2799</v>
      </c>
      <c r="B573" s="45" t="s">
        <v>2798</v>
      </c>
      <c r="C573" s="33" t="s">
        <v>105</v>
      </c>
      <c r="D573" s="32">
        <v>43.06</v>
      </c>
      <c r="E573" s="32">
        <v>14.78</v>
      </c>
      <c r="F573" s="31">
        <v>57.84</v>
      </c>
    </row>
    <row r="574" spans="1:6" ht="17.100000000000001" customHeight="1">
      <c r="A574" s="39" t="s">
        <v>2797</v>
      </c>
      <c r="B574" s="45" t="s">
        <v>2796</v>
      </c>
      <c r="C574" s="33" t="s">
        <v>105</v>
      </c>
      <c r="D574" s="32">
        <v>54.69</v>
      </c>
      <c r="E574" s="32">
        <v>18.77</v>
      </c>
      <c r="F574" s="31">
        <v>73.459999999999994</v>
      </c>
    </row>
    <row r="575" spans="1:6" ht="18.95" customHeight="1">
      <c r="A575" s="39" t="s">
        <v>2795</v>
      </c>
      <c r="B575" s="45" t="s">
        <v>2794</v>
      </c>
      <c r="C575" s="33" t="s">
        <v>544</v>
      </c>
      <c r="D575" s="37">
        <v>2111.81</v>
      </c>
      <c r="E575" s="36">
        <v>724.77</v>
      </c>
      <c r="F575" s="34">
        <v>2836.58</v>
      </c>
    </row>
    <row r="576" spans="1:6" ht="15" customHeight="1">
      <c r="A576" s="39" t="s">
        <v>2793</v>
      </c>
      <c r="B576" s="45" t="s">
        <v>2792</v>
      </c>
      <c r="C576" s="33" t="s">
        <v>544</v>
      </c>
      <c r="D576" s="37">
        <v>2994.37</v>
      </c>
      <c r="E576" s="37">
        <v>1027.67</v>
      </c>
      <c r="F576" s="34">
        <v>4022.04</v>
      </c>
    </row>
    <row r="577" spans="1:6" ht="14.1" customHeight="1">
      <c r="A577" s="39" t="s">
        <v>2791</v>
      </c>
      <c r="B577" s="45" t="s">
        <v>2790</v>
      </c>
      <c r="C577" s="33" t="s">
        <v>544</v>
      </c>
      <c r="D577" s="37">
        <v>5262.66</v>
      </c>
      <c r="E577" s="37">
        <v>1806.15</v>
      </c>
      <c r="F577" s="34">
        <v>7068.81</v>
      </c>
    </row>
    <row r="578" spans="1:6" ht="14.1" customHeight="1">
      <c r="A578" s="39" t="s">
        <v>2789</v>
      </c>
      <c r="B578" s="45" t="s">
        <v>2788</v>
      </c>
      <c r="C578" s="33" t="s">
        <v>544</v>
      </c>
      <c r="D578" s="36">
        <v>903.59</v>
      </c>
      <c r="E578" s="36">
        <v>310.11</v>
      </c>
      <c r="F578" s="34">
        <v>1213.71</v>
      </c>
    </row>
    <row r="579" spans="1:6" ht="15" customHeight="1">
      <c r="A579" s="39" t="s">
        <v>2787</v>
      </c>
      <c r="B579" s="45" t="s">
        <v>2786</v>
      </c>
      <c r="C579" s="33" t="s">
        <v>544</v>
      </c>
      <c r="D579" s="37">
        <v>1468.27</v>
      </c>
      <c r="E579" s="36">
        <v>503.91</v>
      </c>
      <c r="F579" s="34">
        <v>1972.18</v>
      </c>
    </row>
    <row r="580" spans="1:6" ht="15" customHeight="1">
      <c r="A580" s="39" t="s">
        <v>2785</v>
      </c>
      <c r="B580" s="45" t="s">
        <v>2784</v>
      </c>
      <c r="C580" s="33" t="s">
        <v>544</v>
      </c>
      <c r="D580" s="37">
        <v>2213.16</v>
      </c>
      <c r="E580" s="36">
        <v>759.56</v>
      </c>
      <c r="F580" s="34">
        <v>2972.72</v>
      </c>
    </row>
    <row r="581" spans="1:6" ht="14.1" customHeight="1">
      <c r="A581" s="39" t="s">
        <v>2783</v>
      </c>
      <c r="B581" s="45" t="s">
        <v>2782</v>
      </c>
      <c r="C581" s="33" t="s">
        <v>544</v>
      </c>
      <c r="D581" s="37">
        <v>3147.01</v>
      </c>
      <c r="E581" s="37">
        <v>1080.05</v>
      </c>
      <c r="F581" s="34">
        <v>4227.0600000000004</v>
      </c>
    </row>
    <row r="582" spans="1:6" ht="14.1" customHeight="1">
      <c r="A582" s="39" t="s">
        <v>2781</v>
      </c>
      <c r="B582" s="45" t="s">
        <v>2780</v>
      </c>
      <c r="C582" s="33" t="s">
        <v>544</v>
      </c>
      <c r="D582" s="37">
        <v>5541.46</v>
      </c>
      <c r="E582" s="37">
        <v>1901.83</v>
      </c>
      <c r="F582" s="34">
        <v>7443.29</v>
      </c>
    </row>
    <row r="583" spans="1:6" ht="15" customHeight="1">
      <c r="A583" s="39" t="s">
        <v>2779</v>
      </c>
      <c r="B583" s="45" t="s">
        <v>2778</v>
      </c>
      <c r="C583" s="33" t="s">
        <v>544</v>
      </c>
      <c r="D583" s="37">
        <v>1008.27</v>
      </c>
      <c r="E583" s="36">
        <v>346.04</v>
      </c>
      <c r="F583" s="34">
        <v>1354.31</v>
      </c>
    </row>
    <row r="584" spans="1:6" ht="15" customHeight="1">
      <c r="A584" s="39" t="s">
        <v>2777</v>
      </c>
      <c r="B584" s="45" t="s">
        <v>2776</v>
      </c>
      <c r="C584" s="33" t="s">
        <v>544</v>
      </c>
      <c r="D584" s="37">
        <v>1633.2</v>
      </c>
      <c r="E584" s="36">
        <v>560.52</v>
      </c>
      <c r="F584" s="34">
        <v>2193.7199999999998</v>
      </c>
    </row>
    <row r="585" spans="1:6" ht="14.1" customHeight="1">
      <c r="A585" s="39" t="s">
        <v>2775</v>
      </c>
      <c r="B585" s="45" t="s">
        <v>2774</v>
      </c>
      <c r="C585" s="33" t="s">
        <v>544</v>
      </c>
      <c r="D585" s="37">
        <v>2460.21</v>
      </c>
      <c r="E585" s="36">
        <v>844.34</v>
      </c>
      <c r="F585" s="34">
        <v>3304.55</v>
      </c>
    </row>
    <row r="586" spans="1:6" ht="15" customHeight="1">
      <c r="A586" s="39" t="s">
        <v>2773</v>
      </c>
      <c r="B586" s="45" t="s">
        <v>2772</v>
      </c>
      <c r="C586" s="33" t="s">
        <v>544</v>
      </c>
      <c r="D586" s="37">
        <v>3506.14</v>
      </c>
      <c r="E586" s="37">
        <v>1203.31</v>
      </c>
      <c r="F586" s="34">
        <v>4709.4399999999996</v>
      </c>
    </row>
    <row r="587" spans="1:6" ht="15" customHeight="1">
      <c r="A587" s="39" t="s">
        <v>2771</v>
      </c>
      <c r="B587" s="45" t="s">
        <v>2770</v>
      </c>
      <c r="C587" s="33" t="s">
        <v>544</v>
      </c>
      <c r="D587" s="37">
        <v>6190.73</v>
      </c>
      <c r="E587" s="37">
        <v>2124.66</v>
      </c>
      <c r="F587" s="34">
        <v>8315.39</v>
      </c>
    </row>
    <row r="588" spans="1:6" ht="15" customHeight="1">
      <c r="A588" s="39" t="s">
        <v>2769</v>
      </c>
      <c r="B588" s="45" t="s">
        <v>2768</v>
      </c>
      <c r="C588" s="33" t="s">
        <v>544</v>
      </c>
      <c r="D588" s="37">
        <v>1243.57</v>
      </c>
      <c r="E588" s="36">
        <v>426.79</v>
      </c>
      <c r="F588" s="34">
        <v>1670.37</v>
      </c>
    </row>
    <row r="589" spans="1:6" ht="14.1" customHeight="1">
      <c r="A589" s="39" t="s">
        <v>2767</v>
      </c>
      <c r="B589" s="45" t="s">
        <v>2766</v>
      </c>
      <c r="C589" s="33" t="s">
        <v>544</v>
      </c>
      <c r="D589" s="37">
        <v>2175.17</v>
      </c>
      <c r="E589" s="36">
        <v>746.52</v>
      </c>
      <c r="F589" s="34">
        <v>2921.68</v>
      </c>
    </row>
    <row r="590" spans="1:6" ht="14.1" customHeight="1">
      <c r="A590" s="39" t="s">
        <v>2765</v>
      </c>
      <c r="B590" s="45" t="s">
        <v>2764</v>
      </c>
      <c r="C590" s="33" t="s">
        <v>544</v>
      </c>
      <c r="D590" s="37">
        <v>3043.37</v>
      </c>
      <c r="E590" s="37">
        <v>1044.48</v>
      </c>
      <c r="F590" s="34">
        <v>4087.85</v>
      </c>
    </row>
    <row r="591" spans="1:6" ht="15" customHeight="1">
      <c r="A591" s="39" t="s">
        <v>2763</v>
      </c>
      <c r="B591" s="45" t="s">
        <v>2762</v>
      </c>
      <c r="C591" s="33" t="s">
        <v>544</v>
      </c>
      <c r="D591" s="37">
        <v>4337.6899999999996</v>
      </c>
      <c r="E591" s="37">
        <v>1488.7</v>
      </c>
      <c r="F591" s="34">
        <v>5826.39</v>
      </c>
    </row>
    <row r="592" spans="1:6" ht="15" customHeight="1">
      <c r="A592" s="39" t="s">
        <v>2761</v>
      </c>
      <c r="B592" s="45" t="s">
        <v>2760</v>
      </c>
      <c r="C592" s="33" t="s">
        <v>544</v>
      </c>
      <c r="D592" s="37">
        <v>7789.14</v>
      </c>
      <c r="E592" s="37">
        <v>2673.23</v>
      </c>
      <c r="F592" s="34">
        <v>10462.370000000001</v>
      </c>
    </row>
    <row r="593" spans="1:6" ht="14.1" customHeight="1">
      <c r="A593" s="39" t="s">
        <v>2759</v>
      </c>
      <c r="B593" s="45" t="s">
        <v>2758</v>
      </c>
      <c r="C593" s="33" t="s">
        <v>92</v>
      </c>
      <c r="D593" s="37">
        <v>1215.1600000000001</v>
      </c>
      <c r="E593" s="36">
        <v>417.04</v>
      </c>
      <c r="F593" s="34">
        <v>1632.2</v>
      </c>
    </row>
    <row r="594" spans="1:6" ht="14.1" customHeight="1">
      <c r="A594" s="39" t="s">
        <v>2757</v>
      </c>
      <c r="B594" s="45" t="s">
        <v>2756</v>
      </c>
      <c r="C594" s="33" t="s">
        <v>92</v>
      </c>
      <c r="D594" s="37">
        <v>1555.18</v>
      </c>
      <c r="E594" s="36">
        <v>533.74</v>
      </c>
      <c r="F594" s="34">
        <v>2088.92</v>
      </c>
    </row>
    <row r="595" spans="1:6" ht="15" customHeight="1">
      <c r="A595" s="39" t="s">
        <v>2755</v>
      </c>
      <c r="B595" s="45" t="s">
        <v>2754</v>
      </c>
      <c r="C595" s="33" t="s">
        <v>92</v>
      </c>
      <c r="D595" s="37">
        <v>2430.69</v>
      </c>
      <c r="E595" s="36">
        <v>834.21</v>
      </c>
      <c r="F595" s="34">
        <v>3264.91</v>
      </c>
    </row>
    <row r="596" spans="1:6" ht="15" customHeight="1">
      <c r="A596" s="39" t="s">
        <v>2753</v>
      </c>
      <c r="B596" s="45" t="s">
        <v>2752</v>
      </c>
      <c r="C596" s="33" t="s">
        <v>92</v>
      </c>
      <c r="D596" s="37">
        <v>1306.56</v>
      </c>
      <c r="E596" s="36">
        <v>448.41</v>
      </c>
      <c r="F596" s="34">
        <v>1754.97</v>
      </c>
    </row>
    <row r="597" spans="1:6" ht="15" customHeight="1">
      <c r="A597" s="39" t="s">
        <v>2751</v>
      </c>
      <c r="B597" s="45" t="s">
        <v>2750</v>
      </c>
      <c r="C597" s="33" t="s">
        <v>92</v>
      </c>
      <c r="D597" s="37">
        <v>1663.3</v>
      </c>
      <c r="E597" s="36">
        <v>570.84</v>
      </c>
      <c r="F597" s="34">
        <v>2234.14</v>
      </c>
    </row>
    <row r="598" spans="1:6" ht="14.1" customHeight="1">
      <c r="A598" s="39" t="s">
        <v>2749</v>
      </c>
      <c r="B598" s="45" t="s">
        <v>2748</v>
      </c>
      <c r="C598" s="33" t="s">
        <v>92</v>
      </c>
      <c r="D598" s="37">
        <v>2592.5300000000002</v>
      </c>
      <c r="E598" s="36">
        <v>889.76</v>
      </c>
      <c r="F598" s="34">
        <v>3482.29</v>
      </c>
    </row>
    <row r="599" spans="1:6" ht="14.1" customHeight="1">
      <c r="A599" s="39" t="s">
        <v>2747</v>
      </c>
      <c r="B599" s="45" t="s">
        <v>2746</v>
      </c>
      <c r="C599" s="33" t="s">
        <v>544</v>
      </c>
      <c r="D599" s="37">
        <v>2734.44</v>
      </c>
      <c r="E599" s="36">
        <v>938.46</v>
      </c>
      <c r="F599" s="34">
        <v>3672.91</v>
      </c>
    </row>
    <row r="600" spans="1:6" ht="15" customHeight="1">
      <c r="A600" s="39" t="s">
        <v>2745</v>
      </c>
      <c r="B600" s="45" t="s">
        <v>2744</v>
      </c>
      <c r="C600" s="33" t="s">
        <v>544</v>
      </c>
      <c r="D600" s="37">
        <v>3866</v>
      </c>
      <c r="E600" s="37">
        <v>1326.81</v>
      </c>
      <c r="F600" s="34">
        <v>5192.8100000000004</v>
      </c>
    </row>
    <row r="601" spans="1:6" ht="15" customHeight="1">
      <c r="A601" s="39" t="s">
        <v>2743</v>
      </c>
      <c r="B601" s="45" t="s">
        <v>2742</v>
      </c>
      <c r="C601" s="33" t="s">
        <v>544</v>
      </c>
      <c r="D601" s="37">
        <v>6554.07</v>
      </c>
      <c r="E601" s="37">
        <v>2249.36</v>
      </c>
      <c r="F601" s="34">
        <v>8803.42</v>
      </c>
    </row>
    <row r="602" spans="1:6" ht="14.1" customHeight="1">
      <c r="A602" s="39" t="s">
        <v>2741</v>
      </c>
      <c r="B602" s="45" t="s">
        <v>2740</v>
      </c>
      <c r="C602" s="33" t="s">
        <v>544</v>
      </c>
      <c r="D602" s="37">
        <v>2856.37</v>
      </c>
      <c r="E602" s="36">
        <v>980.31</v>
      </c>
      <c r="F602" s="34">
        <v>3836.67</v>
      </c>
    </row>
    <row r="603" spans="1:6" ht="14.1" customHeight="1">
      <c r="A603" s="39" t="s">
        <v>2739</v>
      </c>
      <c r="B603" s="45" t="s">
        <v>2738</v>
      </c>
      <c r="C603" s="33" t="s">
        <v>544</v>
      </c>
      <c r="D603" s="37">
        <v>4044.93</v>
      </c>
      <c r="E603" s="37">
        <v>1388.22</v>
      </c>
      <c r="F603" s="34">
        <v>5433.15</v>
      </c>
    </row>
    <row r="604" spans="1:6" ht="15" customHeight="1">
      <c r="A604" s="39" t="s">
        <v>2737</v>
      </c>
      <c r="B604" s="45" t="s">
        <v>2736</v>
      </c>
      <c r="C604" s="33" t="s">
        <v>544</v>
      </c>
      <c r="D604" s="37">
        <v>6873.67</v>
      </c>
      <c r="E604" s="37">
        <v>2359.04</v>
      </c>
      <c r="F604" s="34">
        <v>9232.7099999999991</v>
      </c>
    </row>
    <row r="605" spans="1:6" ht="14.1" customHeight="1">
      <c r="A605" s="39" t="s">
        <v>2735</v>
      </c>
      <c r="B605" s="45" t="s">
        <v>2734</v>
      </c>
      <c r="C605" s="33" t="s">
        <v>544</v>
      </c>
      <c r="D605" s="37">
        <v>3175.45</v>
      </c>
      <c r="E605" s="37">
        <v>1089.81</v>
      </c>
      <c r="F605" s="34">
        <v>4265.26</v>
      </c>
    </row>
    <row r="606" spans="1:6" ht="14.1" customHeight="1">
      <c r="A606" s="39" t="s">
        <v>2733</v>
      </c>
      <c r="B606" s="45" t="s">
        <v>2732</v>
      </c>
      <c r="C606" s="33" t="s">
        <v>544</v>
      </c>
      <c r="D606" s="37">
        <v>4498.6400000000003</v>
      </c>
      <c r="E606" s="37">
        <v>1543.93</v>
      </c>
      <c r="F606" s="34">
        <v>6042.57</v>
      </c>
    </row>
    <row r="607" spans="1:6" ht="14.1" customHeight="1">
      <c r="A607" s="39" t="s">
        <v>2731</v>
      </c>
      <c r="B607" s="45" t="s">
        <v>2730</v>
      </c>
      <c r="C607" s="33" t="s">
        <v>544</v>
      </c>
      <c r="D607" s="37">
        <v>7673.62</v>
      </c>
      <c r="E607" s="37">
        <v>2633.59</v>
      </c>
      <c r="F607" s="34">
        <v>10307.200000000001</v>
      </c>
    </row>
    <row r="608" spans="1:6" ht="15" customHeight="1">
      <c r="A608" s="39" t="s">
        <v>2729</v>
      </c>
      <c r="B608" s="45" t="s">
        <v>2728</v>
      </c>
      <c r="C608" s="33" t="s">
        <v>544</v>
      </c>
      <c r="D608" s="37">
        <v>3917.39</v>
      </c>
      <c r="E608" s="37">
        <v>1344.45</v>
      </c>
      <c r="F608" s="34">
        <v>5261.84</v>
      </c>
    </row>
    <row r="609" spans="1:6" ht="15" customHeight="1">
      <c r="A609" s="39" t="s">
        <v>2727</v>
      </c>
      <c r="B609" s="45" t="s">
        <v>2726</v>
      </c>
      <c r="C609" s="33" t="s">
        <v>544</v>
      </c>
      <c r="D609" s="37">
        <v>5539.83</v>
      </c>
      <c r="E609" s="37">
        <v>1901.27</v>
      </c>
      <c r="F609" s="34">
        <v>7441.1</v>
      </c>
    </row>
    <row r="610" spans="1:6" ht="17.100000000000001" customHeight="1">
      <c r="A610" s="39" t="s">
        <v>2725</v>
      </c>
      <c r="B610" s="45" t="s">
        <v>2724</v>
      </c>
      <c r="C610" s="33" t="s">
        <v>544</v>
      </c>
      <c r="D610" s="37">
        <v>9448.1200000000008</v>
      </c>
      <c r="E610" s="37">
        <v>3242.6</v>
      </c>
      <c r="F610" s="34">
        <v>12690.72</v>
      </c>
    </row>
    <row r="611" spans="1:6" ht="18.95" customHeight="1">
      <c r="A611" s="39" t="s">
        <v>2723</v>
      </c>
      <c r="B611" s="45" t="s">
        <v>2722</v>
      </c>
      <c r="C611" s="33" t="s">
        <v>544</v>
      </c>
      <c r="D611" s="37">
        <v>2930.75</v>
      </c>
      <c r="E611" s="37">
        <v>1005.83</v>
      </c>
      <c r="F611" s="34">
        <v>3936.58</v>
      </c>
    </row>
    <row r="612" spans="1:6" ht="15" customHeight="1">
      <c r="A612" s="39" t="s">
        <v>2721</v>
      </c>
      <c r="B612" s="45" t="s">
        <v>2720</v>
      </c>
      <c r="C612" s="33" t="s">
        <v>544</v>
      </c>
      <c r="D612" s="37">
        <v>4168.3</v>
      </c>
      <c r="E612" s="37">
        <v>1430.56</v>
      </c>
      <c r="F612" s="34">
        <v>5598.87</v>
      </c>
    </row>
    <row r="613" spans="1:6" ht="14.1" customHeight="1">
      <c r="A613" s="39" t="s">
        <v>2719</v>
      </c>
      <c r="B613" s="45" t="s">
        <v>2718</v>
      </c>
      <c r="C613" s="33" t="s">
        <v>544</v>
      </c>
      <c r="D613" s="37">
        <v>7126.62</v>
      </c>
      <c r="E613" s="37">
        <v>2445.86</v>
      </c>
      <c r="F613" s="34">
        <v>9572.48</v>
      </c>
    </row>
    <row r="614" spans="1:6" ht="14.1" customHeight="1">
      <c r="A614" s="39" t="s">
        <v>2717</v>
      </c>
      <c r="B614" s="45" t="s">
        <v>2716</v>
      </c>
      <c r="C614" s="33" t="s">
        <v>544</v>
      </c>
      <c r="D614" s="37">
        <v>3061.61</v>
      </c>
      <c r="E614" s="37">
        <v>1050.74</v>
      </c>
      <c r="F614" s="34">
        <v>4112.3599999999997</v>
      </c>
    </row>
    <row r="615" spans="1:6" ht="15" customHeight="1">
      <c r="A615" s="39" t="s">
        <v>2715</v>
      </c>
      <c r="B615" s="45" t="s">
        <v>2714</v>
      </c>
      <c r="C615" s="33" t="s">
        <v>544</v>
      </c>
      <c r="D615" s="37">
        <v>4361.8999999999996</v>
      </c>
      <c r="E615" s="37">
        <v>1497</v>
      </c>
      <c r="F615" s="34">
        <v>5858.9</v>
      </c>
    </row>
    <row r="616" spans="1:6" ht="15" customHeight="1">
      <c r="A616" s="39" t="s">
        <v>2713</v>
      </c>
      <c r="B616" s="45" t="s">
        <v>2712</v>
      </c>
      <c r="C616" s="33" t="s">
        <v>544</v>
      </c>
      <c r="D616" s="37">
        <v>7474.58</v>
      </c>
      <c r="E616" s="37">
        <v>2565.2800000000002</v>
      </c>
      <c r="F616" s="34">
        <v>10039.86</v>
      </c>
    </row>
    <row r="617" spans="1:6" ht="14.1" customHeight="1">
      <c r="A617" s="39" t="s">
        <v>2711</v>
      </c>
      <c r="B617" s="45" t="s">
        <v>2710</v>
      </c>
      <c r="C617" s="33" t="s">
        <v>544</v>
      </c>
      <c r="D617" s="37">
        <v>3404.04</v>
      </c>
      <c r="E617" s="37">
        <v>1168.27</v>
      </c>
      <c r="F617" s="34">
        <v>4572.3</v>
      </c>
    </row>
    <row r="618" spans="1:6" ht="14.1" customHeight="1">
      <c r="A618" s="39" t="s">
        <v>2709</v>
      </c>
      <c r="B618" s="45" t="s">
        <v>2708</v>
      </c>
      <c r="C618" s="33" t="s">
        <v>544</v>
      </c>
      <c r="D618" s="37">
        <v>4852.1000000000004</v>
      </c>
      <c r="E618" s="37">
        <v>1665.24</v>
      </c>
      <c r="F618" s="34">
        <v>6517.35</v>
      </c>
    </row>
    <row r="619" spans="1:6" ht="15" customHeight="1">
      <c r="A619" s="39" t="s">
        <v>2707</v>
      </c>
      <c r="B619" s="45" t="s">
        <v>2706</v>
      </c>
      <c r="C619" s="33" t="s">
        <v>544</v>
      </c>
      <c r="D619" s="37">
        <v>8346.51</v>
      </c>
      <c r="E619" s="37">
        <v>2864.52</v>
      </c>
      <c r="F619" s="34">
        <v>11211.03</v>
      </c>
    </row>
    <row r="620" spans="1:6" ht="15" customHeight="1">
      <c r="A620" s="39" t="s">
        <v>2705</v>
      </c>
      <c r="B620" s="45" t="s">
        <v>2704</v>
      </c>
      <c r="C620" s="33" t="s">
        <v>544</v>
      </c>
      <c r="D620" s="37">
        <v>4200.33</v>
      </c>
      <c r="E620" s="37">
        <v>1441.55</v>
      </c>
      <c r="F620" s="34">
        <v>5641.88</v>
      </c>
    </row>
    <row r="621" spans="1:6" ht="14.1" customHeight="1">
      <c r="A621" s="39" t="s">
        <v>2703</v>
      </c>
      <c r="B621" s="45" t="s">
        <v>2702</v>
      </c>
      <c r="C621" s="33" t="s">
        <v>544</v>
      </c>
      <c r="D621" s="37">
        <v>5978.39</v>
      </c>
      <c r="E621" s="37">
        <v>2051.7800000000002</v>
      </c>
      <c r="F621" s="34">
        <v>8030.17</v>
      </c>
    </row>
    <row r="622" spans="1:6" ht="15" customHeight="1">
      <c r="A622" s="39" t="s">
        <v>2701</v>
      </c>
      <c r="B622" s="45" t="s">
        <v>2700</v>
      </c>
      <c r="C622" s="33" t="s">
        <v>544</v>
      </c>
      <c r="D622" s="37">
        <v>10287.530000000001</v>
      </c>
      <c r="E622" s="37">
        <v>3530.68</v>
      </c>
      <c r="F622" s="34">
        <v>13818.22</v>
      </c>
    </row>
    <row r="623" spans="1:6" ht="15" customHeight="1">
      <c r="A623" s="39" t="s">
        <v>2699</v>
      </c>
      <c r="B623" s="45" t="s">
        <v>2698</v>
      </c>
      <c r="C623" s="33" t="s">
        <v>92</v>
      </c>
      <c r="D623" s="37">
        <v>1717.2</v>
      </c>
      <c r="E623" s="36">
        <v>589.34</v>
      </c>
      <c r="F623" s="34">
        <v>2306.54</v>
      </c>
    </row>
    <row r="624" spans="1:6" ht="15" customHeight="1">
      <c r="A624" s="39" t="s">
        <v>2697</v>
      </c>
      <c r="B624" s="45" t="s">
        <v>2696</v>
      </c>
      <c r="C624" s="33" t="s">
        <v>92</v>
      </c>
      <c r="D624" s="37">
        <v>2304.58</v>
      </c>
      <c r="E624" s="36">
        <v>790.93</v>
      </c>
      <c r="F624" s="34">
        <v>3095.51</v>
      </c>
    </row>
    <row r="625" spans="1:6" ht="14.1" customHeight="1">
      <c r="A625" s="39" t="s">
        <v>2695</v>
      </c>
      <c r="B625" s="45" t="s">
        <v>2694</v>
      </c>
      <c r="C625" s="33" t="s">
        <v>92</v>
      </c>
      <c r="D625" s="37">
        <v>3435.08</v>
      </c>
      <c r="E625" s="37">
        <v>1178.92</v>
      </c>
      <c r="F625" s="34">
        <v>4613.99</v>
      </c>
    </row>
    <row r="626" spans="1:6" ht="14.1" customHeight="1">
      <c r="A626" s="39" t="s">
        <v>2693</v>
      </c>
      <c r="B626" s="45" t="s">
        <v>2692</v>
      </c>
      <c r="C626" s="33" t="s">
        <v>92</v>
      </c>
      <c r="D626" s="37">
        <v>1839.5</v>
      </c>
      <c r="E626" s="36">
        <v>631.32000000000005</v>
      </c>
      <c r="F626" s="34">
        <v>2470.81</v>
      </c>
    </row>
    <row r="627" spans="1:6" ht="15" customHeight="1">
      <c r="A627" s="39" t="s">
        <v>2691</v>
      </c>
      <c r="B627" s="45" t="s">
        <v>2690</v>
      </c>
      <c r="C627" s="33" t="s">
        <v>92</v>
      </c>
      <c r="D627" s="37">
        <v>2466.7600000000002</v>
      </c>
      <c r="E627" s="36">
        <v>846.59</v>
      </c>
      <c r="F627" s="34">
        <v>3313.35</v>
      </c>
    </row>
    <row r="628" spans="1:6" ht="15" customHeight="1">
      <c r="A628" s="39" t="s">
        <v>2689</v>
      </c>
      <c r="B628" s="45" t="s">
        <v>2688</v>
      </c>
      <c r="C628" s="33" t="s">
        <v>92</v>
      </c>
      <c r="D628" s="37">
        <v>3662.02</v>
      </c>
      <c r="E628" s="37">
        <v>1256.8</v>
      </c>
      <c r="F628" s="34">
        <v>4918.82</v>
      </c>
    </row>
    <row r="629" spans="1:6" ht="14.1" customHeight="1">
      <c r="A629" s="39" t="s">
        <v>2687</v>
      </c>
      <c r="B629" s="45" t="s">
        <v>2686</v>
      </c>
      <c r="C629" s="33" t="s">
        <v>544</v>
      </c>
      <c r="D629" s="37">
        <v>3504.4</v>
      </c>
      <c r="E629" s="37">
        <v>1202.71</v>
      </c>
      <c r="F629" s="34">
        <v>4707.1099999999997</v>
      </c>
    </row>
    <row r="630" spans="1:6" ht="14.1" customHeight="1">
      <c r="A630" s="39" t="s">
        <v>2685</v>
      </c>
      <c r="B630" s="45" t="s">
        <v>2684</v>
      </c>
      <c r="C630" s="33" t="s">
        <v>544</v>
      </c>
      <c r="D630" s="37">
        <v>4958.1899999999996</v>
      </c>
      <c r="E630" s="37">
        <v>1701.65</v>
      </c>
      <c r="F630" s="34">
        <v>6659.84</v>
      </c>
    </row>
    <row r="631" spans="1:6" ht="15" customHeight="1">
      <c r="A631" s="39" t="s">
        <v>2683</v>
      </c>
      <c r="B631" s="45" t="s">
        <v>2682</v>
      </c>
      <c r="C631" s="33" t="s">
        <v>544</v>
      </c>
      <c r="D631" s="37">
        <v>8314.9599999999991</v>
      </c>
      <c r="E631" s="37">
        <v>2853.7</v>
      </c>
      <c r="F631" s="34">
        <v>11168.66</v>
      </c>
    </row>
    <row r="632" spans="1:6" ht="15" customHeight="1">
      <c r="A632" s="39" t="s">
        <v>2681</v>
      </c>
      <c r="B632" s="45" t="s">
        <v>2680</v>
      </c>
      <c r="C632" s="33" t="s">
        <v>544</v>
      </c>
      <c r="D632" s="37">
        <v>3651.6</v>
      </c>
      <c r="E632" s="37">
        <v>1253.23</v>
      </c>
      <c r="F632" s="34">
        <v>4904.83</v>
      </c>
    </row>
    <row r="633" spans="1:6" ht="15" customHeight="1">
      <c r="A633" s="39" t="s">
        <v>2679</v>
      </c>
      <c r="B633" s="45" t="s">
        <v>2678</v>
      </c>
      <c r="C633" s="33" t="s">
        <v>544</v>
      </c>
      <c r="D633" s="37">
        <v>5177.3999999999996</v>
      </c>
      <c r="E633" s="37">
        <v>1776.89</v>
      </c>
      <c r="F633" s="34">
        <v>6954.29</v>
      </c>
    </row>
    <row r="634" spans="1:6" ht="14.1" customHeight="1">
      <c r="A634" s="39" t="s">
        <v>2677</v>
      </c>
      <c r="B634" s="45" t="s">
        <v>2676</v>
      </c>
      <c r="C634" s="33" t="s">
        <v>544</v>
      </c>
      <c r="D634" s="37">
        <v>8690.06</v>
      </c>
      <c r="E634" s="37">
        <v>2982.43</v>
      </c>
      <c r="F634" s="34">
        <v>11672.49</v>
      </c>
    </row>
    <row r="635" spans="1:6" ht="14.1" customHeight="1">
      <c r="A635" s="39" t="s">
        <v>2675</v>
      </c>
      <c r="B635" s="45" t="s">
        <v>2674</v>
      </c>
      <c r="C635" s="33" t="s">
        <v>544</v>
      </c>
      <c r="D635" s="37">
        <v>4062.86</v>
      </c>
      <c r="E635" s="37">
        <v>1394.38</v>
      </c>
      <c r="F635" s="34">
        <v>5457.24</v>
      </c>
    </row>
    <row r="636" spans="1:6" ht="15" customHeight="1">
      <c r="A636" s="39" t="s">
        <v>2673</v>
      </c>
      <c r="B636" s="45" t="s">
        <v>2672</v>
      </c>
      <c r="C636" s="33" t="s">
        <v>544</v>
      </c>
      <c r="D636" s="37">
        <v>5756.89</v>
      </c>
      <c r="E636" s="37">
        <v>1975.77</v>
      </c>
      <c r="F636" s="34">
        <v>7732.66</v>
      </c>
    </row>
    <row r="637" spans="1:6" ht="15" customHeight="1">
      <c r="A637" s="39" t="s">
        <v>2671</v>
      </c>
      <c r="B637" s="45" t="s">
        <v>2670</v>
      </c>
      <c r="C637" s="33" t="s">
        <v>544</v>
      </c>
      <c r="D637" s="37">
        <v>9688.06</v>
      </c>
      <c r="E637" s="37">
        <v>3324.94</v>
      </c>
      <c r="F637" s="34">
        <v>13013.01</v>
      </c>
    </row>
    <row r="638" spans="1:6" ht="14.1" customHeight="1">
      <c r="A638" s="39" t="s">
        <v>2669</v>
      </c>
      <c r="B638" s="45" t="s">
        <v>2668</v>
      </c>
      <c r="C638" s="33" t="s">
        <v>544</v>
      </c>
      <c r="D638" s="37">
        <v>4989.1000000000004</v>
      </c>
      <c r="E638" s="37">
        <v>1712.26</v>
      </c>
      <c r="F638" s="34">
        <v>6701.36</v>
      </c>
    </row>
    <row r="639" spans="1:6" ht="14.1" customHeight="1">
      <c r="A639" s="39" t="s">
        <v>2667</v>
      </c>
      <c r="B639" s="45" t="s">
        <v>2666</v>
      </c>
      <c r="C639" s="33" t="s">
        <v>544</v>
      </c>
      <c r="D639" s="37">
        <v>7072.72</v>
      </c>
      <c r="E639" s="37">
        <v>2427.36</v>
      </c>
      <c r="F639" s="34">
        <v>9500.08</v>
      </c>
    </row>
    <row r="640" spans="1:6" ht="15" customHeight="1">
      <c r="A640" s="39" t="s">
        <v>2665</v>
      </c>
      <c r="B640" s="45" t="s">
        <v>2664</v>
      </c>
      <c r="C640" s="33" t="s">
        <v>544</v>
      </c>
      <c r="D640" s="37">
        <v>11962.82</v>
      </c>
      <c r="E640" s="37">
        <v>4105.6400000000003</v>
      </c>
      <c r="F640" s="34">
        <v>16068.45</v>
      </c>
    </row>
    <row r="641" spans="1:6" ht="14.1" customHeight="1">
      <c r="A641" s="39" t="s">
        <v>2663</v>
      </c>
      <c r="B641" s="45" t="s">
        <v>2662</v>
      </c>
      <c r="C641" s="33" t="s">
        <v>544</v>
      </c>
      <c r="D641" s="37">
        <v>3761.12</v>
      </c>
      <c r="E641" s="37">
        <v>1290.82</v>
      </c>
      <c r="F641" s="34">
        <v>5051.93</v>
      </c>
    </row>
    <row r="642" spans="1:6" ht="14.1" customHeight="1">
      <c r="A642" s="39" t="s">
        <v>2661</v>
      </c>
      <c r="B642" s="45" t="s">
        <v>2660</v>
      </c>
      <c r="C642" s="33" t="s">
        <v>544</v>
      </c>
      <c r="D642" s="37">
        <v>5353</v>
      </c>
      <c r="E642" s="37">
        <v>1837.15</v>
      </c>
      <c r="F642" s="34">
        <v>7190.14</v>
      </c>
    </row>
    <row r="643" spans="1:6" ht="14.1" customHeight="1">
      <c r="A643" s="39" t="s">
        <v>2659</v>
      </c>
      <c r="B643" s="45" t="s">
        <v>2658</v>
      </c>
      <c r="C643" s="33" t="s">
        <v>544</v>
      </c>
      <c r="D643" s="37">
        <v>9054.27</v>
      </c>
      <c r="E643" s="37">
        <v>3107.42</v>
      </c>
      <c r="F643" s="34">
        <v>12161.69</v>
      </c>
    </row>
    <row r="644" spans="1:6" ht="15" customHeight="1">
      <c r="A644" s="39" t="s">
        <v>2657</v>
      </c>
      <c r="B644" s="45" t="s">
        <v>2656</v>
      </c>
      <c r="C644" s="33" t="s">
        <v>544</v>
      </c>
      <c r="D644" s="37">
        <v>3919.2</v>
      </c>
      <c r="E644" s="37">
        <v>1345.07</v>
      </c>
      <c r="F644" s="34">
        <v>5264.27</v>
      </c>
    </row>
    <row r="645" spans="1:6" ht="15" customHeight="1">
      <c r="A645" s="39" t="s">
        <v>2655</v>
      </c>
      <c r="B645" s="45" t="s">
        <v>2654</v>
      </c>
      <c r="C645" s="33" t="s">
        <v>544</v>
      </c>
      <c r="D645" s="37">
        <v>5590.05</v>
      </c>
      <c r="E645" s="37">
        <v>1918.51</v>
      </c>
      <c r="F645" s="34">
        <v>7508.56</v>
      </c>
    </row>
    <row r="646" spans="1:6" ht="17.100000000000001" customHeight="1">
      <c r="A646" s="39" t="s">
        <v>2653</v>
      </c>
      <c r="B646" s="45" t="s">
        <v>2652</v>
      </c>
      <c r="C646" s="33" t="s">
        <v>544</v>
      </c>
      <c r="D646" s="37">
        <v>9463.4500000000007</v>
      </c>
      <c r="E646" s="37">
        <v>3247.86</v>
      </c>
      <c r="F646" s="34">
        <v>12711.3</v>
      </c>
    </row>
    <row r="647" spans="1:6" ht="18.95" customHeight="1">
      <c r="A647" s="39" t="s">
        <v>2651</v>
      </c>
      <c r="B647" s="45" t="s">
        <v>2650</v>
      </c>
      <c r="C647" s="33" t="s">
        <v>544</v>
      </c>
      <c r="D647" s="37">
        <v>4360.67</v>
      </c>
      <c r="E647" s="37">
        <v>1496.58</v>
      </c>
      <c r="F647" s="34">
        <v>5857.25</v>
      </c>
    </row>
    <row r="648" spans="1:6" ht="15" customHeight="1">
      <c r="A648" s="39" t="s">
        <v>2649</v>
      </c>
      <c r="B648" s="45" t="s">
        <v>2648</v>
      </c>
      <c r="C648" s="33" t="s">
        <v>544</v>
      </c>
      <c r="D648" s="37">
        <v>6216.38</v>
      </c>
      <c r="E648" s="37">
        <v>2133.46</v>
      </c>
      <c r="F648" s="34">
        <v>8349.84</v>
      </c>
    </row>
    <row r="649" spans="1:6" ht="14.1" customHeight="1">
      <c r="A649" s="39" t="s">
        <v>2647</v>
      </c>
      <c r="B649" s="45" t="s">
        <v>2646</v>
      </c>
      <c r="C649" s="33" t="s">
        <v>544</v>
      </c>
      <c r="D649" s="37">
        <v>10551.93</v>
      </c>
      <c r="E649" s="37">
        <v>3621.42</v>
      </c>
      <c r="F649" s="34">
        <v>14173.35</v>
      </c>
    </row>
    <row r="650" spans="1:6" ht="14.1" customHeight="1">
      <c r="A650" s="39" t="s">
        <v>2645</v>
      </c>
      <c r="B650" s="45" t="s">
        <v>2644</v>
      </c>
      <c r="C650" s="33" t="s">
        <v>544</v>
      </c>
      <c r="D650" s="37">
        <v>5356.05</v>
      </c>
      <c r="E650" s="37">
        <v>1838.2</v>
      </c>
      <c r="F650" s="34">
        <v>7194.25</v>
      </c>
    </row>
    <row r="651" spans="1:6" ht="15" customHeight="1">
      <c r="A651" s="39" t="s">
        <v>2643</v>
      </c>
      <c r="B651" s="45" t="s">
        <v>2642</v>
      </c>
      <c r="C651" s="33" t="s">
        <v>544</v>
      </c>
      <c r="D651" s="37">
        <v>7640.17</v>
      </c>
      <c r="E651" s="37">
        <v>2622.11</v>
      </c>
      <c r="F651" s="34">
        <v>10262.280000000001</v>
      </c>
    </row>
    <row r="652" spans="1:6" ht="15" customHeight="1">
      <c r="A652" s="39" t="s">
        <v>2641</v>
      </c>
      <c r="B652" s="45" t="s">
        <v>2640</v>
      </c>
      <c r="C652" s="33" t="s">
        <v>544</v>
      </c>
      <c r="D652" s="37">
        <v>13035.61</v>
      </c>
      <c r="E652" s="37">
        <v>4473.82</v>
      </c>
      <c r="F652" s="34">
        <v>17509.419999999998</v>
      </c>
    </row>
    <row r="653" spans="1:6" ht="14.1" customHeight="1">
      <c r="A653" s="39" t="s">
        <v>2639</v>
      </c>
      <c r="B653" s="45" t="s">
        <v>2638</v>
      </c>
      <c r="C653" s="33" t="s">
        <v>92</v>
      </c>
      <c r="D653" s="37">
        <v>1357.1</v>
      </c>
      <c r="E653" s="36">
        <v>465.76</v>
      </c>
      <c r="F653" s="34">
        <v>1822.85</v>
      </c>
    </row>
    <row r="654" spans="1:6" ht="14.1" customHeight="1">
      <c r="A654" s="39" t="s">
        <v>2637</v>
      </c>
      <c r="B654" s="45" t="s">
        <v>2636</v>
      </c>
      <c r="C654" s="33" t="s">
        <v>92</v>
      </c>
      <c r="D654" s="37">
        <v>1985.98</v>
      </c>
      <c r="E654" s="36">
        <v>681.59</v>
      </c>
      <c r="F654" s="34">
        <v>2667.57</v>
      </c>
    </row>
    <row r="655" spans="1:6" ht="15" customHeight="1">
      <c r="A655" s="39" t="s">
        <v>2635</v>
      </c>
      <c r="B655" s="45" t="s">
        <v>2634</v>
      </c>
      <c r="C655" s="33" t="s">
        <v>92</v>
      </c>
      <c r="D655" s="37">
        <v>2770.58</v>
      </c>
      <c r="E655" s="36">
        <v>950.86</v>
      </c>
      <c r="F655" s="34">
        <v>3721.44</v>
      </c>
    </row>
    <row r="656" spans="1:6" ht="15" customHeight="1">
      <c r="A656" s="39" t="s">
        <v>2633</v>
      </c>
      <c r="B656" s="45" t="s">
        <v>2632</v>
      </c>
      <c r="C656" s="33" t="s">
        <v>92</v>
      </c>
      <c r="D656" s="37">
        <v>3651.47</v>
      </c>
      <c r="E656" s="37">
        <v>1253.18</v>
      </c>
      <c r="F656" s="34">
        <v>4904.6499999999996</v>
      </c>
    </row>
    <row r="657" spans="1:6" ht="14.1" customHeight="1">
      <c r="A657" s="39" t="s">
        <v>2631</v>
      </c>
      <c r="B657" s="45" t="s">
        <v>2630</v>
      </c>
      <c r="C657" s="33" t="s">
        <v>92</v>
      </c>
      <c r="D657" s="37">
        <v>1217.8599999999999</v>
      </c>
      <c r="E657" s="36">
        <v>417.97</v>
      </c>
      <c r="F657" s="34">
        <v>1635.82</v>
      </c>
    </row>
    <row r="658" spans="1:6" ht="15" customHeight="1">
      <c r="A658" s="39" t="s">
        <v>2629</v>
      </c>
      <c r="B658" s="45" t="s">
        <v>2628</v>
      </c>
      <c r="C658" s="33" t="s">
        <v>92</v>
      </c>
      <c r="D658" s="37">
        <v>1752.68</v>
      </c>
      <c r="E658" s="36">
        <v>601.52</v>
      </c>
      <c r="F658" s="34">
        <v>2354.1999999999998</v>
      </c>
    </row>
    <row r="659" spans="1:6" ht="15" customHeight="1">
      <c r="A659" s="39" t="s">
        <v>2627</v>
      </c>
      <c r="B659" s="45" t="s">
        <v>2626</v>
      </c>
      <c r="C659" s="33" t="s">
        <v>92</v>
      </c>
      <c r="D659" s="37">
        <v>2622.17</v>
      </c>
      <c r="E659" s="36">
        <v>899.93</v>
      </c>
      <c r="F659" s="34">
        <v>3522.1</v>
      </c>
    </row>
    <row r="660" spans="1:6" ht="15" customHeight="1">
      <c r="A660" s="39" t="s">
        <v>2625</v>
      </c>
      <c r="B660" s="45" t="s">
        <v>2624</v>
      </c>
      <c r="C660" s="33" t="s">
        <v>92</v>
      </c>
      <c r="D660" s="37">
        <v>3496.11</v>
      </c>
      <c r="E660" s="37">
        <v>1199.8599999999999</v>
      </c>
      <c r="F660" s="34">
        <v>4695.97</v>
      </c>
    </row>
    <row r="661" spans="1:6" ht="14.1" customHeight="1">
      <c r="A661" s="39" t="s">
        <v>2623</v>
      </c>
      <c r="B661" s="45" t="s">
        <v>2622</v>
      </c>
      <c r="C661" s="33" t="s">
        <v>92</v>
      </c>
      <c r="D661" s="37">
        <v>1334.77</v>
      </c>
      <c r="E661" s="36">
        <v>458.09</v>
      </c>
      <c r="F661" s="34">
        <v>1792.86</v>
      </c>
    </row>
    <row r="662" spans="1:6" ht="14.1" customHeight="1">
      <c r="A662" s="39" t="s">
        <v>2621</v>
      </c>
      <c r="B662" s="45" t="s">
        <v>2620</v>
      </c>
      <c r="C662" s="33" t="s">
        <v>92</v>
      </c>
      <c r="D662" s="37">
        <v>2052.67</v>
      </c>
      <c r="E662" s="36">
        <v>704.48</v>
      </c>
      <c r="F662" s="34">
        <v>2757.15</v>
      </c>
    </row>
    <row r="663" spans="1:6" ht="15" customHeight="1">
      <c r="A663" s="39" t="s">
        <v>2619</v>
      </c>
      <c r="B663" s="45" t="s">
        <v>2618</v>
      </c>
      <c r="C663" s="33" t="s">
        <v>92</v>
      </c>
      <c r="D663" s="37">
        <v>3052.81</v>
      </c>
      <c r="E663" s="37">
        <v>1047.72</v>
      </c>
      <c r="F663" s="34">
        <v>4100.53</v>
      </c>
    </row>
    <row r="664" spans="1:6" ht="15" customHeight="1">
      <c r="A664" s="39" t="s">
        <v>2617</v>
      </c>
      <c r="B664" s="45" t="s">
        <v>2616</v>
      </c>
      <c r="C664" s="33" t="s">
        <v>92</v>
      </c>
      <c r="D664" s="37">
        <v>4362.32</v>
      </c>
      <c r="E664" s="37">
        <v>1497.15</v>
      </c>
      <c r="F664" s="34">
        <v>5859.47</v>
      </c>
    </row>
    <row r="665" spans="1:6" ht="14.1" customHeight="1">
      <c r="A665" s="39" t="s">
        <v>2615</v>
      </c>
      <c r="B665" s="45" t="s">
        <v>2614</v>
      </c>
      <c r="C665" s="33" t="s">
        <v>92</v>
      </c>
      <c r="D665" s="37">
        <v>1545.04</v>
      </c>
      <c r="E665" s="36">
        <v>530.26</v>
      </c>
      <c r="F665" s="34">
        <v>2075.3000000000002</v>
      </c>
    </row>
    <row r="666" spans="1:6" ht="14.1" customHeight="1">
      <c r="A666" s="39" t="s">
        <v>2613</v>
      </c>
      <c r="B666" s="45" t="s">
        <v>2612</v>
      </c>
      <c r="C666" s="33" t="s">
        <v>92</v>
      </c>
      <c r="D666" s="37">
        <v>2320.8000000000002</v>
      </c>
      <c r="E666" s="36">
        <v>796.5</v>
      </c>
      <c r="F666" s="34">
        <v>3117.3</v>
      </c>
    </row>
    <row r="667" spans="1:6" ht="15" customHeight="1">
      <c r="A667" s="39" t="s">
        <v>2611</v>
      </c>
      <c r="B667" s="45" t="s">
        <v>2610</v>
      </c>
      <c r="C667" s="33" t="s">
        <v>92</v>
      </c>
      <c r="D667" s="37">
        <v>3381.27</v>
      </c>
      <c r="E667" s="37">
        <v>1160.45</v>
      </c>
      <c r="F667" s="34">
        <v>4541.72</v>
      </c>
    </row>
    <row r="668" spans="1:6" ht="15" customHeight="1">
      <c r="A668" s="39" t="s">
        <v>2609</v>
      </c>
      <c r="B668" s="45" t="s">
        <v>2608</v>
      </c>
      <c r="C668" s="33" t="s">
        <v>92</v>
      </c>
      <c r="D668" s="37">
        <v>4778.13</v>
      </c>
      <c r="E668" s="37">
        <v>1639.85</v>
      </c>
      <c r="F668" s="34">
        <v>6417.99</v>
      </c>
    </row>
    <row r="669" spans="1:6" ht="15" customHeight="1">
      <c r="A669" s="39" t="s">
        <v>2607</v>
      </c>
      <c r="B669" s="45" t="s">
        <v>2606</v>
      </c>
      <c r="C669" s="33" t="s">
        <v>92</v>
      </c>
      <c r="D669" s="37">
        <v>1740.89</v>
      </c>
      <c r="E669" s="36">
        <v>597.47</v>
      </c>
      <c r="F669" s="34">
        <v>2338.36</v>
      </c>
    </row>
    <row r="670" spans="1:6" ht="14.1" customHeight="1">
      <c r="A670" s="39" t="s">
        <v>2605</v>
      </c>
      <c r="B670" s="45" t="s">
        <v>2604</v>
      </c>
      <c r="C670" s="33" t="s">
        <v>92</v>
      </c>
      <c r="D670" s="37">
        <v>2585.2199999999998</v>
      </c>
      <c r="E670" s="36">
        <v>887.25</v>
      </c>
      <c r="F670" s="34">
        <v>3472.46</v>
      </c>
    </row>
    <row r="671" spans="1:6" ht="14.1" customHeight="1">
      <c r="A671" s="39" t="s">
        <v>2603</v>
      </c>
      <c r="B671" s="45" t="s">
        <v>2602</v>
      </c>
      <c r="C671" s="33" t="s">
        <v>92</v>
      </c>
      <c r="D671" s="37">
        <v>3774.67</v>
      </c>
      <c r="E671" s="37">
        <v>1295.47</v>
      </c>
      <c r="F671" s="34">
        <v>5070.1400000000003</v>
      </c>
    </row>
    <row r="672" spans="1:6" ht="15" customHeight="1">
      <c r="A672" s="39" t="s">
        <v>2601</v>
      </c>
      <c r="B672" s="45" t="s">
        <v>2600</v>
      </c>
      <c r="C672" s="33" t="s">
        <v>92</v>
      </c>
      <c r="D672" s="37">
        <v>5202.72</v>
      </c>
      <c r="E672" s="37">
        <v>1785.57</v>
      </c>
      <c r="F672" s="34">
        <v>6988.29</v>
      </c>
    </row>
    <row r="673" spans="1:6" ht="15" customHeight="1">
      <c r="A673" s="39" t="s">
        <v>2599</v>
      </c>
      <c r="B673" s="45" t="s">
        <v>2598</v>
      </c>
      <c r="C673" s="33" t="s">
        <v>92</v>
      </c>
      <c r="D673" s="37">
        <v>1822.57</v>
      </c>
      <c r="E673" s="36">
        <v>625.51</v>
      </c>
      <c r="F673" s="34">
        <v>2448.08</v>
      </c>
    </row>
    <row r="674" spans="1:6" ht="14.1" customHeight="1">
      <c r="A674" s="39" t="s">
        <v>2597</v>
      </c>
      <c r="B674" s="45" t="s">
        <v>2596</v>
      </c>
      <c r="C674" s="33" t="s">
        <v>92</v>
      </c>
      <c r="D674" s="37">
        <v>2850.09</v>
      </c>
      <c r="E674" s="36">
        <v>978.15</v>
      </c>
      <c r="F674" s="34">
        <v>3828.25</v>
      </c>
    </row>
    <row r="675" spans="1:6" ht="14.1" customHeight="1">
      <c r="A675" s="39" t="s">
        <v>2595</v>
      </c>
      <c r="B675" s="45" t="s">
        <v>2594</v>
      </c>
      <c r="C675" s="33" t="s">
        <v>92</v>
      </c>
      <c r="D675" s="37">
        <v>4090.73</v>
      </c>
      <c r="E675" s="37">
        <v>1403.94</v>
      </c>
      <c r="F675" s="34">
        <v>5494.67</v>
      </c>
    </row>
    <row r="676" spans="1:6" ht="15" customHeight="1">
      <c r="A676" s="39" t="s">
        <v>2593</v>
      </c>
      <c r="B676" s="45" t="s">
        <v>2592</v>
      </c>
      <c r="C676" s="33" t="s">
        <v>92</v>
      </c>
      <c r="D676" s="37">
        <v>5716.81</v>
      </c>
      <c r="E676" s="37">
        <v>1962.01</v>
      </c>
      <c r="F676" s="34">
        <v>7678.83</v>
      </c>
    </row>
    <row r="677" spans="1:6" ht="14.1" customHeight="1">
      <c r="A677" s="39" t="s">
        <v>2591</v>
      </c>
      <c r="B677" s="45" t="s">
        <v>2590</v>
      </c>
      <c r="C677" s="33" t="s">
        <v>92</v>
      </c>
      <c r="D677" s="37">
        <v>1933.71</v>
      </c>
      <c r="E677" s="36">
        <v>663.65</v>
      </c>
      <c r="F677" s="34">
        <v>2597.36</v>
      </c>
    </row>
    <row r="678" spans="1:6" ht="14.1" customHeight="1">
      <c r="A678" s="39" t="s">
        <v>2589</v>
      </c>
      <c r="B678" s="45" t="s">
        <v>2588</v>
      </c>
      <c r="C678" s="33" t="s">
        <v>92</v>
      </c>
      <c r="D678" s="37">
        <v>3092.47</v>
      </c>
      <c r="E678" s="37">
        <v>1061.33</v>
      </c>
      <c r="F678" s="34">
        <v>4153.8</v>
      </c>
    </row>
    <row r="679" spans="1:6" ht="14.1" customHeight="1">
      <c r="A679" s="39" t="s">
        <v>2587</v>
      </c>
      <c r="B679" s="45" t="s">
        <v>2586</v>
      </c>
      <c r="C679" s="33" t="s">
        <v>92</v>
      </c>
      <c r="D679" s="37">
        <v>4570.66</v>
      </c>
      <c r="E679" s="37">
        <v>1568.65</v>
      </c>
      <c r="F679" s="34">
        <v>6139.3</v>
      </c>
    </row>
    <row r="680" spans="1:6" ht="15" customHeight="1">
      <c r="A680" s="39" t="s">
        <v>2585</v>
      </c>
      <c r="B680" s="45" t="s">
        <v>2584</v>
      </c>
      <c r="C680" s="33" t="s">
        <v>92</v>
      </c>
      <c r="D680" s="37">
        <v>6112.86</v>
      </c>
      <c r="E680" s="37">
        <v>2097.9299999999998</v>
      </c>
      <c r="F680" s="34">
        <v>8210.7900000000009</v>
      </c>
    </row>
    <row r="681" spans="1:6" ht="15" customHeight="1">
      <c r="A681" s="39" t="s">
        <v>2583</v>
      </c>
      <c r="B681" s="45" t="s">
        <v>2582</v>
      </c>
      <c r="C681" s="33" t="s">
        <v>92</v>
      </c>
      <c r="D681" s="37">
        <v>1429.27</v>
      </c>
      <c r="E681" s="36">
        <v>490.53</v>
      </c>
      <c r="F681" s="34">
        <v>1919.8</v>
      </c>
    </row>
    <row r="682" spans="1:6" ht="17.100000000000001" customHeight="1">
      <c r="A682" s="39" t="s">
        <v>2581</v>
      </c>
      <c r="B682" s="45" t="s">
        <v>2580</v>
      </c>
      <c r="C682" s="33" t="s">
        <v>92</v>
      </c>
      <c r="D682" s="37">
        <v>2057.77</v>
      </c>
      <c r="E682" s="36">
        <v>706.23</v>
      </c>
      <c r="F682" s="34">
        <v>2764</v>
      </c>
    </row>
    <row r="683" spans="1:6" ht="18.95" customHeight="1">
      <c r="A683" s="39" t="s">
        <v>2579</v>
      </c>
      <c r="B683" s="45" t="s">
        <v>2578</v>
      </c>
      <c r="C683" s="33" t="s">
        <v>92</v>
      </c>
      <c r="D683" s="37">
        <v>2882.49</v>
      </c>
      <c r="E683" s="36">
        <v>989.27</v>
      </c>
      <c r="F683" s="34">
        <v>3871.76</v>
      </c>
    </row>
    <row r="684" spans="1:6" ht="15" customHeight="1">
      <c r="A684" s="39" t="s">
        <v>2577</v>
      </c>
      <c r="B684" s="45" t="s">
        <v>2576</v>
      </c>
      <c r="C684" s="33" t="s">
        <v>92</v>
      </c>
      <c r="D684" s="37">
        <v>3813.83</v>
      </c>
      <c r="E684" s="37">
        <v>1308.9000000000001</v>
      </c>
      <c r="F684" s="34">
        <v>5122.7299999999996</v>
      </c>
    </row>
    <row r="685" spans="1:6" ht="14.1" customHeight="1">
      <c r="A685" s="39" t="s">
        <v>2575</v>
      </c>
      <c r="B685" s="45" t="s">
        <v>2574</v>
      </c>
      <c r="C685" s="33" t="s">
        <v>92</v>
      </c>
      <c r="D685" s="37">
        <v>1272.81</v>
      </c>
      <c r="E685" s="36">
        <v>436.83</v>
      </c>
      <c r="F685" s="34">
        <v>1709.63</v>
      </c>
    </row>
    <row r="686" spans="1:6" ht="14.1" customHeight="1">
      <c r="A686" s="39" t="s">
        <v>2573</v>
      </c>
      <c r="B686" s="45" t="s">
        <v>2572</v>
      </c>
      <c r="C686" s="33" t="s">
        <v>92</v>
      </c>
      <c r="D686" s="37">
        <v>1823.23</v>
      </c>
      <c r="E686" s="36">
        <v>625.73</v>
      </c>
      <c r="F686" s="34">
        <v>2448.96</v>
      </c>
    </row>
    <row r="687" spans="1:6" ht="15" customHeight="1">
      <c r="A687" s="39" t="s">
        <v>2571</v>
      </c>
      <c r="B687" s="45" t="s">
        <v>2570</v>
      </c>
      <c r="C687" s="33" t="s">
        <v>92</v>
      </c>
      <c r="D687" s="37">
        <v>2734.08</v>
      </c>
      <c r="E687" s="36">
        <v>938.34</v>
      </c>
      <c r="F687" s="34">
        <v>3672.42</v>
      </c>
    </row>
    <row r="688" spans="1:6" ht="15" customHeight="1">
      <c r="A688" s="39" t="s">
        <v>2569</v>
      </c>
      <c r="B688" s="45" t="s">
        <v>2568</v>
      </c>
      <c r="C688" s="33" t="s">
        <v>92</v>
      </c>
      <c r="D688" s="37">
        <v>3656.65</v>
      </c>
      <c r="E688" s="37">
        <v>1254.96</v>
      </c>
      <c r="F688" s="34">
        <v>4911.62</v>
      </c>
    </row>
    <row r="689" spans="1:6" ht="14.1" customHeight="1">
      <c r="A689" s="39" t="s">
        <v>2567</v>
      </c>
      <c r="B689" s="45" t="s">
        <v>2566</v>
      </c>
      <c r="C689" s="33" t="s">
        <v>92</v>
      </c>
      <c r="D689" s="37">
        <v>1389.72</v>
      </c>
      <c r="E689" s="36">
        <v>476.95</v>
      </c>
      <c r="F689" s="34">
        <v>1866.67</v>
      </c>
    </row>
    <row r="690" spans="1:6" ht="14.1" customHeight="1">
      <c r="A690" s="39" t="s">
        <v>2565</v>
      </c>
      <c r="B690" s="45" t="s">
        <v>2564</v>
      </c>
      <c r="C690" s="33" t="s">
        <v>92</v>
      </c>
      <c r="D690" s="37">
        <v>2144.2800000000002</v>
      </c>
      <c r="E690" s="36">
        <v>735.92</v>
      </c>
      <c r="F690" s="34">
        <v>2880.19</v>
      </c>
    </row>
    <row r="691" spans="1:6" ht="15" customHeight="1">
      <c r="A691" s="39" t="s">
        <v>2563</v>
      </c>
      <c r="B691" s="45" t="s">
        <v>2562</v>
      </c>
      <c r="C691" s="33" t="s">
        <v>92</v>
      </c>
      <c r="D691" s="37">
        <v>3164.72</v>
      </c>
      <c r="E691" s="37">
        <v>1086.1300000000001</v>
      </c>
      <c r="F691" s="34">
        <v>4250.8500000000004</v>
      </c>
    </row>
    <row r="692" spans="1:6" ht="15" customHeight="1">
      <c r="A692" s="39" t="s">
        <v>2561</v>
      </c>
      <c r="B692" s="45" t="s">
        <v>2560</v>
      </c>
      <c r="C692" s="33" t="s">
        <v>92</v>
      </c>
      <c r="D692" s="37">
        <v>4555.91</v>
      </c>
      <c r="E692" s="37">
        <v>1563.59</v>
      </c>
      <c r="F692" s="34">
        <v>6119.5</v>
      </c>
    </row>
    <row r="693" spans="1:6" ht="14.1" customHeight="1">
      <c r="A693" s="39" t="s">
        <v>2559</v>
      </c>
      <c r="B693" s="45" t="s">
        <v>2558</v>
      </c>
      <c r="C693" s="33" t="s">
        <v>92</v>
      </c>
      <c r="D693" s="37">
        <v>1599.99</v>
      </c>
      <c r="E693" s="36">
        <v>549.12</v>
      </c>
      <c r="F693" s="34">
        <v>2149.11</v>
      </c>
    </row>
    <row r="694" spans="1:6" ht="15" customHeight="1">
      <c r="A694" s="39" t="s">
        <v>2557</v>
      </c>
      <c r="B694" s="45" t="s">
        <v>2556</v>
      </c>
      <c r="C694" s="33" t="s">
        <v>92</v>
      </c>
      <c r="D694" s="37">
        <v>2412.41</v>
      </c>
      <c r="E694" s="36">
        <v>827.94</v>
      </c>
      <c r="F694" s="34">
        <v>3240.35</v>
      </c>
    </row>
    <row r="695" spans="1:6" ht="15" customHeight="1">
      <c r="A695" s="39" t="s">
        <v>2555</v>
      </c>
      <c r="B695" s="45" t="s">
        <v>2554</v>
      </c>
      <c r="C695" s="33" t="s">
        <v>92</v>
      </c>
      <c r="D695" s="37">
        <v>3517.96</v>
      </c>
      <c r="E695" s="37">
        <v>1207.3599999999999</v>
      </c>
      <c r="F695" s="34">
        <v>4725.32</v>
      </c>
    </row>
    <row r="696" spans="1:6" ht="15" customHeight="1">
      <c r="A696" s="39" t="s">
        <v>2553</v>
      </c>
      <c r="B696" s="45" t="s">
        <v>2552</v>
      </c>
      <c r="C696" s="33" t="s">
        <v>92</v>
      </c>
      <c r="D696" s="37">
        <v>4971.72</v>
      </c>
      <c r="E696" s="37">
        <v>1706.29</v>
      </c>
      <c r="F696" s="34">
        <v>6678.01</v>
      </c>
    </row>
    <row r="697" spans="1:6" ht="14.1" customHeight="1">
      <c r="A697" s="39" t="s">
        <v>2551</v>
      </c>
      <c r="B697" s="45" t="s">
        <v>2550</v>
      </c>
      <c r="C697" s="33" t="s">
        <v>92</v>
      </c>
      <c r="D697" s="37">
        <v>1812.77</v>
      </c>
      <c r="E697" s="36">
        <v>622.14</v>
      </c>
      <c r="F697" s="34">
        <v>2434.92</v>
      </c>
    </row>
    <row r="698" spans="1:6" ht="14.1" customHeight="1">
      <c r="A698" s="39" t="s">
        <v>2549</v>
      </c>
      <c r="B698" s="45" t="s">
        <v>2548</v>
      </c>
      <c r="C698" s="33" t="s">
        <v>92</v>
      </c>
      <c r="D698" s="37">
        <v>2697.47</v>
      </c>
      <c r="E698" s="36">
        <v>925.77</v>
      </c>
      <c r="F698" s="34">
        <v>3623.25</v>
      </c>
    </row>
    <row r="699" spans="1:6" ht="15" customHeight="1">
      <c r="A699" s="39" t="s">
        <v>2547</v>
      </c>
      <c r="B699" s="45" t="s">
        <v>2546</v>
      </c>
      <c r="C699" s="33" t="s">
        <v>92</v>
      </c>
      <c r="D699" s="37">
        <v>3911.36</v>
      </c>
      <c r="E699" s="37">
        <v>1342.38</v>
      </c>
      <c r="F699" s="34">
        <v>5253.74</v>
      </c>
    </row>
    <row r="700" spans="1:6" ht="15" customHeight="1">
      <c r="A700" s="39" t="s">
        <v>2545</v>
      </c>
      <c r="B700" s="45" t="s">
        <v>2544</v>
      </c>
      <c r="C700" s="33" t="s">
        <v>92</v>
      </c>
      <c r="D700" s="37">
        <v>5426.86</v>
      </c>
      <c r="E700" s="37">
        <v>1862.5</v>
      </c>
      <c r="F700" s="34">
        <v>7289.36</v>
      </c>
    </row>
    <row r="701" spans="1:6" ht="14.1" customHeight="1">
      <c r="A701" s="39" t="s">
        <v>2543</v>
      </c>
      <c r="B701" s="45" t="s">
        <v>2542</v>
      </c>
      <c r="C701" s="33" t="s">
        <v>92</v>
      </c>
      <c r="D701" s="37">
        <v>1894.45</v>
      </c>
      <c r="E701" s="36">
        <v>650.17999999999995</v>
      </c>
      <c r="F701" s="34">
        <v>2544.63</v>
      </c>
    </row>
    <row r="702" spans="1:6" ht="14.1" customHeight="1">
      <c r="A702" s="39" t="s">
        <v>2541</v>
      </c>
      <c r="B702" s="45" t="s">
        <v>2540</v>
      </c>
      <c r="C702" s="33" t="s">
        <v>92</v>
      </c>
      <c r="D702" s="37">
        <v>2962.35</v>
      </c>
      <c r="E702" s="37">
        <v>1016.68</v>
      </c>
      <c r="F702" s="34">
        <v>3979.03</v>
      </c>
    </row>
    <row r="703" spans="1:6" ht="15" customHeight="1">
      <c r="A703" s="39" t="s">
        <v>2539</v>
      </c>
      <c r="B703" s="45" t="s">
        <v>2538</v>
      </c>
      <c r="C703" s="33" t="s">
        <v>92</v>
      </c>
      <c r="D703" s="37">
        <v>4255.92</v>
      </c>
      <c r="E703" s="37">
        <v>1460.63</v>
      </c>
      <c r="F703" s="34">
        <v>5716.55</v>
      </c>
    </row>
    <row r="704" spans="1:6" ht="15" customHeight="1">
      <c r="A704" s="39" t="s">
        <v>2537</v>
      </c>
      <c r="B704" s="45" t="s">
        <v>2536</v>
      </c>
      <c r="C704" s="33" t="s">
        <v>92</v>
      </c>
      <c r="D704" s="37">
        <v>5940.96</v>
      </c>
      <c r="E704" s="37">
        <v>2038.94</v>
      </c>
      <c r="F704" s="34">
        <v>7979.9</v>
      </c>
    </row>
    <row r="705" spans="1:6" ht="15" customHeight="1">
      <c r="A705" s="39" t="s">
        <v>2535</v>
      </c>
      <c r="B705" s="45" t="s">
        <v>2534</v>
      </c>
      <c r="C705" s="33" t="s">
        <v>92</v>
      </c>
      <c r="D705" s="37">
        <v>2005.6</v>
      </c>
      <c r="E705" s="36">
        <v>688.32</v>
      </c>
      <c r="F705" s="34">
        <v>2693.92</v>
      </c>
    </row>
    <row r="706" spans="1:6" ht="14.1" customHeight="1">
      <c r="A706" s="39" t="s">
        <v>2533</v>
      </c>
      <c r="B706" s="45" t="s">
        <v>2532</v>
      </c>
      <c r="C706" s="33" t="s">
        <v>92</v>
      </c>
      <c r="D706" s="37">
        <v>3204.72</v>
      </c>
      <c r="E706" s="37">
        <v>1099.8599999999999</v>
      </c>
      <c r="F706" s="34">
        <v>4304.59</v>
      </c>
    </row>
    <row r="707" spans="1:6" ht="14.1" customHeight="1">
      <c r="A707" s="39" t="s">
        <v>2531</v>
      </c>
      <c r="B707" s="45" t="s">
        <v>2530</v>
      </c>
      <c r="C707" s="33" t="s">
        <v>92</v>
      </c>
      <c r="D707" s="37">
        <v>4762.6899999999996</v>
      </c>
      <c r="E707" s="37">
        <v>1634.55</v>
      </c>
      <c r="F707" s="34">
        <v>6397.24</v>
      </c>
    </row>
    <row r="708" spans="1:6" ht="15" customHeight="1">
      <c r="A708" s="39" t="s">
        <v>2529</v>
      </c>
      <c r="B708" s="45" t="s">
        <v>2528</v>
      </c>
      <c r="C708" s="33" t="s">
        <v>92</v>
      </c>
      <c r="D708" s="37">
        <v>6370.45</v>
      </c>
      <c r="E708" s="37">
        <v>2186.34</v>
      </c>
      <c r="F708" s="34">
        <v>8556.7900000000009</v>
      </c>
    </row>
    <row r="709" spans="1:6" ht="15" customHeight="1">
      <c r="A709" s="39" t="s">
        <v>2527</v>
      </c>
      <c r="B709" s="45" t="s">
        <v>2526</v>
      </c>
      <c r="C709" s="33" t="s">
        <v>544</v>
      </c>
      <c r="D709" s="37">
        <v>8491.92</v>
      </c>
      <c r="E709" s="37">
        <v>2914.43</v>
      </c>
      <c r="F709" s="34">
        <v>11406.35</v>
      </c>
    </row>
    <row r="710" spans="1:6" ht="14.1" customHeight="1">
      <c r="A710" s="39" t="s">
        <v>2525</v>
      </c>
      <c r="B710" s="45" t="s">
        <v>2524</v>
      </c>
      <c r="C710" s="33" t="s">
        <v>544</v>
      </c>
      <c r="D710" s="37">
        <v>13059.24</v>
      </c>
      <c r="E710" s="37">
        <v>4481.93</v>
      </c>
      <c r="F710" s="34">
        <v>17541.169999999998</v>
      </c>
    </row>
    <row r="711" spans="1:6" ht="14.1" customHeight="1">
      <c r="A711" s="39" t="s">
        <v>2523</v>
      </c>
      <c r="B711" s="45" t="s">
        <v>2522</v>
      </c>
      <c r="C711" s="33" t="s">
        <v>544</v>
      </c>
      <c r="D711" s="37">
        <v>17463.71</v>
      </c>
      <c r="E711" s="37">
        <v>5993.55</v>
      </c>
      <c r="F711" s="34">
        <v>23457.26</v>
      </c>
    </row>
    <row r="712" spans="1:6" ht="15" customHeight="1">
      <c r="A712" s="39" t="s">
        <v>2521</v>
      </c>
      <c r="B712" s="45" t="s">
        <v>2520</v>
      </c>
      <c r="C712" s="33" t="s">
        <v>544</v>
      </c>
      <c r="D712" s="37">
        <v>24746.52</v>
      </c>
      <c r="E712" s="37">
        <v>8493</v>
      </c>
      <c r="F712" s="34">
        <v>33239.519999999997</v>
      </c>
    </row>
    <row r="713" spans="1:6" ht="14.1" customHeight="1">
      <c r="A713" s="39" t="s">
        <v>2519</v>
      </c>
      <c r="B713" s="45" t="s">
        <v>2518</v>
      </c>
      <c r="C713" s="33" t="s">
        <v>544</v>
      </c>
      <c r="D713" s="37">
        <v>8750.64</v>
      </c>
      <c r="E713" s="37">
        <v>3003.22</v>
      </c>
      <c r="F713" s="34">
        <v>11753.87</v>
      </c>
    </row>
    <row r="714" spans="1:6" ht="14.1" customHeight="1">
      <c r="A714" s="39" t="s">
        <v>2517</v>
      </c>
      <c r="B714" s="45" t="s">
        <v>2516</v>
      </c>
      <c r="C714" s="33" t="s">
        <v>544</v>
      </c>
      <c r="D714" s="37">
        <v>13317.08</v>
      </c>
      <c r="E714" s="37">
        <v>4570.42</v>
      </c>
      <c r="F714" s="34">
        <v>17887.5</v>
      </c>
    </row>
    <row r="715" spans="1:6" ht="14.1" customHeight="1">
      <c r="A715" s="39" t="s">
        <v>2515</v>
      </c>
      <c r="B715" s="45" t="s">
        <v>2514</v>
      </c>
      <c r="C715" s="33" t="s">
        <v>544</v>
      </c>
      <c r="D715" s="37">
        <v>18515.71</v>
      </c>
      <c r="E715" s="37">
        <v>6354.59</v>
      </c>
      <c r="F715" s="34">
        <v>24870.3</v>
      </c>
    </row>
    <row r="716" spans="1:6" ht="15" customHeight="1">
      <c r="A716" s="39" t="s">
        <v>2513</v>
      </c>
      <c r="B716" s="45" t="s">
        <v>2512</v>
      </c>
      <c r="C716" s="33" t="s">
        <v>544</v>
      </c>
      <c r="D716" s="37">
        <v>26033.99</v>
      </c>
      <c r="E716" s="37">
        <v>8934.8700000000008</v>
      </c>
      <c r="F716" s="34">
        <v>34968.86</v>
      </c>
    </row>
    <row r="717" spans="1:6" ht="15" customHeight="1">
      <c r="A717" s="39" t="s">
        <v>2511</v>
      </c>
      <c r="B717" s="45" t="s">
        <v>2510</v>
      </c>
      <c r="C717" s="33" t="s">
        <v>544</v>
      </c>
      <c r="D717" s="37">
        <v>9491.43</v>
      </c>
      <c r="E717" s="37">
        <v>3257.46</v>
      </c>
      <c r="F717" s="34">
        <v>12748.89</v>
      </c>
    </row>
    <row r="718" spans="1:6" ht="17.100000000000001" customHeight="1">
      <c r="A718" s="39" t="s">
        <v>2509</v>
      </c>
      <c r="B718" s="45" t="s">
        <v>2508</v>
      </c>
      <c r="C718" s="33" t="s">
        <v>544</v>
      </c>
      <c r="D718" s="37">
        <v>14501.6</v>
      </c>
      <c r="E718" s="37">
        <v>4976.95</v>
      </c>
      <c r="F718" s="34">
        <v>19478.55</v>
      </c>
    </row>
    <row r="719" spans="1:6" ht="12.75" customHeight="1">
      <c r="A719" s="39" t="s">
        <v>2507</v>
      </c>
      <c r="B719" s="45" t="s">
        <v>2506</v>
      </c>
      <c r="C719" s="33" t="s">
        <v>544</v>
      </c>
      <c r="D719" s="37">
        <v>20601.669999999998</v>
      </c>
      <c r="E719" s="37">
        <v>7070.49</v>
      </c>
      <c r="F719" s="34">
        <v>27672.17</v>
      </c>
    </row>
    <row r="720" spans="1:6" ht="12.75" customHeight="1">
      <c r="A720" s="39" t="s">
        <v>2505</v>
      </c>
      <c r="B720" s="45" t="s">
        <v>2504</v>
      </c>
      <c r="C720" s="33" t="s">
        <v>544</v>
      </c>
      <c r="D720" s="37">
        <v>28669.16</v>
      </c>
      <c r="E720" s="37">
        <v>9839.26</v>
      </c>
      <c r="F720" s="34">
        <v>38508.42</v>
      </c>
    </row>
    <row r="721" spans="1:6" ht="12.75" customHeight="1">
      <c r="A721" s="39" t="s">
        <v>2503</v>
      </c>
      <c r="B721" s="45" t="s">
        <v>2502</v>
      </c>
      <c r="C721" s="33" t="s">
        <v>544</v>
      </c>
      <c r="D721" s="37">
        <v>11765.51</v>
      </c>
      <c r="E721" s="37">
        <v>4037.92</v>
      </c>
      <c r="F721" s="34">
        <v>15803.44</v>
      </c>
    </row>
    <row r="722" spans="1:6" ht="12.75" customHeight="1">
      <c r="A722" s="39" t="s">
        <v>2501</v>
      </c>
      <c r="B722" s="45" t="s">
        <v>2500</v>
      </c>
      <c r="C722" s="33" t="s">
        <v>544</v>
      </c>
      <c r="D722" s="37">
        <v>18497.89</v>
      </c>
      <c r="E722" s="37">
        <v>6348.48</v>
      </c>
      <c r="F722" s="34">
        <v>24846.37</v>
      </c>
    </row>
    <row r="723" spans="1:6" ht="12.75" customHeight="1">
      <c r="A723" s="39" t="s">
        <v>2499</v>
      </c>
      <c r="B723" s="45" t="s">
        <v>2498</v>
      </c>
      <c r="C723" s="33" t="s">
        <v>544</v>
      </c>
      <c r="D723" s="37">
        <v>26065.78</v>
      </c>
      <c r="E723" s="37">
        <v>8945.77</v>
      </c>
      <c r="F723" s="34">
        <v>35011.550000000003</v>
      </c>
    </row>
    <row r="724" spans="1:6" ht="12.75" customHeight="1">
      <c r="A724" s="39" t="s">
        <v>2497</v>
      </c>
      <c r="B724" s="45" t="s">
        <v>2496</v>
      </c>
      <c r="C724" s="33" t="s">
        <v>544</v>
      </c>
      <c r="D724" s="37">
        <v>36207.870000000003</v>
      </c>
      <c r="E724" s="37">
        <v>12426.54</v>
      </c>
      <c r="F724" s="34">
        <v>48634.42</v>
      </c>
    </row>
    <row r="725" spans="1:6" ht="12.75" customHeight="1">
      <c r="A725" s="39" t="s">
        <v>2495</v>
      </c>
      <c r="B725" s="45" t="s">
        <v>2494</v>
      </c>
      <c r="C725" s="33" t="s">
        <v>544</v>
      </c>
      <c r="D725" s="37">
        <v>8821.2999999999993</v>
      </c>
      <c r="E725" s="37">
        <v>3027.47</v>
      </c>
      <c r="F725" s="34">
        <v>11848.77</v>
      </c>
    </row>
    <row r="726" spans="1:6" ht="12.75" customHeight="1">
      <c r="A726" s="39" t="s">
        <v>2493</v>
      </c>
      <c r="B726" s="45" t="s">
        <v>2492</v>
      </c>
      <c r="C726" s="33" t="s">
        <v>544</v>
      </c>
      <c r="D726" s="37">
        <v>13582.7</v>
      </c>
      <c r="E726" s="37">
        <v>4661.58</v>
      </c>
      <c r="F726" s="34">
        <v>18244.28</v>
      </c>
    </row>
    <row r="727" spans="1:6" ht="12.75" customHeight="1">
      <c r="A727" s="39" t="s">
        <v>2491</v>
      </c>
      <c r="B727" s="45" t="s">
        <v>2490</v>
      </c>
      <c r="C727" s="33" t="s">
        <v>544</v>
      </c>
      <c r="D727" s="37">
        <v>18184.37</v>
      </c>
      <c r="E727" s="37">
        <v>6240.88</v>
      </c>
      <c r="F727" s="34">
        <v>24425.25</v>
      </c>
    </row>
    <row r="728" spans="1:6" ht="12.75" customHeight="1">
      <c r="A728" s="39" t="s">
        <v>2489</v>
      </c>
      <c r="B728" s="45" t="s">
        <v>2488</v>
      </c>
      <c r="C728" s="33" t="s">
        <v>544</v>
      </c>
      <c r="D728" s="37">
        <v>25788.84</v>
      </c>
      <c r="E728" s="37">
        <v>8850.73</v>
      </c>
      <c r="F728" s="34">
        <v>34639.57</v>
      </c>
    </row>
    <row r="729" spans="1:6" ht="12.75" customHeight="1">
      <c r="A729" s="39" t="s">
        <v>2487</v>
      </c>
      <c r="B729" s="45" t="s">
        <v>2486</v>
      </c>
      <c r="C729" s="33" t="s">
        <v>544</v>
      </c>
      <c r="D729" s="37">
        <v>9057.59</v>
      </c>
      <c r="E729" s="37">
        <v>3108.57</v>
      </c>
      <c r="F729" s="34">
        <v>12166.16</v>
      </c>
    </row>
    <row r="730" spans="1:6" ht="12.75" customHeight="1">
      <c r="A730" s="39" t="s">
        <v>2485</v>
      </c>
      <c r="B730" s="45" t="s">
        <v>2484</v>
      </c>
      <c r="C730" s="33" t="s">
        <v>544</v>
      </c>
      <c r="D730" s="37">
        <v>13813.91</v>
      </c>
      <c r="E730" s="37">
        <v>4740.93</v>
      </c>
      <c r="F730" s="34">
        <v>18554.84</v>
      </c>
    </row>
    <row r="731" spans="1:6" ht="12.75" customHeight="1">
      <c r="A731" s="39" t="s">
        <v>2483</v>
      </c>
      <c r="B731" s="45" t="s">
        <v>2482</v>
      </c>
      <c r="C731" s="33" t="s">
        <v>544</v>
      </c>
      <c r="D731" s="37">
        <v>19248.48</v>
      </c>
      <c r="E731" s="37">
        <v>6606.08</v>
      </c>
      <c r="F731" s="34">
        <v>25854.560000000001</v>
      </c>
    </row>
    <row r="732" spans="1:6" ht="12.75" customHeight="1">
      <c r="A732" s="39" t="s">
        <v>2481</v>
      </c>
      <c r="B732" s="45" t="s">
        <v>2480</v>
      </c>
      <c r="C732" s="33" t="s">
        <v>544</v>
      </c>
      <c r="D732" s="37">
        <v>27094.92</v>
      </c>
      <c r="E732" s="37">
        <v>9298.98</v>
      </c>
      <c r="F732" s="34">
        <v>36393.9</v>
      </c>
    </row>
    <row r="733" spans="1:6" ht="12.75" customHeight="1">
      <c r="A733" s="39" t="s">
        <v>2479</v>
      </c>
      <c r="B733" s="45" t="s">
        <v>2478</v>
      </c>
      <c r="C733" s="33" t="s">
        <v>544</v>
      </c>
      <c r="D733" s="37">
        <v>9845.1299999999992</v>
      </c>
      <c r="E733" s="37">
        <v>3378.85</v>
      </c>
      <c r="F733" s="34">
        <v>13223.98</v>
      </c>
    </row>
    <row r="734" spans="1:6" ht="12.75" customHeight="1">
      <c r="A734" s="39" t="s">
        <v>2477</v>
      </c>
      <c r="B734" s="45" t="s">
        <v>2476</v>
      </c>
      <c r="C734" s="33" t="s">
        <v>544</v>
      </c>
      <c r="D734" s="37">
        <v>15058.58</v>
      </c>
      <c r="E734" s="37">
        <v>5168.1000000000004</v>
      </c>
      <c r="F734" s="34">
        <v>20226.68</v>
      </c>
    </row>
    <row r="735" spans="1:6" ht="12.75" customHeight="1">
      <c r="A735" s="39" t="s">
        <v>2475</v>
      </c>
      <c r="B735" s="45" t="s">
        <v>2474</v>
      </c>
      <c r="C735" s="33" t="s">
        <v>544</v>
      </c>
      <c r="D735" s="37">
        <v>21371.27</v>
      </c>
      <c r="E735" s="37">
        <v>7334.62</v>
      </c>
      <c r="F735" s="34">
        <v>28705.9</v>
      </c>
    </row>
    <row r="736" spans="1:6" ht="12.75" customHeight="1">
      <c r="A736" s="39" t="s">
        <v>2473</v>
      </c>
      <c r="B736" s="45" t="s">
        <v>2472</v>
      </c>
      <c r="C736" s="33" t="s">
        <v>544</v>
      </c>
      <c r="D736" s="37">
        <v>29805.23</v>
      </c>
      <c r="E736" s="37">
        <v>10229.15</v>
      </c>
      <c r="F736" s="34">
        <v>40034.379999999997</v>
      </c>
    </row>
    <row r="737" spans="1:6" ht="12.75" customHeight="1">
      <c r="A737" s="39" t="s">
        <v>2471</v>
      </c>
      <c r="B737" s="45" t="s">
        <v>2470</v>
      </c>
      <c r="C737" s="33" t="s">
        <v>544</v>
      </c>
      <c r="D737" s="37">
        <v>12173.46</v>
      </c>
      <c r="E737" s="37">
        <v>4177.93</v>
      </c>
      <c r="F737" s="34">
        <v>16351.39</v>
      </c>
    </row>
    <row r="738" spans="1:6" ht="12.75" customHeight="1">
      <c r="A738" s="39" t="s">
        <v>2469</v>
      </c>
      <c r="B738" s="45" t="s">
        <v>2468</v>
      </c>
      <c r="C738" s="33" t="s">
        <v>544</v>
      </c>
      <c r="D738" s="37">
        <v>19183.009999999998</v>
      </c>
      <c r="E738" s="37">
        <v>6583.61</v>
      </c>
      <c r="F738" s="34">
        <v>25766.62</v>
      </c>
    </row>
    <row r="739" spans="1:6" ht="12.75" customHeight="1">
      <c r="A739" s="39" t="s">
        <v>2467</v>
      </c>
      <c r="B739" s="45" t="s">
        <v>2466</v>
      </c>
      <c r="C739" s="33" t="s">
        <v>544</v>
      </c>
      <c r="D739" s="37">
        <v>27009.39</v>
      </c>
      <c r="E739" s="37">
        <v>9269.6200000000008</v>
      </c>
      <c r="F739" s="34">
        <v>36279.01</v>
      </c>
    </row>
    <row r="740" spans="1:6" ht="12.75" customHeight="1">
      <c r="A740" s="39" t="s">
        <v>2465</v>
      </c>
      <c r="B740" s="45" t="s">
        <v>2464</v>
      </c>
      <c r="C740" s="33" t="s">
        <v>544</v>
      </c>
      <c r="D740" s="37">
        <v>37583.339999999997</v>
      </c>
      <c r="E740" s="37">
        <v>12898.6</v>
      </c>
      <c r="F740" s="34">
        <v>50481.94</v>
      </c>
    </row>
    <row r="741" spans="1:6" ht="12.75" customHeight="1">
      <c r="A741" s="39" t="s">
        <v>2463</v>
      </c>
      <c r="B741" s="45" t="s">
        <v>2462</v>
      </c>
      <c r="C741" s="33" t="s">
        <v>92</v>
      </c>
      <c r="D741" s="37">
        <v>2345.25</v>
      </c>
      <c r="E741" s="36">
        <v>804.89</v>
      </c>
      <c r="F741" s="34">
        <v>3150.13</v>
      </c>
    </row>
    <row r="742" spans="1:6" ht="12.75" customHeight="1">
      <c r="A742" s="39" t="s">
        <v>2461</v>
      </c>
      <c r="B742" s="45" t="s">
        <v>2460</v>
      </c>
      <c r="C742" s="33" t="s">
        <v>92</v>
      </c>
      <c r="D742" s="37">
        <v>3465.11</v>
      </c>
      <c r="E742" s="37">
        <v>1189.23</v>
      </c>
      <c r="F742" s="34">
        <v>4654.34</v>
      </c>
    </row>
    <row r="743" spans="1:6" ht="12.75" customHeight="1">
      <c r="A743" s="39" t="s">
        <v>2459</v>
      </c>
      <c r="B743" s="45" t="s">
        <v>2458</v>
      </c>
      <c r="C743" s="33" t="s">
        <v>92</v>
      </c>
      <c r="D743" s="37">
        <v>4293.34</v>
      </c>
      <c r="E743" s="37">
        <v>1473.47</v>
      </c>
      <c r="F743" s="34">
        <v>5766.81</v>
      </c>
    </row>
    <row r="744" spans="1:6" ht="12.75" customHeight="1">
      <c r="A744" s="39" t="s">
        <v>2457</v>
      </c>
      <c r="B744" s="45" t="s">
        <v>2456</v>
      </c>
      <c r="C744" s="33" t="s">
        <v>92</v>
      </c>
      <c r="D744" s="37">
        <v>5944.05</v>
      </c>
      <c r="E744" s="37">
        <v>2040</v>
      </c>
      <c r="F744" s="34">
        <v>7984.05</v>
      </c>
    </row>
    <row r="745" spans="1:6" ht="12.75" customHeight="1">
      <c r="A745" s="39" t="s">
        <v>2455</v>
      </c>
      <c r="B745" s="45" t="s">
        <v>2454</v>
      </c>
      <c r="C745" s="33" t="s">
        <v>92</v>
      </c>
      <c r="D745" s="37">
        <v>2061.7199999999998</v>
      </c>
      <c r="E745" s="36">
        <v>707.58</v>
      </c>
      <c r="F745" s="34">
        <v>2769.3</v>
      </c>
    </row>
    <row r="746" spans="1:6" ht="12.75" customHeight="1">
      <c r="A746" s="39" t="s">
        <v>2453</v>
      </c>
      <c r="B746" s="45" t="s">
        <v>2452</v>
      </c>
      <c r="C746" s="33" t="s">
        <v>92</v>
      </c>
      <c r="D746" s="37">
        <v>3036.31</v>
      </c>
      <c r="E746" s="37">
        <v>1042.06</v>
      </c>
      <c r="F746" s="34">
        <v>4078.37</v>
      </c>
    </row>
    <row r="747" spans="1:6" ht="12.75" customHeight="1">
      <c r="A747" s="39" t="s">
        <v>2451</v>
      </c>
      <c r="B747" s="45" t="s">
        <v>2450</v>
      </c>
      <c r="C747" s="33" t="s">
        <v>92</v>
      </c>
      <c r="D747" s="37">
        <v>4113.54</v>
      </c>
      <c r="E747" s="37">
        <v>1411.77</v>
      </c>
      <c r="F747" s="34">
        <v>5525.3</v>
      </c>
    </row>
    <row r="748" spans="1:6" ht="12.75" customHeight="1">
      <c r="A748" s="39" t="s">
        <v>2449</v>
      </c>
      <c r="B748" s="45" t="s">
        <v>2448</v>
      </c>
      <c r="C748" s="33" t="s">
        <v>92</v>
      </c>
      <c r="D748" s="37">
        <v>5632.14</v>
      </c>
      <c r="E748" s="37">
        <v>1932.95</v>
      </c>
      <c r="F748" s="34">
        <v>7565.09</v>
      </c>
    </row>
    <row r="749" spans="1:6" ht="12.75" customHeight="1">
      <c r="A749" s="39" t="s">
        <v>2447</v>
      </c>
      <c r="B749" s="45" t="s">
        <v>2446</v>
      </c>
      <c r="C749" s="33" t="s">
        <v>92</v>
      </c>
      <c r="D749" s="37">
        <v>2196.63</v>
      </c>
      <c r="E749" s="36">
        <v>753.88</v>
      </c>
      <c r="F749" s="34">
        <v>2950.51</v>
      </c>
    </row>
    <row r="750" spans="1:6" ht="12.75" customHeight="1">
      <c r="A750" s="39" t="s">
        <v>2445</v>
      </c>
      <c r="B750" s="45" t="s">
        <v>2444</v>
      </c>
      <c r="C750" s="33" t="s">
        <v>92</v>
      </c>
      <c r="D750" s="37">
        <v>3479.42</v>
      </c>
      <c r="E750" s="37">
        <v>1194.1400000000001</v>
      </c>
      <c r="F750" s="34">
        <v>4673.5600000000004</v>
      </c>
    </row>
    <row r="751" spans="1:6" ht="12.75" customHeight="1">
      <c r="A751" s="39" t="s">
        <v>2443</v>
      </c>
      <c r="B751" s="45" t="s">
        <v>2442</v>
      </c>
      <c r="C751" s="33" t="s">
        <v>92</v>
      </c>
      <c r="D751" s="37">
        <v>4767</v>
      </c>
      <c r="E751" s="37">
        <v>1636.03</v>
      </c>
      <c r="F751" s="34">
        <v>6403.03</v>
      </c>
    </row>
    <row r="752" spans="1:6" ht="12.75" customHeight="1">
      <c r="A752" s="39" t="s">
        <v>2441</v>
      </c>
      <c r="B752" s="45" t="s">
        <v>2440</v>
      </c>
      <c r="C752" s="33" t="s">
        <v>92</v>
      </c>
      <c r="D752" s="37">
        <v>6216.91</v>
      </c>
      <c r="E752" s="37">
        <v>2133.64</v>
      </c>
      <c r="F752" s="34">
        <v>8350.5499999999993</v>
      </c>
    </row>
    <row r="753" spans="1:6" ht="12.75" customHeight="1">
      <c r="A753" s="39" t="s">
        <v>2439</v>
      </c>
      <c r="B753" s="45" t="s">
        <v>2438</v>
      </c>
      <c r="C753" s="33" t="s">
        <v>92</v>
      </c>
      <c r="D753" s="37">
        <v>2525.59</v>
      </c>
      <c r="E753" s="36">
        <v>866.78</v>
      </c>
      <c r="F753" s="34">
        <v>3392.38</v>
      </c>
    </row>
    <row r="754" spans="1:6" ht="12.75" customHeight="1">
      <c r="A754" s="39" t="s">
        <v>2437</v>
      </c>
      <c r="B754" s="45" t="s">
        <v>2436</v>
      </c>
      <c r="C754" s="33" t="s">
        <v>92</v>
      </c>
      <c r="D754" s="37">
        <v>3938.42</v>
      </c>
      <c r="E754" s="37">
        <v>1351.67</v>
      </c>
      <c r="F754" s="34">
        <v>5290.09</v>
      </c>
    </row>
    <row r="755" spans="1:6" ht="12.75" customHeight="1">
      <c r="A755" s="39" t="s">
        <v>2435</v>
      </c>
      <c r="B755" s="45" t="s">
        <v>2434</v>
      </c>
      <c r="C755" s="41" t="s">
        <v>92</v>
      </c>
      <c r="D755" s="37">
        <v>5519.56</v>
      </c>
      <c r="E755" s="37">
        <v>1894.31</v>
      </c>
      <c r="F755" s="34">
        <v>7413.87</v>
      </c>
    </row>
    <row r="756" spans="1:6" ht="12.75" customHeight="1">
      <c r="A756" s="39" t="s">
        <v>2433</v>
      </c>
      <c r="B756" s="45" t="s">
        <v>2432</v>
      </c>
      <c r="C756" s="41" t="s">
        <v>92</v>
      </c>
      <c r="D756" s="37">
        <v>7518.44</v>
      </c>
      <c r="E756" s="37">
        <v>2580.33</v>
      </c>
      <c r="F756" s="34">
        <v>10098.77</v>
      </c>
    </row>
    <row r="757" spans="1:6" ht="12.75" customHeight="1">
      <c r="A757" s="39" t="s">
        <v>2431</v>
      </c>
      <c r="B757" s="45" t="s">
        <v>2430</v>
      </c>
      <c r="C757" s="41" t="s">
        <v>92</v>
      </c>
      <c r="D757" s="37">
        <v>2841.31</v>
      </c>
      <c r="E757" s="36">
        <v>975.14</v>
      </c>
      <c r="F757" s="34">
        <v>3816.44</v>
      </c>
    </row>
    <row r="758" spans="1:6" ht="12.75" customHeight="1">
      <c r="A758" s="39" t="s">
        <v>2429</v>
      </c>
      <c r="B758" s="45" t="s">
        <v>2428</v>
      </c>
      <c r="C758" s="41" t="s">
        <v>92</v>
      </c>
      <c r="D758" s="37">
        <v>4646.92</v>
      </c>
      <c r="E758" s="37">
        <v>1594.82</v>
      </c>
      <c r="F758" s="34">
        <v>6241.74</v>
      </c>
    </row>
    <row r="759" spans="1:6" ht="12.75" customHeight="1">
      <c r="A759" s="39" t="s">
        <v>2427</v>
      </c>
      <c r="B759" s="45" t="s">
        <v>2426</v>
      </c>
      <c r="C759" s="41" t="s">
        <v>92</v>
      </c>
      <c r="D759" s="37">
        <v>5816.88</v>
      </c>
      <c r="E759" s="37">
        <v>1996.35</v>
      </c>
      <c r="F759" s="34">
        <v>7813.23</v>
      </c>
    </row>
    <row r="760" spans="1:6" ht="12.75" customHeight="1">
      <c r="A760" s="39" t="s">
        <v>2425</v>
      </c>
      <c r="B760" s="45" t="s">
        <v>2424</v>
      </c>
      <c r="C760" s="41" t="s">
        <v>92</v>
      </c>
      <c r="D760" s="37">
        <v>8279.64</v>
      </c>
      <c r="E760" s="37">
        <v>2841.57</v>
      </c>
      <c r="F760" s="34">
        <v>11121.22</v>
      </c>
    </row>
    <row r="761" spans="1:6" ht="12.75" customHeight="1">
      <c r="A761" s="39" t="s">
        <v>2423</v>
      </c>
      <c r="B761" s="45" t="s">
        <v>2422</v>
      </c>
      <c r="C761" s="41" t="s">
        <v>92</v>
      </c>
      <c r="D761" s="37">
        <v>3121.43</v>
      </c>
      <c r="E761" s="37">
        <v>1071.28</v>
      </c>
      <c r="F761" s="34">
        <v>4192.71</v>
      </c>
    </row>
    <row r="762" spans="1:6" ht="12.75" customHeight="1">
      <c r="A762" s="39" t="s">
        <v>2421</v>
      </c>
      <c r="B762" s="45" t="s">
        <v>2420</v>
      </c>
      <c r="C762" s="41" t="s">
        <v>92</v>
      </c>
      <c r="D762" s="37">
        <v>4990.46</v>
      </c>
      <c r="E762" s="37">
        <v>1712.73</v>
      </c>
      <c r="F762" s="34">
        <v>6703.19</v>
      </c>
    </row>
    <row r="763" spans="1:6" ht="12.75" customHeight="1">
      <c r="A763" s="39" t="s">
        <v>2419</v>
      </c>
      <c r="B763" s="45" t="s">
        <v>2418</v>
      </c>
      <c r="C763" s="41" t="s">
        <v>92</v>
      </c>
      <c r="D763" s="37">
        <v>6710.23</v>
      </c>
      <c r="E763" s="37">
        <v>2302.9499999999998</v>
      </c>
      <c r="F763" s="34">
        <v>9013.18</v>
      </c>
    </row>
    <row r="764" spans="1:6" ht="12.75" customHeight="1">
      <c r="A764" s="39" t="s">
        <v>2417</v>
      </c>
      <c r="B764" s="45" t="s">
        <v>2416</v>
      </c>
      <c r="C764" s="41" t="s">
        <v>92</v>
      </c>
      <c r="D764" s="37">
        <v>9420.76</v>
      </c>
      <c r="E764" s="37">
        <v>3233.21</v>
      </c>
      <c r="F764" s="34">
        <v>12653.97</v>
      </c>
    </row>
    <row r="765" spans="1:6" ht="12.75" customHeight="1">
      <c r="A765" s="39" t="s">
        <v>2415</v>
      </c>
      <c r="B765" s="45" t="s">
        <v>2414</v>
      </c>
      <c r="C765" s="41" t="s">
        <v>92</v>
      </c>
      <c r="D765" s="37">
        <v>3385.63</v>
      </c>
      <c r="E765" s="37">
        <v>1161.95</v>
      </c>
      <c r="F765" s="34">
        <v>4547.58</v>
      </c>
    </row>
    <row r="766" spans="1:6" ht="12.75" customHeight="1">
      <c r="A766" s="39" t="s">
        <v>2413</v>
      </c>
      <c r="B766" s="45" t="s">
        <v>2412</v>
      </c>
      <c r="C766" s="41" t="s">
        <v>92</v>
      </c>
      <c r="D766" s="37">
        <v>5136.8</v>
      </c>
      <c r="E766" s="37">
        <v>1762.95</v>
      </c>
      <c r="F766" s="34">
        <v>6899.75</v>
      </c>
    </row>
    <row r="767" spans="1:6" ht="12.75" customHeight="1">
      <c r="A767" s="39" t="s">
        <v>2411</v>
      </c>
      <c r="B767" s="45" t="s">
        <v>2410</v>
      </c>
      <c r="C767" s="41" t="s">
        <v>92</v>
      </c>
      <c r="D767" s="37">
        <v>7418.21</v>
      </c>
      <c r="E767" s="37">
        <v>2545.9299999999998</v>
      </c>
      <c r="F767" s="34">
        <v>9964.14</v>
      </c>
    </row>
    <row r="768" spans="1:6" ht="12.75" customHeight="1">
      <c r="A768" s="39" t="s">
        <v>2409</v>
      </c>
      <c r="B768" s="45" t="s">
        <v>2408</v>
      </c>
      <c r="C768" s="41" t="s">
        <v>92</v>
      </c>
      <c r="D768" s="37">
        <v>9362.61</v>
      </c>
      <c r="E768" s="37">
        <v>3213.25</v>
      </c>
      <c r="F768" s="34">
        <v>12575.86</v>
      </c>
    </row>
    <row r="769" spans="1:6" ht="12.75" customHeight="1">
      <c r="A769" s="39" t="s">
        <v>2407</v>
      </c>
      <c r="B769" s="45" t="s">
        <v>2406</v>
      </c>
      <c r="C769" s="41" t="s">
        <v>92</v>
      </c>
      <c r="D769" s="37">
        <v>2443.4299999999998</v>
      </c>
      <c r="E769" s="36">
        <v>838.58</v>
      </c>
      <c r="F769" s="34">
        <v>3282.01</v>
      </c>
    </row>
    <row r="770" spans="1:6" ht="12.75" customHeight="1">
      <c r="A770" s="39" t="s">
        <v>2405</v>
      </c>
      <c r="B770" s="45" t="s">
        <v>2404</v>
      </c>
      <c r="C770" s="41" t="s">
        <v>92</v>
      </c>
      <c r="D770" s="37">
        <v>3594.46</v>
      </c>
      <c r="E770" s="37">
        <v>1233.6199999999999</v>
      </c>
      <c r="F770" s="34">
        <v>4828.08</v>
      </c>
    </row>
    <row r="771" spans="1:6" ht="12.75" customHeight="1">
      <c r="A771" s="39" t="s">
        <v>2403</v>
      </c>
      <c r="B771" s="45" t="s">
        <v>2402</v>
      </c>
      <c r="C771" s="41" t="s">
        <v>92</v>
      </c>
      <c r="D771" s="37">
        <v>4452.99</v>
      </c>
      <c r="E771" s="37">
        <v>1528.27</v>
      </c>
      <c r="F771" s="34">
        <v>5981.25</v>
      </c>
    </row>
    <row r="772" spans="1:6" ht="12.75" customHeight="1">
      <c r="A772" s="39" t="s">
        <v>2401</v>
      </c>
      <c r="B772" s="45" t="s">
        <v>2400</v>
      </c>
      <c r="C772" s="41" t="s">
        <v>92</v>
      </c>
      <c r="D772" s="37">
        <v>6183.77</v>
      </c>
      <c r="E772" s="37">
        <v>2122.27</v>
      </c>
      <c r="F772" s="34">
        <v>8306.0499999999993</v>
      </c>
    </row>
    <row r="773" spans="1:6" ht="12.75" customHeight="1">
      <c r="A773" s="39" t="s">
        <v>2399</v>
      </c>
      <c r="B773" s="45" t="s">
        <v>2398</v>
      </c>
      <c r="C773" s="41" t="s">
        <v>92</v>
      </c>
      <c r="D773" s="37">
        <v>2159.9</v>
      </c>
      <c r="E773" s="36">
        <v>741.28</v>
      </c>
      <c r="F773" s="34">
        <v>2901.18</v>
      </c>
    </row>
    <row r="774" spans="1:6" ht="12.75" customHeight="1">
      <c r="A774" s="39" t="s">
        <v>2397</v>
      </c>
      <c r="B774" s="45" t="s">
        <v>2396</v>
      </c>
      <c r="C774" s="41" t="s">
        <v>92</v>
      </c>
      <c r="D774" s="37">
        <v>3163.37</v>
      </c>
      <c r="E774" s="37">
        <v>1085.67</v>
      </c>
      <c r="F774" s="34">
        <v>4249.03</v>
      </c>
    </row>
    <row r="775" spans="1:6" ht="12.75" customHeight="1">
      <c r="A775" s="39" t="s">
        <v>2395</v>
      </c>
      <c r="B775" s="45" t="s">
        <v>2394</v>
      </c>
      <c r="C775" s="41" t="s">
        <v>92</v>
      </c>
      <c r="D775" s="37">
        <v>4273.1899999999996</v>
      </c>
      <c r="E775" s="37">
        <v>1466.56</v>
      </c>
      <c r="F775" s="34">
        <v>5739.74</v>
      </c>
    </row>
    <row r="776" spans="1:6" ht="12.75" customHeight="1">
      <c r="A776" s="39" t="s">
        <v>2393</v>
      </c>
      <c r="B776" s="45" t="s">
        <v>2392</v>
      </c>
      <c r="C776" s="41" t="s">
        <v>92</v>
      </c>
      <c r="D776" s="37">
        <v>5868.58</v>
      </c>
      <c r="E776" s="37">
        <v>2014.1</v>
      </c>
      <c r="F776" s="34">
        <v>7882.67</v>
      </c>
    </row>
    <row r="777" spans="1:6" ht="12.75" customHeight="1">
      <c r="A777" s="39" t="s">
        <v>2391</v>
      </c>
      <c r="B777" s="45" t="s">
        <v>2390</v>
      </c>
      <c r="C777" s="41" t="s">
        <v>92</v>
      </c>
      <c r="D777" s="37">
        <v>2294.81</v>
      </c>
      <c r="E777" s="36">
        <v>787.58</v>
      </c>
      <c r="F777" s="34">
        <v>3082.39</v>
      </c>
    </row>
    <row r="778" spans="1:6" ht="12.75" customHeight="1">
      <c r="A778" s="39" t="s">
        <v>2389</v>
      </c>
      <c r="B778" s="45" t="s">
        <v>2388</v>
      </c>
      <c r="C778" s="41" t="s">
        <v>92</v>
      </c>
      <c r="D778" s="37">
        <v>3606.48</v>
      </c>
      <c r="E778" s="37">
        <v>1237.74</v>
      </c>
      <c r="F778" s="34">
        <v>4844.22</v>
      </c>
    </row>
    <row r="779" spans="1:6" ht="12.75" customHeight="1">
      <c r="A779" s="39" t="s">
        <v>2387</v>
      </c>
      <c r="B779" s="45" t="s">
        <v>2386</v>
      </c>
      <c r="C779" s="41" t="s">
        <v>92</v>
      </c>
      <c r="D779" s="37">
        <v>4967.54</v>
      </c>
      <c r="E779" s="37">
        <v>1704.86</v>
      </c>
      <c r="F779" s="34">
        <v>6672.4</v>
      </c>
    </row>
    <row r="780" spans="1:6" ht="12.75" customHeight="1">
      <c r="A780" s="39" t="s">
        <v>2385</v>
      </c>
      <c r="B780" s="45" t="s">
        <v>2384</v>
      </c>
      <c r="C780" s="41" t="s">
        <v>92</v>
      </c>
      <c r="D780" s="37">
        <v>6503.31</v>
      </c>
      <c r="E780" s="37">
        <v>2231.94</v>
      </c>
      <c r="F780" s="34">
        <v>8735.25</v>
      </c>
    </row>
    <row r="781" spans="1:6" ht="12.75" customHeight="1">
      <c r="A781" s="39" t="s">
        <v>2383</v>
      </c>
      <c r="B781" s="45" t="s">
        <v>2382</v>
      </c>
      <c r="C781" s="41" t="s">
        <v>92</v>
      </c>
      <c r="D781" s="37">
        <v>2623.77</v>
      </c>
      <c r="E781" s="36">
        <v>900.48</v>
      </c>
      <c r="F781" s="34">
        <v>3524.25</v>
      </c>
    </row>
    <row r="782" spans="1:6" ht="12.75" customHeight="1">
      <c r="A782" s="39" t="s">
        <v>2381</v>
      </c>
      <c r="B782" s="45" t="s">
        <v>2380</v>
      </c>
      <c r="C782" s="41" t="s">
        <v>92</v>
      </c>
      <c r="D782" s="37">
        <v>4103.0600000000004</v>
      </c>
      <c r="E782" s="37">
        <v>1408.17</v>
      </c>
      <c r="F782" s="34">
        <v>5511.24</v>
      </c>
    </row>
    <row r="783" spans="1:6" ht="12.75" customHeight="1">
      <c r="A783" s="39" t="s">
        <v>2379</v>
      </c>
      <c r="B783" s="45" t="s">
        <v>2378</v>
      </c>
      <c r="C783" s="41" t="s">
        <v>92</v>
      </c>
      <c r="D783" s="37">
        <v>5720.1</v>
      </c>
      <c r="E783" s="37">
        <v>1963.14</v>
      </c>
      <c r="F783" s="34">
        <v>7683.24</v>
      </c>
    </row>
    <row r="784" spans="1:6" ht="12.75" customHeight="1">
      <c r="A784" s="39" t="s">
        <v>2377</v>
      </c>
      <c r="B784" s="45" t="s">
        <v>2376</v>
      </c>
      <c r="C784" s="41" t="s">
        <v>92</v>
      </c>
      <c r="D784" s="37">
        <v>7804.85</v>
      </c>
      <c r="E784" s="37">
        <v>2678.62</v>
      </c>
      <c r="F784" s="34">
        <v>10483.469999999999</v>
      </c>
    </row>
    <row r="785" spans="1:6" ht="12.75" customHeight="1">
      <c r="A785" s="39" t="s">
        <v>2375</v>
      </c>
      <c r="B785" s="45" t="s">
        <v>2374</v>
      </c>
      <c r="C785" s="41" t="s">
        <v>92</v>
      </c>
      <c r="D785" s="37">
        <v>2939.49</v>
      </c>
      <c r="E785" s="37">
        <v>1008.83</v>
      </c>
      <c r="F785" s="34">
        <v>3948.32</v>
      </c>
    </row>
    <row r="786" spans="1:6" ht="12.75" customHeight="1">
      <c r="A786" s="39" t="s">
        <v>2373</v>
      </c>
      <c r="B786" s="45" t="s">
        <v>2372</v>
      </c>
      <c r="C786" s="41" t="s">
        <v>92</v>
      </c>
      <c r="D786" s="37">
        <v>4811.5600000000004</v>
      </c>
      <c r="E786" s="37">
        <v>1651.33</v>
      </c>
      <c r="F786" s="34">
        <v>6462.88</v>
      </c>
    </row>
    <row r="787" spans="1:6" ht="12.75" customHeight="1">
      <c r="A787" s="39" t="s">
        <v>2371</v>
      </c>
      <c r="B787" s="45" t="s">
        <v>2370</v>
      </c>
      <c r="C787" s="41" t="s">
        <v>92</v>
      </c>
      <c r="D787" s="37">
        <v>6059.95</v>
      </c>
      <c r="E787" s="37">
        <v>2079.77</v>
      </c>
      <c r="F787" s="34">
        <v>8139.73</v>
      </c>
    </row>
    <row r="788" spans="1:6" ht="12.75" customHeight="1">
      <c r="A788" s="39" t="s">
        <v>2369</v>
      </c>
      <c r="B788" s="45" t="s">
        <v>2368</v>
      </c>
      <c r="C788" s="41" t="s">
        <v>92</v>
      </c>
      <c r="D788" s="37">
        <v>8629.65</v>
      </c>
      <c r="E788" s="37">
        <v>2961.7</v>
      </c>
      <c r="F788" s="34">
        <v>11591.35</v>
      </c>
    </row>
    <row r="789" spans="1:6" ht="12.75" customHeight="1">
      <c r="A789" s="39" t="s">
        <v>2367</v>
      </c>
      <c r="B789" s="45" t="s">
        <v>2366</v>
      </c>
      <c r="C789" s="41" t="s">
        <v>92</v>
      </c>
      <c r="D789" s="37">
        <v>3250.18</v>
      </c>
      <c r="E789" s="37">
        <v>1115.46</v>
      </c>
      <c r="F789" s="34">
        <v>4365.6400000000003</v>
      </c>
    </row>
    <row r="790" spans="1:6" ht="12.75" customHeight="1">
      <c r="A790" s="39" t="s">
        <v>2365</v>
      </c>
      <c r="B790" s="45" t="s">
        <v>2364</v>
      </c>
      <c r="C790" s="41" t="s">
        <v>92</v>
      </c>
      <c r="D790" s="37">
        <v>5192.2700000000004</v>
      </c>
      <c r="E790" s="37">
        <v>1781.99</v>
      </c>
      <c r="F790" s="34">
        <v>6974.25</v>
      </c>
    </row>
    <row r="791" spans="1:6" ht="12.75" customHeight="1">
      <c r="A791" s="39" t="s">
        <v>2363</v>
      </c>
      <c r="B791" s="45" t="s">
        <v>2362</v>
      </c>
      <c r="C791" s="33" t="s">
        <v>92</v>
      </c>
      <c r="D791" s="37">
        <v>6953.3</v>
      </c>
      <c r="E791" s="37">
        <v>2386.37</v>
      </c>
      <c r="F791" s="34">
        <v>9339.68</v>
      </c>
    </row>
    <row r="792" spans="1:6" ht="12.75" customHeight="1">
      <c r="A792" s="39" t="s">
        <v>2361</v>
      </c>
      <c r="B792" s="45" t="s">
        <v>2360</v>
      </c>
      <c r="C792" s="33" t="s">
        <v>92</v>
      </c>
      <c r="D792" s="37">
        <v>9770.77</v>
      </c>
      <c r="E792" s="37">
        <v>3353.33</v>
      </c>
      <c r="F792" s="34">
        <v>13124.1</v>
      </c>
    </row>
    <row r="793" spans="1:6" ht="12.75" customHeight="1">
      <c r="A793" s="39" t="s">
        <v>2359</v>
      </c>
      <c r="B793" s="45" t="s">
        <v>2358</v>
      </c>
      <c r="C793" s="33" t="s">
        <v>92</v>
      </c>
      <c r="D793" s="37">
        <v>3514.37</v>
      </c>
      <c r="E793" s="37">
        <v>1206.1300000000001</v>
      </c>
      <c r="F793" s="34">
        <v>4720.5</v>
      </c>
    </row>
    <row r="794" spans="1:6" ht="12.75" customHeight="1">
      <c r="A794" s="39" t="s">
        <v>2357</v>
      </c>
      <c r="B794" s="45" t="s">
        <v>2356</v>
      </c>
      <c r="C794" s="33" t="s">
        <v>92</v>
      </c>
      <c r="D794" s="37">
        <v>5338.61</v>
      </c>
      <c r="E794" s="37">
        <v>1832.21</v>
      </c>
      <c r="F794" s="34">
        <v>7170.82</v>
      </c>
    </row>
    <row r="795" spans="1:6" ht="12.75" customHeight="1">
      <c r="A795" s="39" t="s">
        <v>2355</v>
      </c>
      <c r="B795" s="45" t="s">
        <v>2354</v>
      </c>
      <c r="C795" s="33" t="s">
        <v>92</v>
      </c>
      <c r="D795" s="37">
        <v>7661.29</v>
      </c>
      <c r="E795" s="37">
        <v>2629.35</v>
      </c>
      <c r="F795" s="34">
        <v>10290.64</v>
      </c>
    </row>
    <row r="796" spans="1:6" ht="12.75" customHeight="1">
      <c r="A796" s="39" t="s">
        <v>2353</v>
      </c>
      <c r="B796" s="45" t="s">
        <v>2352</v>
      </c>
      <c r="C796" s="33" t="s">
        <v>92</v>
      </c>
      <c r="D796" s="37">
        <v>9712.6200000000008</v>
      </c>
      <c r="E796" s="37">
        <v>3333.37</v>
      </c>
      <c r="F796" s="34">
        <v>13045.99</v>
      </c>
    </row>
    <row r="797" spans="1:6" ht="12.75" customHeight="1">
      <c r="A797" s="39" t="s">
        <v>2351</v>
      </c>
      <c r="B797" s="45" t="s">
        <v>2350</v>
      </c>
      <c r="C797" s="33" t="s">
        <v>544</v>
      </c>
      <c r="D797" s="37">
        <v>9857.48</v>
      </c>
      <c r="E797" s="37">
        <v>3383.09</v>
      </c>
      <c r="F797" s="34">
        <v>13240.57</v>
      </c>
    </row>
    <row r="798" spans="1:6" ht="12.75" customHeight="1">
      <c r="A798" s="39" t="s">
        <v>2349</v>
      </c>
      <c r="B798" s="45" t="s">
        <v>2348</v>
      </c>
      <c r="C798" s="33" t="s">
        <v>544</v>
      </c>
      <c r="D798" s="37">
        <v>15005.4</v>
      </c>
      <c r="E798" s="37">
        <v>5149.8500000000004</v>
      </c>
      <c r="F798" s="34">
        <v>20155.259999999998</v>
      </c>
    </row>
    <row r="799" spans="1:6" ht="12.75" customHeight="1">
      <c r="A799" s="39" t="s">
        <v>2347</v>
      </c>
      <c r="B799" s="45" t="s">
        <v>2346</v>
      </c>
      <c r="C799" s="33" t="s">
        <v>544</v>
      </c>
      <c r="D799" s="37">
        <v>20875.099999999999</v>
      </c>
      <c r="E799" s="37">
        <v>7164.34</v>
      </c>
      <c r="F799" s="34">
        <v>28039.439999999999</v>
      </c>
    </row>
    <row r="800" spans="1:6" ht="12.75" customHeight="1">
      <c r="A800" s="39" t="s">
        <v>2345</v>
      </c>
      <c r="B800" s="45" t="s">
        <v>2344</v>
      </c>
      <c r="C800" s="33" t="s">
        <v>544</v>
      </c>
      <c r="D800" s="37">
        <v>30040.43</v>
      </c>
      <c r="E800" s="37">
        <v>10309.879999999999</v>
      </c>
      <c r="F800" s="34">
        <v>40350.31</v>
      </c>
    </row>
    <row r="801" spans="1:6" ht="12.75" customHeight="1">
      <c r="A801" s="39" t="s">
        <v>2343</v>
      </c>
      <c r="B801" s="45" t="s">
        <v>2342</v>
      </c>
      <c r="C801" s="33" t="s">
        <v>544</v>
      </c>
      <c r="D801" s="37">
        <v>10803.92</v>
      </c>
      <c r="E801" s="37">
        <v>3707.91</v>
      </c>
      <c r="F801" s="34">
        <v>14511.83</v>
      </c>
    </row>
    <row r="802" spans="1:6" ht="12.75" customHeight="1">
      <c r="A802" s="39" t="s">
        <v>2341</v>
      </c>
      <c r="B802" s="45" t="s">
        <v>2340</v>
      </c>
      <c r="C802" s="33" t="s">
        <v>544</v>
      </c>
      <c r="D802" s="37">
        <v>16565.849999999999</v>
      </c>
      <c r="E802" s="37">
        <v>5685.4</v>
      </c>
      <c r="F802" s="34">
        <v>22251.25</v>
      </c>
    </row>
    <row r="803" spans="1:6" ht="12.75" customHeight="1">
      <c r="A803" s="39" t="s">
        <v>2339</v>
      </c>
      <c r="B803" s="45" t="s">
        <v>2338</v>
      </c>
      <c r="C803" s="33" t="s">
        <v>544</v>
      </c>
      <c r="D803" s="37">
        <v>22625.61</v>
      </c>
      <c r="E803" s="37">
        <v>7765.11</v>
      </c>
      <c r="F803" s="34">
        <v>30390.71</v>
      </c>
    </row>
    <row r="804" spans="1:6" ht="12.75" customHeight="1">
      <c r="A804" s="39" t="s">
        <v>2337</v>
      </c>
      <c r="B804" s="45" t="s">
        <v>2336</v>
      </c>
      <c r="C804" s="33" t="s">
        <v>544</v>
      </c>
      <c r="D804" s="37">
        <v>32445.83</v>
      </c>
      <c r="E804" s="37">
        <v>11135.41</v>
      </c>
      <c r="F804" s="34">
        <v>43581.24</v>
      </c>
    </row>
    <row r="805" spans="1:6" ht="12.75" customHeight="1">
      <c r="A805" s="39" t="s">
        <v>2335</v>
      </c>
      <c r="B805" s="45" t="s">
        <v>2334</v>
      </c>
      <c r="C805" s="33" t="s">
        <v>544</v>
      </c>
      <c r="D805" s="37">
        <v>10809.96</v>
      </c>
      <c r="E805" s="37">
        <v>3709.98</v>
      </c>
      <c r="F805" s="34">
        <v>14519.94</v>
      </c>
    </row>
    <row r="806" spans="1:6" ht="12.75" customHeight="1">
      <c r="A806" s="39" t="s">
        <v>2333</v>
      </c>
      <c r="B806" s="45" t="s">
        <v>2332</v>
      </c>
      <c r="C806" s="33" t="s">
        <v>544</v>
      </c>
      <c r="D806" s="37">
        <v>17864.75</v>
      </c>
      <c r="E806" s="37">
        <v>6131.18</v>
      </c>
      <c r="F806" s="34">
        <v>23995.93</v>
      </c>
    </row>
    <row r="807" spans="1:6" ht="12.75" customHeight="1">
      <c r="A807" s="39" t="s">
        <v>2331</v>
      </c>
      <c r="B807" s="45" t="s">
        <v>2330</v>
      </c>
      <c r="C807" s="33" t="s">
        <v>544</v>
      </c>
      <c r="D807" s="37">
        <v>24167.74</v>
      </c>
      <c r="E807" s="37">
        <v>8294.3700000000008</v>
      </c>
      <c r="F807" s="34">
        <v>32462.11</v>
      </c>
    </row>
    <row r="808" spans="1:6" ht="12.75" customHeight="1">
      <c r="A808" s="39" t="s">
        <v>2329</v>
      </c>
      <c r="B808" s="45" t="s">
        <v>2328</v>
      </c>
      <c r="C808" s="33" t="s">
        <v>544</v>
      </c>
      <c r="D808" s="37">
        <v>36927.870000000003</v>
      </c>
      <c r="E808" s="37">
        <v>12673.65</v>
      </c>
      <c r="F808" s="34">
        <v>49601.52</v>
      </c>
    </row>
    <row r="809" spans="1:6" ht="12.75" customHeight="1">
      <c r="A809" s="39" t="s">
        <v>2327</v>
      </c>
      <c r="B809" s="45" t="s">
        <v>2326</v>
      </c>
      <c r="C809" s="33" t="s">
        <v>544</v>
      </c>
      <c r="D809" s="37">
        <v>14480.66</v>
      </c>
      <c r="E809" s="37">
        <v>4969.76</v>
      </c>
      <c r="F809" s="34">
        <v>19450.43</v>
      </c>
    </row>
    <row r="810" spans="1:6" ht="12.75" customHeight="1">
      <c r="A810" s="39" t="s">
        <v>2325</v>
      </c>
      <c r="B810" s="45" t="s">
        <v>2324</v>
      </c>
      <c r="C810" s="33" t="s">
        <v>544</v>
      </c>
      <c r="D810" s="37">
        <v>22779.5</v>
      </c>
      <c r="E810" s="37">
        <v>7817.93</v>
      </c>
      <c r="F810" s="34">
        <v>30597.43</v>
      </c>
    </row>
    <row r="811" spans="1:6" ht="12.75" customHeight="1">
      <c r="A811" s="39" t="s">
        <v>2323</v>
      </c>
      <c r="B811" s="45" t="s">
        <v>2322</v>
      </c>
      <c r="C811" s="33" t="s">
        <v>544</v>
      </c>
      <c r="D811" s="37">
        <v>32529.19</v>
      </c>
      <c r="E811" s="37">
        <v>11164.02</v>
      </c>
      <c r="F811" s="34">
        <v>43693.2</v>
      </c>
    </row>
    <row r="812" spans="1:6" ht="12.75" customHeight="1">
      <c r="A812" s="39" t="s">
        <v>2321</v>
      </c>
      <c r="B812" s="45" t="s">
        <v>2320</v>
      </c>
      <c r="C812" s="33" t="s">
        <v>544</v>
      </c>
      <c r="D812" s="37">
        <v>46851.26</v>
      </c>
      <c r="E812" s="37">
        <v>16079.35</v>
      </c>
      <c r="F812" s="34">
        <v>62930.62</v>
      </c>
    </row>
    <row r="813" spans="1:6" ht="12.75" customHeight="1">
      <c r="A813" s="39" t="s">
        <v>2319</v>
      </c>
      <c r="B813" s="45" t="s">
        <v>2318</v>
      </c>
      <c r="C813" s="33" t="s">
        <v>544</v>
      </c>
      <c r="D813" s="37">
        <v>10216.08</v>
      </c>
      <c r="E813" s="37">
        <v>3506.16</v>
      </c>
      <c r="F813" s="34">
        <v>13722.24</v>
      </c>
    </row>
    <row r="814" spans="1:6" ht="12.75" customHeight="1">
      <c r="A814" s="39" t="s">
        <v>2317</v>
      </c>
      <c r="B814" s="45" t="s">
        <v>2316</v>
      </c>
      <c r="C814" s="33" t="s">
        <v>544</v>
      </c>
      <c r="D814" s="37">
        <v>15608.54</v>
      </c>
      <c r="E814" s="37">
        <v>5356.85</v>
      </c>
      <c r="F814" s="34">
        <v>20965.39</v>
      </c>
    </row>
    <row r="815" spans="1:6" ht="12.75" customHeight="1">
      <c r="A815" s="39" t="s">
        <v>2315</v>
      </c>
      <c r="B815" s="45" t="s">
        <v>2314</v>
      </c>
      <c r="C815" s="33" t="s">
        <v>544</v>
      </c>
      <c r="D815" s="37">
        <v>21752.3</v>
      </c>
      <c r="E815" s="37">
        <v>7465.39</v>
      </c>
      <c r="F815" s="34">
        <v>29217.69</v>
      </c>
    </row>
    <row r="816" spans="1:6" ht="12.75" customHeight="1">
      <c r="A816" s="39" t="s">
        <v>2313</v>
      </c>
      <c r="B816" s="45" t="s">
        <v>2312</v>
      </c>
      <c r="C816" s="33" t="s">
        <v>544</v>
      </c>
      <c r="D816" s="37">
        <v>31316.959999999999</v>
      </c>
      <c r="E816" s="37">
        <v>10747.98</v>
      </c>
      <c r="F816" s="34">
        <v>42064.94</v>
      </c>
    </row>
    <row r="817" spans="1:6" ht="12.75" customHeight="1">
      <c r="A817" s="39" t="s">
        <v>2311</v>
      </c>
      <c r="B817" s="45" t="s">
        <v>2310</v>
      </c>
      <c r="C817" s="33" t="s">
        <v>544</v>
      </c>
      <c r="D817" s="37">
        <v>11191.15</v>
      </c>
      <c r="E817" s="37">
        <v>3840.8</v>
      </c>
      <c r="F817" s="34">
        <v>15031.95</v>
      </c>
    </row>
    <row r="818" spans="1:6" ht="12.75" customHeight="1">
      <c r="A818" s="39" t="s">
        <v>2309</v>
      </c>
      <c r="B818" s="45" t="s">
        <v>2308</v>
      </c>
      <c r="C818" s="33" t="s">
        <v>544</v>
      </c>
      <c r="D818" s="37">
        <v>17211.490000000002</v>
      </c>
      <c r="E818" s="37">
        <v>5906.98</v>
      </c>
      <c r="F818" s="34">
        <v>23118.47</v>
      </c>
    </row>
    <row r="819" spans="1:6" ht="12.75" customHeight="1">
      <c r="A819" s="39" t="s">
        <v>2307</v>
      </c>
      <c r="B819" s="45" t="s">
        <v>2306</v>
      </c>
      <c r="C819" s="33" t="s">
        <v>544</v>
      </c>
      <c r="D819" s="37">
        <v>23521.25</v>
      </c>
      <c r="E819" s="37">
        <v>8072.49</v>
      </c>
      <c r="F819" s="34">
        <v>31593.74</v>
      </c>
    </row>
    <row r="820" spans="1:6" ht="12.75" customHeight="1">
      <c r="A820" s="39" t="s">
        <v>2305</v>
      </c>
      <c r="B820" s="45" t="s">
        <v>2304</v>
      </c>
      <c r="C820" s="33" t="s">
        <v>544</v>
      </c>
      <c r="D820" s="37">
        <v>33737.370000000003</v>
      </c>
      <c r="E820" s="37">
        <v>11578.66</v>
      </c>
      <c r="F820" s="34">
        <v>45316.03</v>
      </c>
    </row>
    <row r="821" spans="1:6" ht="12.75" customHeight="1">
      <c r="A821" s="39" t="s">
        <v>2303</v>
      </c>
      <c r="B821" s="45" t="s">
        <v>2302</v>
      </c>
      <c r="C821" s="33" t="s">
        <v>544</v>
      </c>
      <c r="D821" s="37">
        <v>11246.17</v>
      </c>
      <c r="E821" s="37">
        <v>3859.68</v>
      </c>
      <c r="F821" s="34">
        <v>15105.85</v>
      </c>
    </row>
    <row r="822" spans="1:6" ht="12.75" customHeight="1">
      <c r="A822" s="39" t="s">
        <v>2301</v>
      </c>
      <c r="B822" s="45" t="s">
        <v>2300</v>
      </c>
      <c r="C822" s="33" t="s">
        <v>544</v>
      </c>
      <c r="D822" s="37">
        <v>18571.88</v>
      </c>
      <c r="E822" s="37">
        <v>6373.87</v>
      </c>
      <c r="F822" s="34">
        <v>24945.759999999998</v>
      </c>
    </row>
    <row r="823" spans="1:6" ht="12.75" customHeight="1">
      <c r="A823" s="39" t="s">
        <v>2299</v>
      </c>
      <c r="B823" s="45" t="s">
        <v>2298</v>
      </c>
      <c r="C823" s="33" t="s">
        <v>544</v>
      </c>
      <c r="D823" s="37">
        <v>25055.34</v>
      </c>
      <c r="E823" s="37">
        <v>8598.99</v>
      </c>
      <c r="F823" s="34">
        <v>33654.33</v>
      </c>
    </row>
    <row r="824" spans="1:6" ht="12.75" customHeight="1">
      <c r="A824" s="39" t="s">
        <v>2297</v>
      </c>
      <c r="B824" s="45" t="s">
        <v>2296</v>
      </c>
      <c r="C824" s="33" t="s">
        <v>544</v>
      </c>
      <c r="D824" s="37">
        <v>38362.410000000003</v>
      </c>
      <c r="E824" s="37">
        <v>13165.98</v>
      </c>
      <c r="F824" s="34">
        <v>51528.39</v>
      </c>
    </row>
    <row r="825" spans="1:6" ht="12.75" customHeight="1">
      <c r="A825" s="39" t="s">
        <v>2295</v>
      </c>
      <c r="B825" s="45" t="s">
        <v>2294</v>
      </c>
      <c r="C825" s="33" t="s">
        <v>544</v>
      </c>
      <c r="D825" s="37">
        <v>15014.72</v>
      </c>
      <c r="E825" s="37">
        <v>5153.05</v>
      </c>
      <c r="F825" s="34">
        <v>20167.77</v>
      </c>
    </row>
    <row r="826" spans="1:6" ht="12.75" customHeight="1">
      <c r="A826" s="39" t="s">
        <v>2293</v>
      </c>
      <c r="B826" s="45" t="s">
        <v>2292</v>
      </c>
      <c r="C826" s="33" t="s">
        <v>544</v>
      </c>
      <c r="D826" s="37">
        <v>23656.78</v>
      </c>
      <c r="E826" s="37">
        <v>8119.01</v>
      </c>
      <c r="F826" s="34">
        <v>31775.79</v>
      </c>
    </row>
    <row r="827" spans="1:6" ht="12.75" customHeight="1">
      <c r="A827" s="39" t="s">
        <v>2291</v>
      </c>
      <c r="B827" s="45" t="s">
        <v>2290</v>
      </c>
      <c r="C827" s="33" t="s">
        <v>544</v>
      </c>
      <c r="D827" s="37">
        <v>33766.43</v>
      </c>
      <c r="E827" s="37">
        <v>11588.64</v>
      </c>
      <c r="F827" s="34">
        <v>45355.07</v>
      </c>
    </row>
    <row r="828" spans="1:6" ht="12.75" customHeight="1">
      <c r="A828" s="39" t="s">
        <v>2289</v>
      </c>
      <c r="B828" s="45" t="s">
        <v>2288</v>
      </c>
      <c r="C828" s="33" t="s">
        <v>544</v>
      </c>
      <c r="D828" s="37">
        <v>48611.46</v>
      </c>
      <c r="E828" s="37">
        <v>16683.45</v>
      </c>
      <c r="F828" s="34">
        <v>65294.91</v>
      </c>
    </row>
    <row r="829" spans="1:6" ht="12.75" customHeight="1">
      <c r="A829" s="39" t="s">
        <v>2287</v>
      </c>
      <c r="B829" s="45" t="s">
        <v>2286</v>
      </c>
      <c r="C829" s="33" t="s">
        <v>92</v>
      </c>
      <c r="D829" s="37">
        <v>3249.57</v>
      </c>
      <c r="E829" s="37">
        <v>1115.25</v>
      </c>
      <c r="F829" s="34">
        <v>4364.83</v>
      </c>
    </row>
    <row r="830" spans="1:6" ht="12.75" customHeight="1">
      <c r="A830" s="39" t="s">
        <v>2285</v>
      </c>
      <c r="B830" s="45" t="s">
        <v>2284</v>
      </c>
      <c r="C830" s="33" t="s">
        <v>92</v>
      </c>
      <c r="D830" s="37">
        <v>4784.72</v>
      </c>
      <c r="E830" s="37">
        <v>1642.12</v>
      </c>
      <c r="F830" s="34">
        <v>6426.84</v>
      </c>
    </row>
    <row r="831" spans="1:6" ht="12.75" customHeight="1">
      <c r="A831" s="39" t="s">
        <v>2283</v>
      </c>
      <c r="B831" s="45" t="s">
        <v>2282</v>
      </c>
      <c r="C831" s="33" t="s">
        <v>92</v>
      </c>
      <c r="D831" s="37">
        <v>6527.43</v>
      </c>
      <c r="E831" s="37">
        <v>2240.21</v>
      </c>
      <c r="F831" s="34">
        <v>8767.64</v>
      </c>
    </row>
    <row r="832" spans="1:6" ht="12.75" customHeight="1">
      <c r="A832" s="39" t="s">
        <v>2281</v>
      </c>
      <c r="B832" s="45" t="s">
        <v>2280</v>
      </c>
      <c r="C832" s="33" t="s">
        <v>92</v>
      </c>
      <c r="D832" s="37">
        <v>8306.77</v>
      </c>
      <c r="E832" s="37">
        <v>2850.88</v>
      </c>
      <c r="F832" s="34">
        <v>11157.65</v>
      </c>
    </row>
    <row r="833" spans="1:6" ht="12.75" customHeight="1">
      <c r="A833" s="39" t="s">
        <v>2279</v>
      </c>
      <c r="B833" s="45" t="s">
        <v>2278</v>
      </c>
      <c r="C833" s="33" t="s">
        <v>92</v>
      </c>
      <c r="D833" s="37">
        <v>2939.27</v>
      </c>
      <c r="E833" s="37">
        <v>1008.76</v>
      </c>
      <c r="F833" s="34">
        <v>3948.03</v>
      </c>
    </row>
    <row r="834" spans="1:6" ht="12.75" customHeight="1">
      <c r="A834" s="39" t="s">
        <v>2277</v>
      </c>
      <c r="B834" s="45" t="s">
        <v>2276</v>
      </c>
      <c r="C834" s="33" t="s">
        <v>92</v>
      </c>
      <c r="D834" s="37">
        <v>4299.05</v>
      </c>
      <c r="E834" s="37">
        <v>1475.43</v>
      </c>
      <c r="F834" s="34">
        <v>5774.48</v>
      </c>
    </row>
    <row r="835" spans="1:6" ht="12.75" customHeight="1">
      <c r="A835" s="39" t="s">
        <v>2275</v>
      </c>
      <c r="B835" s="45" t="s">
        <v>2274</v>
      </c>
      <c r="C835" s="33" t="s">
        <v>92</v>
      </c>
      <c r="D835" s="37">
        <v>5732.6</v>
      </c>
      <c r="E835" s="37">
        <v>1967.43</v>
      </c>
      <c r="F835" s="34">
        <v>7700.03</v>
      </c>
    </row>
    <row r="836" spans="1:6" ht="12.75" customHeight="1">
      <c r="A836" s="39" t="s">
        <v>2273</v>
      </c>
      <c r="B836" s="45" t="s">
        <v>2272</v>
      </c>
      <c r="C836" s="33" t="s">
        <v>92</v>
      </c>
      <c r="D836" s="37">
        <v>7875.04</v>
      </c>
      <c r="E836" s="37">
        <v>2702.71</v>
      </c>
      <c r="F836" s="34">
        <v>10577.76</v>
      </c>
    </row>
    <row r="837" spans="1:6" ht="12.75" customHeight="1">
      <c r="A837" s="39" t="s">
        <v>2271</v>
      </c>
      <c r="B837" s="45" t="s">
        <v>2270</v>
      </c>
      <c r="C837" s="33" t="s">
        <v>92</v>
      </c>
      <c r="D837" s="37">
        <v>3188.86</v>
      </c>
      <c r="E837" s="37">
        <v>1094.42</v>
      </c>
      <c r="F837" s="34">
        <v>4283.28</v>
      </c>
    </row>
    <row r="838" spans="1:6" ht="12.75" customHeight="1">
      <c r="A838" s="39" t="s">
        <v>2269</v>
      </c>
      <c r="B838" s="45" t="s">
        <v>2268</v>
      </c>
      <c r="C838" s="33" t="s">
        <v>92</v>
      </c>
      <c r="D838" s="37">
        <v>4975.3100000000004</v>
      </c>
      <c r="E838" s="37">
        <v>1707.53</v>
      </c>
      <c r="F838" s="34">
        <v>6682.83</v>
      </c>
    </row>
    <row r="839" spans="1:6" ht="12.75" customHeight="1">
      <c r="A839" s="39" t="s">
        <v>2267</v>
      </c>
      <c r="B839" s="45" t="s">
        <v>2266</v>
      </c>
      <c r="C839" s="33" t="s">
        <v>92</v>
      </c>
      <c r="D839" s="37">
        <v>6678.03</v>
      </c>
      <c r="E839" s="37">
        <v>2291.9</v>
      </c>
      <c r="F839" s="34">
        <v>8969.93</v>
      </c>
    </row>
    <row r="840" spans="1:6" ht="12.75" customHeight="1">
      <c r="A840" s="39" t="s">
        <v>2265</v>
      </c>
      <c r="B840" s="45" t="s">
        <v>2264</v>
      </c>
      <c r="C840" s="33" t="s">
        <v>92</v>
      </c>
      <c r="D840" s="37">
        <v>9132.69</v>
      </c>
      <c r="E840" s="37">
        <v>3134.34</v>
      </c>
      <c r="F840" s="34">
        <v>12267.03</v>
      </c>
    </row>
    <row r="841" spans="1:6" ht="12.75" customHeight="1">
      <c r="A841" s="39" t="s">
        <v>2263</v>
      </c>
      <c r="B841" s="45" t="s">
        <v>2262</v>
      </c>
      <c r="C841" s="33" t="s">
        <v>92</v>
      </c>
      <c r="D841" s="37">
        <v>3460.12</v>
      </c>
      <c r="E841" s="37">
        <v>1187.51</v>
      </c>
      <c r="F841" s="34">
        <v>4647.63</v>
      </c>
    </row>
    <row r="842" spans="1:6" ht="12.75" customHeight="1">
      <c r="A842" s="39" t="s">
        <v>2261</v>
      </c>
      <c r="B842" s="45" t="s">
        <v>2260</v>
      </c>
      <c r="C842" s="33" t="s">
        <v>92</v>
      </c>
      <c r="D842" s="37">
        <v>5478.38</v>
      </c>
      <c r="E842" s="37">
        <v>1880.18</v>
      </c>
      <c r="F842" s="34">
        <v>7358.56</v>
      </c>
    </row>
    <row r="843" spans="1:6" ht="12.75" customHeight="1">
      <c r="A843" s="39" t="s">
        <v>2259</v>
      </c>
      <c r="B843" s="45" t="s">
        <v>2258</v>
      </c>
      <c r="C843" s="33" t="s">
        <v>92</v>
      </c>
      <c r="D843" s="37">
        <v>7652.81</v>
      </c>
      <c r="E843" s="37">
        <v>2626.44</v>
      </c>
      <c r="F843" s="34">
        <v>10279.25</v>
      </c>
    </row>
    <row r="844" spans="1:6" ht="12.75" customHeight="1">
      <c r="A844" s="39" t="s">
        <v>2257</v>
      </c>
      <c r="B844" s="45" t="s">
        <v>2256</v>
      </c>
      <c r="C844" s="33" t="s">
        <v>92</v>
      </c>
      <c r="D844" s="37">
        <v>10294.549999999999</v>
      </c>
      <c r="E844" s="37">
        <v>3533.09</v>
      </c>
      <c r="F844" s="34">
        <v>13827.64</v>
      </c>
    </row>
    <row r="845" spans="1:6" ht="12.75" customHeight="1">
      <c r="A845" s="39" t="s">
        <v>2255</v>
      </c>
      <c r="B845" s="45" t="s">
        <v>2254</v>
      </c>
      <c r="C845" s="33" t="s">
        <v>92</v>
      </c>
      <c r="D845" s="37">
        <v>3904.82</v>
      </c>
      <c r="E845" s="37">
        <v>1340.13</v>
      </c>
      <c r="F845" s="34">
        <v>5244.96</v>
      </c>
    </row>
    <row r="846" spans="1:6" ht="12.75" customHeight="1">
      <c r="A846" s="39" t="s">
        <v>2253</v>
      </c>
      <c r="B846" s="45" t="s">
        <v>2252</v>
      </c>
      <c r="C846" s="33" t="s">
        <v>92</v>
      </c>
      <c r="D846" s="37">
        <v>6306.76</v>
      </c>
      <c r="E846" s="37">
        <v>2164.48</v>
      </c>
      <c r="F846" s="34">
        <v>8471.24</v>
      </c>
    </row>
    <row r="847" spans="1:6" ht="12.75" customHeight="1">
      <c r="A847" s="39" t="s">
        <v>2251</v>
      </c>
      <c r="B847" s="45" t="s">
        <v>2250</v>
      </c>
      <c r="C847" s="33" t="s">
        <v>92</v>
      </c>
      <c r="D847" s="37">
        <v>8620.2000000000007</v>
      </c>
      <c r="E847" s="37">
        <v>2958.45</v>
      </c>
      <c r="F847" s="34">
        <v>11578.66</v>
      </c>
    </row>
    <row r="848" spans="1:6" ht="12.75" customHeight="1">
      <c r="A848" s="39" t="s">
        <v>2249</v>
      </c>
      <c r="B848" s="45" t="s">
        <v>2248</v>
      </c>
      <c r="C848" s="33" t="s">
        <v>92</v>
      </c>
      <c r="D848" s="37">
        <v>11452.86</v>
      </c>
      <c r="E848" s="37">
        <v>3930.62</v>
      </c>
      <c r="F848" s="34">
        <v>15383.48</v>
      </c>
    </row>
    <row r="849" spans="1:6" ht="12.75" customHeight="1">
      <c r="A849" s="39" t="s">
        <v>2247</v>
      </c>
      <c r="B849" s="45" t="s">
        <v>2246</v>
      </c>
      <c r="C849" s="33" t="s">
        <v>92</v>
      </c>
      <c r="D849" s="37">
        <v>4574.7700000000004</v>
      </c>
      <c r="E849" s="37">
        <v>1570.06</v>
      </c>
      <c r="F849" s="34">
        <v>6144.83</v>
      </c>
    </row>
    <row r="850" spans="1:6" ht="12.75" customHeight="1">
      <c r="A850" s="39" t="s">
        <v>2245</v>
      </c>
      <c r="B850" s="45" t="s">
        <v>2244</v>
      </c>
      <c r="C850" s="33" t="s">
        <v>92</v>
      </c>
      <c r="D850" s="37">
        <v>6758.41</v>
      </c>
      <c r="E850" s="37">
        <v>2319.4899999999998</v>
      </c>
      <c r="F850" s="34">
        <v>9077.9</v>
      </c>
    </row>
    <row r="851" spans="1:6" ht="12.75" customHeight="1">
      <c r="A851" s="39" t="s">
        <v>2243</v>
      </c>
      <c r="B851" s="45" t="s">
        <v>2242</v>
      </c>
      <c r="C851" s="33" t="s">
        <v>92</v>
      </c>
      <c r="D851" s="37">
        <v>9139.26</v>
      </c>
      <c r="E851" s="37">
        <v>3136.59</v>
      </c>
      <c r="F851" s="34">
        <v>12275.85</v>
      </c>
    </row>
    <row r="852" spans="1:6" ht="12.75" customHeight="1">
      <c r="A852" s="39" t="s">
        <v>2241</v>
      </c>
      <c r="B852" s="45" t="s">
        <v>2240</v>
      </c>
      <c r="C852" s="33" t="s">
        <v>92</v>
      </c>
      <c r="D852" s="37">
        <v>12256.11</v>
      </c>
      <c r="E852" s="37">
        <v>4206.3</v>
      </c>
      <c r="F852" s="34">
        <v>16462.400000000001</v>
      </c>
    </row>
    <row r="853" spans="1:6" ht="12.75" customHeight="1">
      <c r="A853" s="39" t="s">
        <v>2239</v>
      </c>
      <c r="B853" s="45" t="s">
        <v>2238</v>
      </c>
      <c r="C853" s="33" t="s">
        <v>92</v>
      </c>
      <c r="D853" s="37">
        <v>4661.6899999999996</v>
      </c>
      <c r="E853" s="37">
        <v>1599.89</v>
      </c>
      <c r="F853" s="34">
        <v>6261.58</v>
      </c>
    </row>
    <row r="854" spans="1:6" ht="12.75" customHeight="1">
      <c r="A854" s="39" t="s">
        <v>2237</v>
      </c>
      <c r="B854" s="45" t="s">
        <v>2236</v>
      </c>
      <c r="C854" s="33" t="s">
        <v>92</v>
      </c>
      <c r="D854" s="37">
        <v>7292.85</v>
      </c>
      <c r="E854" s="37">
        <v>2502.91</v>
      </c>
      <c r="F854" s="34">
        <v>9795.76</v>
      </c>
    </row>
    <row r="855" spans="1:6" ht="12.75" customHeight="1">
      <c r="A855" s="39" t="s">
        <v>2235</v>
      </c>
      <c r="B855" s="45" t="s">
        <v>2234</v>
      </c>
      <c r="C855" s="33" t="s">
        <v>92</v>
      </c>
      <c r="D855" s="37">
        <v>9832.7900000000009</v>
      </c>
      <c r="E855" s="37">
        <v>3374.61</v>
      </c>
      <c r="F855" s="34">
        <v>13207.4</v>
      </c>
    </row>
    <row r="856" spans="1:6" ht="12.75" customHeight="1">
      <c r="A856" s="39" t="s">
        <v>2233</v>
      </c>
      <c r="B856" s="45" t="s">
        <v>2232</v>
      </c>
      <c r="C856" s="33" t="s">
        <v>92</v>
      </c>
      <c r="D856" s="37">
        <v>13492.11</v>
      </c>
      <c r="E856" s="37">
        <v>4630.49</v>
      </c>
      <c r="F856" s="34">
        <v>18122.61</v>
      </c>
    </row>
    <row r="857" spans="1:6" ht="12.75" customHeight="1">
      <c r="A857" s="39" t="s">
        <v>2231</v>
      </c>
      <c r="B857" s="45" t="s">
        <v>2230</v>
      </c>
      <c r="C857" s="33" t="s">
        <v>92</v>
      </c>
      <c r="D857" s="37">
        <v>3393.72</v>
      </c>
      <c r="E857" s="37">
        <v>1164.73</v>
      </c>
      <c r="F857" s="34">
        <v>4558.45</v>
      </c>
    </row>
    <row r="858" spans="1:6" ht="12.75" customHeight="1">
      <c r="A858" s="39" t="s">
        <v>2229</v>
      </c>
      <c r="B858" s="45" t="s">
        <v>2228</v>
      </c>
      <c r="C858" s="33" t="s">
        <v>92</v>
      </c>
      <c r="D858" s="37">
        <v>4970.75</v>
      </c>
      <c r="E858" s="37">
        <v>1705.96</v>
      </c>
      <c r="F858" s="34">
        <v>6676.72</v>
      </c>
    </row>
    <row r="859" spans="1:6" ht="12.75" customHeight="1">
      <c r="A859" s="39" t="s">
        <v>2227</v>
      </c>
      <c r="B859" s="45" t="s">
        <v>2226</v>
      </c>
      <c r="C859" s="33" t="s">
        <v>92</v>
      </c>
      <c r="D859" s="37">
        <v>6763.35</v>
      </c>
      <c r="E859" s="37">
        <v>2321.1799999999998</v>
      </c>
      <c r="F859" s="34">
        <v>9084.5300000000007</v>
      </c>
    </row>
    <row r="860" spans="1:6" ht="12.75" customHeight="1">
      <c r="A860" s="39" t="s">
        <v>2225</v>
      </c>
      <c r="B860" s="45" t="s">
        <v>2224</v>
      </c>
      <c r="C860" s="33" t="s">
        <v>92</v>
      </c>
      <c r="D860" s="37">
        <v>8653.23</v>
      </c>
      <c r="E860" s="37">
        <v>2969.79</v>
      </c>
      <c r="F860" s="34">
        <v>11623.02</v>
      </c>
    </row>
    <row r="861" spans="1:6" ht="12.75" customHeight="1">
      <c r="A861" s="39" t="s">
        <v>2223</v>
      </c>
      <c r="B861" s="45" t="s">
        <v>2222</v>
      </c>
      <c r="C861" s="33" t="s">
        <v>92</v>
      </c>
      <c r="D861" s="37">
        <v>3083.42</v>
      </c>
      <c r="E861" s="37">
        <v>1058.23</v>
      </c>
      <c r="F861" s="34">
        <v>4141.6499999999996</v>
      </c>
    </row>
    <row r="862" spans="1:6" ht="12.75" customHeight="1">
      <c r="A862" s="39" t="s">
        <v>2221</v>
      </c>
      <c r="B862" s="45" t="s">
        <v>2220</v>
      </c>
      <c r="C862" s="33" t="s">
        <v>92</v>
      </c>
      <c r="D862" s="37">
        <v>4485.08</v>
      </c>
      <c r="E862" s="37">
        <v>1539.28</v>
      </c>
      <c r="F862" s="34">
        <v>6024.36</v>
      </c>
    </row>
    <row r="863" spans="1:6" ht="12.75" customHeight="1">
      <c r="A863" s="39" t="s">
        <v>2219</v>
      </c>
      <c r="B863" s="45" t="s">
        <v>2218</v>
      </c>
      <c r="C863" s="33" t="s">
        <v>92</v>
      </c>
      <c r="D863" s="37">
        <v>5968.53</v>
      </c>
      <c r="E863" s="37">
        <v>2048.4</v>
      </c>
      <c r="F863" s="34">
        <v>8016.93</v>
      </c>
    </row>
    <row r="864" spans="1:6" ht="12.75" customHeight="1">
      <c r="A864" s="39" t="s">
        <v>2217</v>
      </c>
      <c r="B864" s="45" t="s">
        <v>2216</v>
      </c>
      <c r="C864" s="33" t="s">
        <v>92</v>
      </c>
      <c r="D864" s="37">
        <v>8221.5</v>
      </c>
      <c r="E864" s="37">
        <v>2821.62</v>
      </c>
      <c r="F864" s="34">
        <v>11043.12</v>
      </c>
    </row>
    <row r="865" spans="1:6" ht="12.75" customHeight="1">
      <c r="A865" s="39" t="s">
        <v>2215</v>
      </c>
      <c r="B865" s="45" t="s">
        <v>2214</v>
      </c>
      <c r="C865" s="33" t="s">
        <v>92</v>
      </c>
      <c r="D865" s="37">
        <v>3333.01</v>
      </c>
      <c r="E865" s="37">
        <v>1143.8900000000001</v>
      </c>
      <c r="F865" s="34">
        <v>4476.8999999999996</v>
      </c>
    </row>
    <row r="866" spans="1:6" ht="12.75" customHeight="1">
      <c r="A866" s="39" t="s">
        <v>2213</v>
      </c>
      <c r="B866" s="45" t="s">
        <v>2212</v>
      </c>
      <c r="C866" s="33" t="s">
        <v>92</v>
      </c>
      <c r="D866" s="37">
        <v>5161.34</v>
      </c>
      <c r="E866" s="37">
        <v>1771.37</v>
      </c>
      <c r="F866" s="34">
        <v>6932.71</v>
      </c>
    </row>
    <row r="867" spans="1:6" ht="12.75" customHeight="1">
      <c r="A867" s="39" t="s">
        <v>2211</v>
      </c>
      <c r="B867" s="45" t="s">
        <v>2210</v>
      </c>
      <c r="C867" s="33" t="s">
        <v>92</v>
      </c>
      <c r="D867" s="37">
        <v>6972.28</v>
      </c>
      <c r="E867" s="37">
        <v>2392.89</v>
      </c>
      <c r="F867" s="34">
        <v>9365.17</v>
      </c>
    </row>
    <row r="868" spans="1:6" ht="12.75" customHeight="1">
      <c r="A868" s="39" t="s">
        <v>2209</v>
      </c>
      <c r="B868" s="45" t="s">
        <v>2208</v>
      </c>
      <c r="C868" s="33" t="s">
        <v>92</v>
      </c>
      <c r="D868" s="37">
        <v>9549.4599999999991</v>
      </c>
      <c r="E868" s="37">
        <v>3277.37</v>
      </c>
      <c r="F868" s="34">
        <v>12826.83</v>
      </c>
    </row>
    <row r="869" spans="1:6" ht="12.75" customHeight="1">
      <c r="A869" s="39" t="s">
        <v>2207</v>
      </c>
      <c r="B869" s="45" t="s">
        <v>2206</v>
      </c>
      <c r="C869" s="33" t="s">
        <v>92</v>
      </c>
      <c r="D869" s="37">
        <v>3604.27</v>
      </c>
      <c r="E869" s="37">
        <v>1236.98</v>
      </c>
      <c r="F869" s="34">
        <v>4841.25</v>
      </c>
    </row>
    <row r="870" spans="1:6" ht="12.75" customHeight="1">
      <c r="A870" s="39" t="s">
        <v>2205</v>
      </c>
      <c r="B870" s="45" t="s">
        <v>2204</v>
      </c>
      <c r="C870" s="33" t="s">
        <v>92</v>
      </c>
      <c r="D870" s="37">
        <v>5719.85</v>
      </c>
      <c r="E870" s="37">
        <v>1963.05</v>
      </c>
      <c r="F870" s="34">
        <v>7682.91</v>
      </c>
    </row>
    <row r="871" spans="1:6" ht="12.75" customHeight="1">
      <c r="A871" s="39" t="s">
        <v>2203</v>
      </c>
      <c r="B871" s="45" t="s">
        <v>2202</v>
      </c>
      <c r="C871" s="33" t="s">
        <v>92</v>
      </c>
      <c r="D871" s="37">
        <v>7947.06</v>
      </c>
      <c r="E871" s="37">
        <v>2727.43</v>
      </c>
      <c r="F871" s="34">
        <v>10674.49</v>
      </c>
    </row>
    <row r="872" spans="1:6" ht="12.75" customHeight="1">
      <c r="A872" s="39" t="s">
        <v>2201</v>
      </c>
      <c r="B872" s="45" t="s">
        <v>2200</v>
      </c>
      <c r="C872" s="33" t="s">
        <v>92</v>
      </c>
      <c r="D872" s="37">
        <v>10711.32</v>
      </c>
      <c r="E872" s="37">
        <v>3676.12</v>
      </c>
      <c r="F872" s="34">
        <v>14387.44</v>
      </c>
    </row>
    <row r="873" spans="1:6" ht="12.75" customHeight="1">
      <c r="A873" s="39" t="s">
        <v>2199</v>
      </c>
      <c r="B873" s="45" t="s">
        <v>2198</v>
      </c>
      <c r="C873" s="33" t="s">
        <v>92</v>
      </c>
      <c r="D873" s="37">
        <v>4048.97</v>
      </c>
      <c r="E873" s="37">
        <v>1389.61</v>
      </c>
      <c r="F873" s="34">
        <v>5438.58</v>
      </c>
    </row>
    <row r="874" spans="1:6" ht="12.75" customHeight="1">
      <c r="A874" s="39" t="s">
        <v>2197</v>
      </c>
      <c r="B874" s="45" t="s">
        <v>2196</v>
      </c>
      <c r="C874" s="33" t="s">
        <v>92</v>
      </c>
      <c r="D874" s="37">
        <v>6548.23</v>
      </c>
      <c r="E874" s="37">
        <v>2247.35</v>
      </c>
      <c r="F874" s="34">
        <v>8795.58</v>
      </c>
    </row>
    <row r="875" spans="1:6" ht="12.75" customHeight="1">
      <c r="A875" s="39" t="s">
        <v>2195</v>
      </c>
      <c r="B875" s="45" t="s">
        <v>2194</v>
      </c>
      <c r="C875" s="33" t="s">
        <v>92</v>
      </c>
      <c r="D875" s="37">
        <v>8974.44</v>
      </c>
      <c r="E875" s="37">
        <v>3080.03</v>
      </c>
      <c r="F875" s="34">
        <v>12054.46</v>
      </c>
    </row>
    <row r="876" spans="1:6" ht="12.75" customHeight="1">
      <c r="A876" s="39" t="s">
        <v>2193</v>
      </c>
      <c r="B876" s="45" t="s">
        <v>2192</v>
      </c>
      <c r="C876" s="33" t="s">
        <v>92</v>
      </c>
      <c r="D876" s="37">
        <v>11964.71</v>
      </c>
      <c r="E876" s="37">
        <v>4106.29</v>
      </c>
      <c r="F876" s="34">
        <v>16071</v>
      </c>
    </row>
    <row r="877" spans="1:6" ht="12.75" customHeight="1">
      <c r="A877" s="39" t="s">
        <v>2191</v>
      </c>
      <c r="B877" s="45" t="s">
        <v>2190</v>
      </c>
      <c r="C877" s="33" t="s">
        <v>92</v>
      </c>
      <c r="D877" s="37">
        <v>4764.03</v>
      </c>
      <c r="E877" s="37">
        <v>1635.01</v>
      </c>
      <c r="F877" s="34">
        <v>6399.04</v>
      </c>
    </row>
    <row r="878" spans="1:6" ht="12.75" customHeight="1">
      <c r="A878" s="39" t="s">
        <v>2189</v>
      </c>
      <c r="B878" s="45" t="s">
        <v>2188</v>
      </c>
      <c r="C878" s="33" t="s">
        <v>92</v>
      </c>
      <c r="D878" s="37">
        <v>7049.53</v>
      </c>
      <c r="E878" s="37">
        <v>2419.4</v>
      </c>
      <c r="F878" s="34">
        <v>9468.93</v>
      </c>
    </row>
    <row r="879" spans="1:6" ht="12.75" customHeight="1">
      <c r="A879" s="39" t="s">
        <v>2187</v>
      </c>
      <c r="B879" s="45" t="s">
        <v>2186</v>
      </c>
      <c r="C879" s="33" t="s">
        <v>92</v>
      </c>
      <c r="D879" s="37">
        <v>9493.49</v>
      </c>
      <c r="E879" s="37">
        <v>3258.17</v>
      </c>
      <c r="F879" s="34">
        <v>12751.66</v>
      </c>
    </row>
    <row r="880" spans="1:6" ht="12.75" customHeight="1">
      <c r="A880" s="39" t="s">
        <v>2185</v>
      </c>
      <c r="B880" s="45" t="s">
        <v>2184</v>
      </c>
      <c r="C880" s="33" t="s">
        <v>92</v>
      </c>
      <c r="D880" s="37">
        <v>12767.96</v>
      </c>
      <c r="E880" s="37">
        <v>4381.96</v>
      </c>
      <c r="F880" s="34">
        <v>17149.919999999998</v>
      </c>
    </row>
    <row r="881" spans="1:6" ht="12.75" customHeight="1">
      <c r="A881" s="39" t="s">
        <v>2183</v>
      </c>
      <c r="B881" s="45" t="s">
        <v>2182</v>
      </c>
      <c r="C881" s="33" t="s">
        <v>92</v>
      </c>
      <c r="D881" s="37">
        <v>4850.95</v>
      </c>
      <c r="E881" s="37">
        <v>1664.85</v>
      </c>
      <c r="F881" s="34">
        <v>6515.79</v>
      </c>
    </row>
    <row r="882" spans="1:6" ht="12.75" customHeight="1">
      <c r="A882" s="39" t="s">
        <v>2181</v>
      </c>
      <c r="B882" s="45" t="s">
        <v>2180</v>
      </c>
      <c r="C882" s="33" t="s">
        <v>92</v>
      </c>
      <c r="D882" s="37">
        <v>7583.98</v>
      </c>
      <c r="E882" s="37">
        <v>2602.8200000000002</v>
      </c>
      <c r="F882" s="34">
        <v>10186.799999999999</v>
      </c>
    </row>
    <row r="883" spans="1:6" ht="12.75" customHeight="1">
      <c r="A883" s="39" t="s">
        <v>2179</v>
      </c>
      <c r="B883" s="45" t="s">
        <v>2178</v>
      </c>
      <c r="C883" s="33" t="s">
        <v>92</v>
      </c>
      <c r="D883" s="37">
        <v>10187.02</v>
      </c>
      <c r="E883" s="37">
        <v>3496.18</v>
      </c>
      <c r="F883" s="34">
        <v>13683.2</v>
      </c>
    </row>
    <row r="884" spans="1:6" ht="12.75" customHeight="1">
      <c r="A884" s="39" t="s">
        <v>2177</v>
      </c>
      <c r="B884" s="45" t="s">
        <v>2176</v>
      </c>
      <c r="C884" s="33" t="s">
        <v>92</v>
      </c>
      <c r="D884" s="37">
        <v>14003.96</v>
      </c>
      <c r="E884" s="37">
        <v>4806.16</v>
      </c>
      <c r="F884" s="34">
        <v>18810.12</v>
      </c>
    </row>
    <row r="885" spans="1:6" ht="12.75" customHeight="1">
      <c r="A885" s="39" t="s">
        <v>2175</v>
      </c>
      <c r="B885" s="45" t="s">
        <v>2174</v>
      </c>
      <c r="C885" s="33" t="s">
        <v>544</v>
      </c>
      <c r="D885" s="37">
        <v>12059.05</v>
      </c>
      <c r="E885" s="37">
        <v>4138.67</v>
      </c>
      <c r="F885" s="34">
        <v>16197.72</v>
      </c>
    </row>
    <row r="886" spans="1:6" ht="12.75" customHeight="1">
      <c r="A886" s="39" t="s">
        <v>2173</v>
      </c>
      <c r="B886" s="45" t="s">
        <v>2172</v>
      </c>
      <c r="C886" s="33" t="s">
        <v>544</v>
      </c>
      <c r="D886" s="37">
        <v>18090.11</v>
      </c>
      <c r="E886" s="37">
        <v>6208.53</v>
      </c>
      <c r="F886" s="34">
        <v>24298.639999999999</v>
      </c>
    </row>
    <row r="887" spans="1:6" ht="12.75" customHeight="1">
      <c r="A887" s="39" t="s">
        <v>2171</v>
      </c>
      <c r="B887" s="45" t="s">
        <v>2170</v>
      </c>
      <c r="C887" s="33" t="s">
        <v>544</v>
      </c>
      <c r="D887" s="37">
        <v>25510.15</v>
      </c>
      <c r="E887" s="37">
        <v>8755.08</v>
      </c>
      <c r="F887" s="34">
        <v>34265.230000000003</v>
      </c>
    </row>
    <row r="888" spans="1:6" ht="12.75" customHeight="1">
      <c r="A888" s="39" t="s">
        <v>2169</v>
      </c>
      <c r="B888" s="45" t="s">
        <v>2168</v>
      </c>
      <c r="C888" s="33" t="s">
        <v>544</v>
      </c>
      <c r="D888" s="37">
        <v>35797.24</v>
      </c>
      <c r="E888" s="37">
        <v>12285.61</v>
      </c>
      <c r="F888" s="34">
        <v>48082.85</v>
      </c>
    </row>
    <row r="889" spans="1:6" ht="12.75" customHeight="1">
      <c r="A889" s="39" t="s">
        <v>2167</v>
      </c>
      <c r="B889" s="45" t="s">
        <v>2166</v>
      </c>
      <c r="C889" s="33" t="s">
        <v>544</v>
      </c>
      <c r="D889" s="37">
        <v>13147.86</v>
      </c>
      <c r="E889" s="37">
        <v>4512.3500000000004</v>
      </c>
      <c r="F889" s="34">
        <v>17660.2</v>
      </c>
    </row>
    <row r="890" spans="1:6" ht="12.75" customHeight="1">
      <c r="A890" s="39" t="s">
        <v>2165</v>
      </c>
      <c r="B890" s="45" t="s">
        <v>2164</v>
      </c>
      <c r="C890" s="33" t="s">
        <v>544</v>
      </c>
      <c r="D890" s="37">
        <v>19616.759999999998</v>
      </c>
      <c r="E890" s="37">
        <v>6732.47</v>
      </c>
      <c r="F890" s="34">
        <v>26349.23</v>
      </c>
    </row>
    <row r="891" spans="1:6" ht="12.75" customHeight="1">
      <c r="A891" s="39" t="s">
        <v>2163</v>
      </c>
      <c r="B891" s="45" t="s">
        <v>2162</v>
      </c>
      <c r="C891" s="33" t="s">
        <v>544</v>
      </c>
      <c r="D891" s="37">
        <v>27746.1</v>
      </c>
      <c r="E891" s="37">
        <v>9522.4599999999991</v>
      </c>
      <c r="F891" s="34">
        <v>37268.559999999998</v>
      </c>
    </row>
    <row r="892" spans="1:6" ht="12.75" customHeight="1">
      <c r="A892" s="39" t="s">
        <v>2161</v>
      </c>
      <c r="B892" s="45" t="s">
        <v>2160</v>
      </c>
      <c r="C892" s="33" t="s">
        <v>544</v>
      </c>
      <c r="D892" s="37">
        <v>35863.22</v>
      </c>
      <c r="E892" s="37">
        <v>12308.26</v>
      </c>
      <c r="F892" s="34">
        <v>48171.48</v>
      </c>
    </row>
    <row r="893" spans="1:6" ht="12.75" customHeight="1">
      <c r="A893" s="39" t="s">
        <v>2159</v>
      </c>
      <c r="B893" s="45" t="s">
        <v>2158</v>
      </c>
      <c r="C893" s="33" t="s">
        <v>544</v>
      </c>
      <c r="D893" s="37">
        <v>13752.6</v>
      </c>
      <c r="E893" s="37">
        <v>4719.8900000000003</v>
      </c>
      <c r="F893" s="34">
        <v>18472.490000000002</v>
      </c>
    </row>
    <row r="894" spans="1:6" ht="12.75" customHeight="1">
      <c r="A894" s="39" t="s">
        <v>2157</v>
      </c>
      <c r="B894" s="45" t="s">
        <v>2156</v>
      </c>
      <c r="C894" s="33" t="s">
        <v>544</v>
      </c>
      <c r="D894" s="37">
        <v>21657.759999999998</v>
      </c>
      <c r="E894" s="37">
        <v>7432.94</v>
      </c>
      <c r="F894" s="34">
        <v>29090.7</v>
      </c>
    </row>
    <row r="895" spans="1:6" ht="12.75" customHeight="1">
      <c r="A895" s="39" t="s">
        <v>2155</v>
      </c>
      <c r="B895" s="45" t="s">
        <v>2154</v>
      </c>
      <c r="C895" s="33" t="s">
        <v>544</v>
      </c>
      <c r="D895" s="37">
        <v>31639.34</v>
      </c>
      <c r="E895" s="37">
        <v>10858.62</v>
      </c>
      <c r="F895" s="34">
        <v>42497.96</v>
      </c>
    </row>
    <row r="896" spans="1:6" ht="12.75" customHeight="1">
      <c r="A896" s="39" t="s">
        <v>2153</v>
      </c>
      <c r="B896" s="45" t="s">
        <v>2152</v>
      </c>
      <c r="C896" s="33" t="s">
        <v>544</v>
      </c>
      <c r="D896" s="37">
        <v>45283.53</v>
      </c>
      <c r="E896" s="37">
        <v>15541.31</v>
      </c>
      <c r="F896" s="34">
        <v>60824.84</v>
      </c>
    </row>
    <row r="897" spans="1:6" ht="12.75" customHeight="1">
      <c r="A897" s="39" t="s">
        <v>2151</v>
      </c>
      <c r="B897" s="45" t="s">
        <v>2150</v>
      </c>
      <c r="C897" s="33" t="s">
        <v>544</v>
      </c>
      <c r="D897" s="37">
        <v>17378.89</v>
      </c>
      <c r="E897" s="37">
        <v>5964.43</v>
      </c>
      <c r="F897" s="34">
        <v>23343.32</v>
      </c>
    </row>
    <row r="898" spans="1:6" ht="12.75" customHeight="1">
      <c r="A898" s="39" t="s">
        <v>2149</v>
      </c>
      <c r="B898" s="45" t="s">
        <v>2148</v>
      </c>
      <c r="C898" s="33" t="s">
        <v>544</v>
      </c>
      <c r="D898" s="37">
        <v>27444.04</v>
      </c>
      <c r="E898" s="37">
        <v>9418.7900000000009</v>
      </c>
      <c r="F898" s="34">
        <v>36862.83</v>
      </c>
    </row>
    <row r="899" spans="1:6" ht="12.75" customHeight="1">
      <c r="A899" s="39" t="s">
        <v>2147</v>
      </c>
      <c r="B899" s="45" t="s">
        <v>2146</v>
      </c>
      <c r="C899" s="33" t="s">
        <v>544</v>
      </c>
      <c r="D899" s="37">
        <v>40084.519999999997</v>
      </c>
      <c r="E899" s="37">
        <v>13757.01</v>
      </c>
      <c r="F899" s="34">
        <v>53841.53</v>
      </c>
    </row>
    <row r="900" spans="1:6" ht="12.75" customHeight="1">
      <c r="A900" s="39" t="s">
        <v>2145</v>
      </c>
      <c r="B900" s="45" t="s">
        <v>2144</v>
      </c>
      <c r="C900" s="33" t="s">
        <v>544</v>
      </c>
      <c r="D900" s="37">
        <v>57425.54</v>
      </c>
      <c r="E900" s="37">
        <v>19708.45</v>
      </c>
      <c r="F900" s="34">
        <v>77133.990000000005</v>
      </c>
    </row>
    <row r="901" spans="1:6" ht="12.75" customHeight="1">
      <c r="A901" s="39" t="s">
        <v>2143</v>
      </c>
      <c r="B901" s="45" t="s">
        <v>2142</v>
      </c>
      <c r="C901" s="33" t="s">
        <v>544</v>
      </c>
      <c r="D901" s="37">
        <v>12552.45</v>
      </c>
      <c r="E901" s="37">
        <v>4308</v>
      </c>
      <c r="F901" s="34">
        <v>16860.45</v>
      </c>
    </row>
    <row r="902" spans="1:6" ht="12.75" customHeight="1">
      <c r="A902" s="39" t="s">
        <v>2141</v>
      </c>
      <c r="B902" s="45" t="s">
        <v>2140</v>
      </c>
      <c r="C902" s="33" t="s">
        <v>544</v>
      </c>
      <c r="D902" s="37">
        <v>18886.45</v>
      </c>
      <c r="E902" s="37">
        <v>6481.83</v>
      </c>
      <c r="F902" s="34">
        <v>25368.28</v>
      </c>
    </row>
    <row r="903" spans="1:6" ht="12.75" customHeight="1">
      <c r="A903" s="39" t="s">
        <v>2139</v>
      </c>
      <c r="B903" s="45" t="s">
        <v>2138</v>
      </c>
      <c r="C903" s="33" t="s">
        <v>544</v>
      </c>
      <c r="D903" s="37">
        <v>26627.33</v>
      </c>
      <c r="E903" s="37">
        <v>9138.5</v>
      </c>
      <c r="F903" s="34">
        <v>35765.83</v>
      </c>
    </row>
    <row r="904" spans="1:6" ht="12.75" customHeight="1">
      <c r="A904" s="39" t="s">
        <v>2137</v>
      </c>
      <c r="B904" s="45" t="s">
        <v>2136</v>
      </c>
      <c r="C904" s="33" t="s">
        <v>544</v>
      </c>
      <c r="D904" s="37">
        <v>37409.870000000003</v>
      </c>
      <c r="E904" s="37">
        <v>12839.07</v>
      </c>
      <c r="F904" s="34">
        <v>50248.93</v>
      </c>
    </row>
    <row r="905" spans="1:6" ht="12.75" customHeight="1">
      <c r="A905" s="39" t="s">
        <v>2135</v>
      </c>
      <c r="B905" s="45" t="s">
        <v>2134</v>
      </c>
      <c r="C905" s="33" t="s">
        <v>544</v>
      </c>
      <c r="D905" s="37">
        <v>13645.31</v>
      </c>
      <c r="E905" s="37">
        <v>4683.07</v>
      </c>
      <c r="F905" s="34">
        <v>18328.38</v>
      </c>
    </row>
    <row r="906" spans="1:6" ht="12.75" customHeight="1">
      <c r="A906" s="39" t="s">
        <v>2133</v>
      </c>
      <c r="B906" s="45" t="s">
        <v>2132</v>
      </c>
      <c r="C906" s="33" t="s">
        <v>544</v>
      </c>
      <c r="D906" s="37">
        <v>20411.169999999998</v>
      </c>
      <c r="E906" s="37">
        <v>7005.11</v>
      </c>
      <c r="F906" s="34">
        <v>27416.28</v>
      </c>
    </row>
    <row r="907" spans="1:6" ht="12.75" customHeight="1">
      <c r="A907" s="39" t="s">
        <v>2131</v>
      </c>
      <c r="B907" s="45" t="s">
        <v>2130</v>
      </c>
      <c r="C907" s="33" t="s">
        <v>544</v>
      </c>
      <c r="D907" s="37">
        <v>28863.05</v>
      </c>
      <c r="E907" s="37">
        <v>9905.7999999999993</v>
      </c>
      <c r="F907" s="34">
        <v>38768.85</v>
      </c>
    </row>
    <row r="908" spans="1:6" ht="12.75" customHeight="1">
      <c r="A908" s="39" t="s">
        <v>2129</v>
      </c>
      <c r="B908" s="45" t="s">
        <v>2128</v>
      </c>
      <c r="C908" s="33" t="s">
        <v>544</v>
      </c>
      <c r="D908" s="37">
        <v>37195.089999999997</v>
      </c>
      <c r="E908" s="37">
        <v>12765.35</v>
      </c>
      <c r="F908" s="34">
        <v>49960.44</v>
      </c>
    </row>
    <row r="909" spans="1:6" ht="12.75" customHeight="1">
      <c r="A909" s="39" t="s">
        <v>2127</v>
      </c>
      <c r="B909" s="45" t="s">
        <v>2126</v>
      </c>
      <c r="C909" s="33" t="s">
        <v>544</v>
      </c>
      <c r="D909" s="37">
        <v>14306.85</v>
      </c>
      <c r="E909" s="37">
        <v>4910.1099999999997</v>
      </c>
      <c r="F909" s="34">
        <v>19216.96</v>
      </c>
    </row>
    <row r="910" spans="1:6" ht="12.75" customHeight="1">
      <c r="A910" s="39" t="s">
        <v>2125</v>
      </c>
      <c r="B910" s="45" t="s">
        <v>2124</v>
      </c>
      <c r="C910" s="33" t="s">
        <v>544</v>
      </c>
      <c r="D910" s="37">
        <v>22552.36</v>
      </c>
      <c r="E910" s="37">
        <v>7739.97</v>
      </c>
      <c r="F910" s="34">
        <v>30292.33</v>
      </c>
    </row>
    <row r="911" spans="1:6" ht="12.75" customHeight="1">
      <c r="A911" s="39" t="s">
        <v>2123</v>
      </c>
      <c r="B911" s="45" t="s">
        <v>2122</v>
      </c>
      <c r="C911" s="33" t="s">
        <v>544</v>
      </c>
      <c r="D911" s="37">
        <v>32888.75</v>
      </c>
      <c r="E911" s="37">
        <v>11287.42</v>
      </c>
      <c r="F911" s="34">
        <v>44176.17</v>
      </c>
    </row>
    <row r="912" spans="1:6" ht="12.75" customHeight="1">
      <c r="A912" s="39" t="s">
        <v>2121</v>
      </c>
      <c r="B912" s="45" t="s">
        <v>2120</v>
      </c>
      <c r="C912" s="33" t="s">
        <v>544</v>
      </c>
      <c r="D912" s="37">
        <v>47046.52</v>
      </c>
      <c r="E912" s="37">
        <v>16146.37</v>
      </c>
      <c r="F912" s="34">
        <v>63192.88</v>
      </c>
    </row>
    <row r="913" spans="1:6" ht="12.75" customHeight="1">
      <c r="A913" s="39" t="s">
        <v>2119</v>
      </c>
      <c r="B913" s="45" t="s">
        <v>2118</v>
      </c>
      <c r="C913" s="33" t="s">
        <v>544</v>
      </c>
      <c r="D913" s="37">
        <v>18061.77</v>
      </c>
      <c r="E913" s="37">
        <v>6198.8</v>
      </c>
      <c r="F913" s="34">
        <v>24260.58</v>
      </c>
    </row>
    <row r="914" spans="1:6" ht="12.75" customHeight="1">
      <c r="A914" s="39" t="s">
        <v>2117</v>
      </c>
      <c r="B914" s="45" t="s">
        <v>2116</v>
      </c>
      <c r="C914" s="33" t="s">
        <v>544</v>
      </c>
      <c r="D914" s="37">
        <v>28545.89</v>
      </c>
      <c r="E914" s="37">
        <v>9796.9500000000007</v>
      </c>
      <c r="F914" s="34">
        <v>38342.839999999997</v>
      </c>
    </row>
    <row r="915" spans="1:6" ht="12.75" customHeight="1">
      <c r="A915" s="39" t="s">
        <v>2115</v>
      </c>
      <c r="B915" s="45" t="s">
        <v>2114</v>
      </c>
      <c r="C915" s="33" t="s">
        <v>544</v>
      </c>
      <c r="D915" s="37">
        <v>41618.53</v>
      </c>
      <c r="E915" s="37">
        <v>14283.48</v>
      </c>
      <c r="F915" s="34">
        <v>55902.01</v>
      </c>
    </row>
    <row r="916" spans="1:6" ht="12.75" customHeight="1">
      <c r="A916" s="39" t="s">
        <v>2113</v>
      </c>
      <c r="B916" s="45" t="s">
        <v>2112</v>
      </c>
      <c r="C916" s="33" t="s">
        <v>544</v>
      </c>
      <c r="D916" s="37">
        <v>59609.01</v>
      </c>
      <c r="E916" s="37">
        <v>20457.810000000001</v>
      </c>
      <c r="F916" s="34">
        <v>80066.820000000007</v>
      </c>
    </row>
    <row r="917" spans="1:6" ht="12.75" customHeight="1">
      <c r="A917" s="39" t="s">
        <v>2111</v>
      </c>
      <c r="B917" s="45" t="s">
        <v>2110</v>
      </c>
      <c r="C917" s="33" t="s">
        <v>92</v>
      </c>
      <c r="D917" s="37">
        <v>1420.34</v>
      </c>
      <c r="E917" s="36">
        <v>487.46</v>
      </c>
      <c r="F917" s="34">
        <v>1907.8</v>
      </c>
    </row>
    <row r="918" spans="1:6" ht="12.75" customHeight="1">
      <c r="A918" s="39" t="s">
        <v>2109</v>
      </c>
      <c r="B918" s="45" t="s">
        <v>2108</v>
      </c>
      <c r="C918" s="33" t="s">
        <v>92</v>
      </c>
      <c r="D918" s="37">
        <v>2006.23</v>
      </c>
      <c r="E918" s="36">
        <v>688.54</v>
      </c>
      <c r="F918" s="34">
        <v>2694.76</v>
      </c>
    </row>
    <row r="919" spans="1:6" ht="12.75" customHeight="1">
      <c r="A919" s="39" t="s">
        <v>2107</v>
      </c>
      <c r="B919" s="45" t="s">
        <v>2106</v>
      </c>
      <c r="C919" s="33" t="s">
        <v>92</v>
      </c>
      <c r="D919" s="37">
        <v>1434.9</v>
      </c>
      <c r="E919" s="36">
        <v>492.46</v>
      </c>
      <c r="F919" s="34">
        <v>1927.36</v>
      </c>
    </row>
    <row r="920" spans="1:6" ht="12.75" customHeight="1">
      <c r="A920" s="39" t="s">
        <v>2105</v>
      </c>
      <c r="B920" s="45" t="s">
        <v>2104</v>
      </c>
      <c r="C920" s="33" t="s">
        <v>92</v>
      </c>
      <c r="D920" s="37">
        <v>2022.4</v>
      </c>
      <c r="E920" s="36">
        <v>694.09</v>
      </c>
      <c r="F920" s="34">
        <v>2716.49</v>
      </c>
    </row>
    <row r="921" spans="1:6" ht="12.75" customHeight="1">
      <c r="A921" s="39" t="s">
        <v>2103</v>
      </c>
      <c r="B921" s="45" t="s">
        <v>2102</v>
      </c>
      <c r="C921" s="33" t="s">
        <v>92</v>
      </c>
      <c r="D921" s="37">
        <v>1523.29</v>
      </c>
      <c r="E921" s="36">
        <v>522.79</v>
      </c>
      <c r="F921" s="34">
        <v>2046.08</v>
      </c>
    </row>
    <row r="922" spans="1:6" ht="12.75" customHeight="1">
      <c r="A922" s="39" t="s">
        <v>2101</v>
      </c>
      <c r="B922" s="45" t="s">
        <v>2100</v>
      </c>
      <c r="C922" s="33" t="s">
        <v>92</v>
      </c>
      <c r="D922" s="37">
        <v>2010.49</v>
      </c>
      <c r="E922" s="36">
        <v>690</v>
      </c>
      <c r="F922" s="34">
        <v>2700.48</v>
      </c>
    </row>
    <row r="923" spans="1:6" ht="12.75" customHeight="1">
      <c r="A923" s="39" t="s">
        <v>2099</v>
      </c>
      <c r="B923" s="45" t="s">
        <v>185</v>
      </c>
      <c r="C923" s="33" t="s">
        <v>92</v>
      </c>
      <c r="D923" s="37">
        <v>5075.5600000000004</v>
      </c>
      <c r="E923" s="37">
        <v>1741.93</v>
      </c>
      <c r="F923" s="34">
        <v>6817.5</v>
      </c>
    </row>
    <row r="924" spans="1:6" ht="12.75" customHeight="1">
      <c r="A924" s="39" t="s">
        <v>2098</v>
      </c>
      <c r="B924" s="45" t="s">
        <v>2097</v>
      </c>
      <c r="C924" s="33" t="s">
        <v>92</v>
      </c>
      <c r="D924" s="37">
        <v>1537.85</v>
      </c>
      <c r="E924" s="36">
        <v>527.79</v>
      </c>
      <c r="F924" s="34">
        <v>2065.64</v>
      </c>
    </row>
    <row r="925" spans="1:6" ht="12.75" customHeight="1">
      <c r="A925" s="39" t="s">
        <v>2096</v>
      </c>
      <c r="B925" s="45" t="s">
        <v>2095</v>
      </c>
      <c r="C925" s="33" t="s">
        <v>92</v>
      </c>
      <c r="D925" s="37">
        <v>2026.66</v>
      </c>
      <c r="E925" s="36">
        <v>695.55</v>
      </c>
      <c r="F925" s="34">
        <v>2722.22</v>
      </c>
    </row>
    <row r="926" spans="1:6" ht="12.75" customHeight="1">
      <c r="A926" s="39" t="s">
        <v>2094</v>
      </c>
      <c r="B926" s="45" t="s">
        <v>179</v>
      </c>
      <c r="C926" s="33" t="s">
        <v>92</v>
      </c>
      <c r="D926" s="37">
        <v>5102.74</v>
      </c>
      <c r="E926" s="37">
        <v>1751.26</v>
      </c>
      <c r="F926" s="34">
        <v>6854.01</v>
      </c>
    </row>
    <row r="927" spans="1:6" ht="12.75" customHeight="1">
      <c r="A927" s="39" t="s">
        <v>2093</v>
      </c>
      <c r="B927" s="45" t="s">
        <v>2092</v>
      </c>
      <c r="C927" s="33" t="s">
        <v>92</v>
      </c>
      <c r="D927" s="37">
        <v>1635.17</v>
      </c>
      <c r="E927" s="36">
        <v>561.19000000000005</v>
      </c>
      <c r="F927" s="34">
        <v>2196.36</v>
      </c>
    </row>
    <row r="928" spans="1:6" ht="12.75" customHeight="1">
      <c r="A928" s="39" t="s">
        <v>2091</v>
      </c>
      <c r="B928" s="45" t="s">
        <v>2090</v>
      </c>
      <c r="C928" s="33" t="s">
        <v>92</v>
      </c>
      <c r="D928" s="37">
        <v>2190.77</v>
      </c>
      <c r="E928" s="36">
        <v>751.87</v>
      </c>
      <c r="F928" s="34">
        <v>2942.64</v>
      </c>
    </row>
    <row r="929" spans="1:6" ht="12.75" customHeight="1">
      <c r="A929" s="39" t="s">
        <v>2089</v>
      </c>
      <c r="B929" s="45" t="s">
        <v>2088</v>
      </c>
      <c r="C929" s="33" t="s">
        <v>92</v>
      </c>
      <c r="D929" s="37">
        <v>3008.5</v>
      </c>
      <c r="E929" s="37">
        <v>1032.52</v>
      </c>
      <c r="F929" s="34">
        <v>4041.01</v>
      </c>
    </row>
    <row r="930" spans="1:6" ht="12.75" customHeight="1">
      <c r="A930" s="39" t="s">
        <v>2087</v>
      </c>
      <c r="B930" s="45" t="s">
        <v>2086</v>
      </c>
      <c r="C930" s="33" t="s">
        <v>92</v>
      </c>
      <c r="D930" s="37">
        <v>1635.17</v>
      </c>
      <c r="E930" s="36">
        <v>561.19000000000005</v>
      </c>
      <c r="F930" s="34">
        <v>2196.36</v>
      </c>
    </row>
    <row r="931" spans="1:6" ht="12.75" customHeight="1">
      <c r="A931" s="39" t="s">
        <v>2085</v>
      </c>
      <c r="B931" s="45" t="s">
        <v>2084</v>
      </c>
      <c r="C931" s="33" t="s">
        <v>92</v>
      </c>
      <c r="D931" s="37">
        <v>2190.77</v>
      </c>
      <c r="E931" s="36">
        <v>751.87</v>
      </c>
      <c r="F931" s="34">
        <v>2942.64</v>
      </c>
    </row>
    <row r="932" spans="1:6" ht="12.75" customHeight="1">
      <c r="A932" s="39" t="s">
        <v>2083</v>
      </c>
      <c r="B932" s="45" t="s">
        <v>2082</v>
      </c>
      <c r="C932" s="33" t="s">
        <v>92</v>
      </c>
      <c r="D932" s="37">
        <v>3117</v>
      </c>
      <c r="E932" s="37">
        <v>1069.75</v>
      </c>
      <c r="F932" s="34">
        <v>4186.75</v>
      </c>
    </row>
    <row r="933" spans="1:6" ht="12.75" customHeight="1">
      <c r="A933" s="39" t="s">
        <v>2081</v>
      </c>
      <c r="B933" s="45" t="s">
        <v>2080</v>
      </c>
      <c r="C933" s="33" t="s">
        <v>92</v>
      </c>
      <c r="D933" s="36">
        <v>73.5</v>
      </c>
      <c r="E933" s="36">
        <v>25.23</v>
      </c>
      <c r="F933" s="31">
        <v>98.73</v>
      </c>
    </row>
    <row r="934" spans="1:6" ht="12.75" customHeight="1">
      <c r="A934" s="39" t="s">
        <v>2079</v>
      </c>
      <c r="B934" s="45" t="s">
        <v>2078</v>
      </c>
      <c r="C934" s="33" t="s">
        <v>92</v>
      </c>
      <c r="D934" s="36">
        <v>54.85</v>
      </c>
      <c r="E934" s="36">
        <v>18.829999999999998</v>
      </c>
      <c r="F934" s="31">
        <v>73.680000000000007</v>
      </c>
    </row>
    <row r="935" spans="1:6" ht="12.75" customHeight="1">
      <c r="A935" s="39" t="s">
        <v>2077</v>
      </c>
      <c r="B935" s="45" t="s">
        <v>2076</v>
      </c>
      <c r="C935" s="41" t="s">
        <v>92</v>
      </c>
      <c r="D935" s="32">
        <v>86.05</v>
      </c>
      <c r="E935" s="40">
        <v>29.53</v>
      </c>
      <c r="F935" s="31">
        <v>115.58</v>
      </c>
    </row>
    <row r="936" spans="1:6" ht="12.75" customHeight="1">
      <c r="A936" s="39" t="s">
        <v>2075</v>
      </c>
      <c r="B936" s="45" t="s">
        <v>2074</v>
      </c>
      <c r="C936" s="41" t="s">
        <v>92</v>
      </c>
      <c r="D936" s="32">
        <v>67.81</v>
      </c>
      <c r="E936" s="40">
        <v>23.27</v>
      </c>
      <c r="F936" s="31">
        <v>91.08</v>
      </c>
    </row>
    <row r="937" spans="1:6" ht="12.75" customHeight="1">
      <c r="A937" s="39" t="s">
        <v>2073</v>
      </c>
      <c r="B937" s="45" t="s">
        <v>2072</v>
      </c>
      <c r="C937" s="41" t="s">
        <v>92</v>
      </c>
      <c r="D937" s="32">
        <v>91.01</v>
      </c>
      <c r="E937" s="40">
        <v>31.23</v>
      </c>
      <c r="F937" s="31">
        <v>122.24</v>
      </c>
    </row>
    <row r="938" spans="1:6" ht="12.75" customHeight="1">
      <c r="A938" s="39" t="s">
        <v>2071</v>
      </c>
      <c r="B938" s="45" t="s">
        <v>2070</v>
      </c>
      <c r="C938" s="41" t="s">
        <v>92</v>
      </c>
      <c r="D938" s="32">
        <v>71.69</v>
      </c>
      <c r="E938" s="40">
        <v>24.6</v>
      </c>
      <c r="F938" s="31">
        <v>96.29</v>
      </c>
    </row>
    <row r="939" spans="1:6" ht="12.75" customHeight="1">
      <c r="A939" s="39" t="s">
        <v>2069</v>
      </c>
      <c r="B939" s="45" t="s">
        <v>2068</v>
      </c>
      <c r="C939" s="41" t="s">
        <v>92</v>
      </c>
      <c r="D939" s="32">
        <v>75.900000000000006</v>
      </c>
      <c r="E939" s="40">
        <v>26.05</v>
      </c>
      <c r="F939" s="31">
        <v>101.95</v>
      </c>
    </row>
    <row r="940" spans="1:6" ht="12.75" customHeight="1">
      <c r="A940" s="39" t="s">
        <v>2067</v>
      </c>
      <c r="B940" s="45" t="s">
        <v>2066</v>
      </c>
      <c r="C940" s="41" t="s">
        <v>92</v>
      </c>
      <c r="D940" s="32">
        <v>57.12</v>
      </c>
      <c r="E940" s="40">
        <v>19.61</v>
      </c>
      <c r="F940" s="31">
        <v>76.73</v>
      </c>
    </row>
    <row r="941" spans="1:6" ht="12.75" customHeight="1">
      <c r="A941" s="39" t="s">
        <v>2065</v>
      </c>
      <c r="B941" s="45" t="s">
        <v>2064</v>
      </c>
      <c r="C941" s="41" t="s">
        <v>92</v>
      </c>
      <c r="D941" s="32">
        <v>84.77</v>
      </c>
      <c r="E941" s="40">
        <v>29.09</v>
      </c>
      <c r="F941" s="31">
        <v>113.86</v>
      </c>
    </row>
    <row r="942" spans="1:6" ht="12.75" customHeight="1">
      <c r="A942" s="39" t="s">
        <v>2063</v>
      </c>
      <c r="B942" s="45" t="s">
        <v>2062</v>
      </c>
      <c r="C942" s="41" t="s">
        <v>92</v>
      </c>
      <c r="D942" s="32">
        <v>63.91</v>
      </c>
      <c r="E942" s="40">
        <v>21.93</v>
      </c>
      <c r="F942" s="31">
        <v>85.84</v>
      </c>
    </row>
    <row r="943" spans="1:6" ht="12.75" customHeight="1">
      <c r="A943" s="39" t="s">
        <v>2061</v>
      </c>
      <c r="B943" s="45" t="s">
        <v>2060</v>
      </c>
      <c r="C943" s="41" t="s">
        <v>92</v>
      </c>
      <c r="D943" s="32">
        <v>43.05</v>
      </c>
      <c r="E943" s="40">
        <v>14.78</v>
      </c>
      <c r="F943" s="31">
        <v>57.83</v>
      </c>
    </row>
    <row r="944" spans="1:6" ht="12.75" customHeight="1">
      <c r="A944" s="39" t="s">
        <v>2059</v>
      </c>
      <c r="B944" s="45" t="s">
        <v>2058</v>
      </c>
      <c r="C944" s="41" t="s">
        <v>92</v>
      </c>
      <c r="D944" s="32">
        <v>30.9</v>
      </c>
      <c r="E944" s="40">
        <v>10.61</v>
      </c>
      <c r="F944" s="31">
        <v>41.51</v>
      </c>
    </row>
    <row r="945" spans="1:6" ht="12.75" customHeight="1">
      <c r="A945" s="39" t="s">
        <v>2057</v>
      </c>
      <c r="B945" s="45" t="s">
        <v>2056</v>
      </c>
      <c r="C945" s="41" t="s">
        <v>92</v>
      </c>
      <c r="D945" s="32">
        <v>89.31</v>
      </c>
      <c r="E945" s="40">
        <v>30.65</v>
      </c>
      <c r="F945" s="31">
        <v>119.96</v>
      </c>
    </row>
    <row r="946" spans="1:6" ht="12.75" customHeight="1">
      <c r="A946" s="39" t="s">
        <v>2055</v>
      </c>
      <c r="B946" s="45" t="s">
        <v>2054</v>
      </c>
      <c r="C946" s="41" t="s">
        <v>92</v>
      </c>
      <c r="D946" s="32">
        <v>67.459999999999994</v>
      </c>
      <c r="E946" s="40">
        <v>23.15</v>
      </c>
      <c r="F946" s="31">
        <v>90.61</v>
      </c>
    </row>
    <row r="947" spans="1:6" ht="12.75" customHeight="1">
      <c r="A947" s="39" t="s">
        <v>2053</v>
      </c>
      <c r="B947" s="45" t="s">
        <v>2052</v>
      </c>
      <c r="C947" s="41" t="s">
        <v>92</v>
      </c>
      <c r="D947" s="32">
        <v>43.59</v>
      </c>
      <c r="E947" s="40">
        <v>14.96</v>
      </c>
      <c r="F947" s="31">
        <v>58.55</v>
      </c>
    </row>
    <row r="948" spans="1:6" ht="12.75" customHeight="1">
      <c r="A948" s="39" t="s">
        <v>2051</v>
      </c>
      <c r="B948" s="45" t="s">
        <v>2050</v>
      </c>
      <c r="C948" s="41" t="s">
        <v>92</v>
      </c>
      <c r="D948" s="32">
        <v>42.53</v>
      </c>
      <c r="E948" s="40">
        <v>14.6</v>
      </c>
      <c r="F948" s="31">
        <v>57.13</v>
      </c>
    </row>
    <row r="949" spans="1:6" ht="12.75" customHeight="1">
      <c r="A949" s="39" t="s">
        <v>2049</v>
      </c>
      <c r="B949" s="45" t="s">
        <v>2048</v>
      </c>
      <c r="C949" s="41" t="s">
        <v>92</v>
      </c>
      <c r="D949" s="32">
        <v>65.97</v>
      </c>
      <c r="E949" s="40">
        <v>22.64</v>
      </c>
      <c r="F949" s="31">
        <v>88.61</v>
      </c>
    </row>
    <row r="950" spans="1:6" ht="12.75" customHeight="1">
      <c r="A950" s="39" t="s">
        <v>2047</v>
      </c>
      <c r="B950" s="45" t="s">
        <v>2046</v>
      </c>
      <c r="C950" s="41" t="s">
        <v>92</v>
      </c>
      <c r="D950" s="32">
        <v>64.7</v>
      </c>
      <c r="E950" s="40">
        <v>22.21</v>
      </c>
      <c r="F950" s="31">
        <v>86.91</v>
      </c>
    </row>
    <row r="951" spans="1:6" ht="12.75" customHeight="1">
      <c r="A951" s="39" t="s">
        <v>2045</v>
      </c>
      <c r="B951" s="45" t="s">
        <v>2044</v>
      </c>
      <c r="C951" s="41" t="s">
        <v>92</v>
      </c>
      <c r="D951" s="32">
        <v>50.96</v>
      </c>
      <c r="E951" s="40">
        <v>17.489999999999998</v>
      </c>
      <c r="F951" s="31">
        <v>68.45</v>
      </c>
    </row>
    <row r="952" spans="1:6" ht="12.75" customHeight="1">
      <c r="A952" s="39" t="s">
        <v>2043</v>
      </c>
      <c r="B952" s="45" t="s">
        <v>2042</v>
      </c>
      <c r="C952" s="41" t="s">
        <v>92</v>
      </c>
      <c r="D952" s="32">
        <v>57.68</v>
      </c>
      <c r="E952" s="40">
        <v>19.8</v>
      </c>
      <c r="F952" s="31">
        <v>77.48</v>
      </c>
    </row>
    <row r="953" spans="1:6" ht="12.75" customHeight="1">
      <c r="A953" s="39" t="s">
        <v>2041</v>
      </c>
      <c r="B953" s="45" t="s">
        <v>2040</v>
      </c>
      <c r="C953" s="41" t="s">
        <v>92</v>
      </c>
      <c r="D953" s="32">
        <v>78.44</v>
      </c>
      <c r="E953" s="40">
        <v>26.92</v>
      </c>
      <c r="F953" s="31">
        <v>105.35</v>
      </c>
    </row>
    <row r="954" spans="1:6" ht="12.75" customHeight="1">
      <c r="A954" s="39" t="s">
        <v>2039</v>
      </c>
      <c r="B954" s="45" t="s">
        <v>2038</v>
      </c>
      <c r="C954" s="41" t="s">
        <v>92</v>
      </c>
      <c r="D954" s="32">
        <v>83.65</v>
      </c>
      <c r="E954" s="40">
        <v>28.71</v>
      </c>
      <c r="F954" s="31">
        <v>112.36</v>
      </c>
    </row>
    <row r="955" spans="1:6" ht="12.75" customHeight="1">
      <c r="A955" s="39" t="s">
        <v>2037</v>
      </c>
      <c r="B955" s="45" t="s">
        <v>2036</v>
      </c>
      <c r="C955" s="41" t="s">
        <v>92</v>
      </c>
      <c r="D955" s="32">
        <v>46.26</v>
      </c>
      <c r="E955" s="40">
        <v>15.88</v>
      </c>
      <c r="F955" s="31">
        <v>62.14</v>
      </c>
    </row>
    <row r="956" spans="1:6" ht="12.75" customHeight="1">
      <c r="A956" s="39" t="s">
        <v>2035</v>
      </c>
      <c r="B956" s="45" t="s">
        <v>2034</v>
      </c>
      <c r="C956" s="41" t="s">
        <v>92</v>
      </c>
      <c r="D956" s="32">
        <v>45.21</v>
      </c>
      <c r="E956" s="40">
        <v>15.52</v>
      </c>
      <c r="F956" s="31">
        <v>60.73</v>
      </c>
    </row>
    <row r="957" spans="1:6" ht="12.75" customHeight="1">
      <c r="A957" s="39" t="s">
        <v>2033</v>
      </c>
      <c r="B957" s="45" t="s">
        <v>2032</v>
      </c>
      <c r="C957" s="41" t="s">
        <v>92</v>
      </c>
      <c r="D957" s="32">
        <v>61.92</v>
      </c>
      <c r="E957" s="40">
        <v>21.25</v>
      </c>
      <c r="F957" s="31">
        <v>83.18</v>
      </c>
    </row>
    <row r="958" spans="1:6" ht="12.75" customHeight="1">
      <c r="A958" s="39" t="s">
        <v>2031</v>
      </c>
      <c r="B958" s="45" t="s">
        <v>2030</v>
      </c>
      <c r="C958" s="41" t="s">
        <v>92</v>
      </c>
      <c r="D958" s="32">
        <v>60.87</v>
      </c>
      <c r="E958" s="40">
        <v>20.89</v>
      </c>
      <c r="F958" s="31">
        <v>81.760000000000005</v>
      </c>
    </row>
    <row r="959" spans="1:6" ht="12.75" customHeight="1">
      <c r="A959" s="39" t="s">
        <v>2029</v>
      </c>
      <c r="B959" s="45" t="s">
        <v>2028</v>
      </c>
      <c r="C959" s="41" t="s">
        <v>92</v>
      </c>
      <c r="D959" s="32">
        <v>78.92</v>
      </c>
      <c r="E959" s="40">
        <v>27.09</v>
      </c>
      <c r="F959" s="31">
        <v>106.01</v>
      </c>
    </row>
    <row r="960" spans="1:6" ht="12.75" customHeight="1">
      <c r="A960" s="39" t="s">
        <v>2027</v>
      </c>
      <c r="B960" s="45" t="s">
        <v>2026</v>
      </c>
      <c r="C960" s="41" t="s">
        <v>92</v>
      </c>
      <c r="D960" s="32">
        <v>84.02</v>
      </c>
      <c r="E960" s="40">
        <v>28.84</v>
      </c>
      <c r="F960" s="31">
        <v>112.86</v>
      </c>
    </row>
    <row r="961" spans="1:6" ht="12.75" customHeight="1">
      <c r="A961" s="39" t="s">
        <v>2025</v>
      </c>
      <c r="B961" s="45" t="s">
        <v>2024</v>
      </c>
      <c r="C961" s="41" t="s">
        <v>92</v>
      </c>
      <c r="D961" s="32">
        <v>72.790000000000006</v>
      </c>
      <c r="E961" s="40">
        <v>24.98</v>
      </c>
      <c r="F961" s="31">
        <v>97.77</v>
      </c>
    </row>
    <row r="962" spans="1:6" ht="12.75" customHeight="1">
      <c r="A962" s="39" t="s">
        <v>2023</v>
      </c>
      <c r="B962" s="45" t="s">
        <v>2022</v>
      </c>
      <c r="C962" s="41" t="s">
        <v>92</v>
      </c>
      <c r="D962" s="32">
        <v>76.52</v>
      </c>
      <c r="E962" s="40">
        <v>26.26</v>
      </c>
      <c r="F962" s="31">
        <v>102.78</v>
      </c>
    </row>
    <row r="963" spans="1:6" ht="12.75" customHeight="1">
      <c r="A963" s="39" t="s">
        <v>2021</v>
      </c>
      <c r="B963" s="45" t="s">
        <v>2020</v>
      </c>
      <c r="C963" s="41" t="s">
        <v>92</v>
      </c>
      <c r="D963" s="32">
        <v>97.54</v>
      </c>
      <c r="E963" s="40">
        <v>33.47</v>
      </c>
      <c r="F963" s="31">
        <v>131.01</v>
      </c>
    </row>
    <row r="964" spans="1:6" ht="12.75" customHeight="1">
      <c r="A964" s="39" t="s">
        <v>2019</v>
      </c>
      <c r="B964" s="45" t="s">
        <v>2018</v>
      </c>
      <c r="C964" s="41" t="s">
        <v>92</v>
      </c>
      <c r="D964" s="32">
        <v>102.01</v>
      </c>
      <c r="E964" s="40">
        <v>35.01</v>
      </c>
      <c r="F964" s="31">
        <v>137.03</v>
      </c>
    </row>
    <row r="965" spans="1:6" ht="12.75" customHeight="1">
      <c r="A965" s="39" t="s">
        <v>2017</v>
      </c>
      <c r="B965" s="45" t="s">
        <v>2016</v>
      </c>
      <c r="C965" s="41" t="s">
        <v>92</v>
      </c>
      <c r="D965" s="32">
        <v>60.99</v>
      </c>
      <c r="E965" s="40">
        <v>20.93</v>
      </c>
      <c r="F965" s="31">
        <v>81.93</v>
      </c>
    </row>
    <row r="966" spans="1:6" ht="12.75" customHeight="1">
      <c r="A966" s="39" t="s">
        <v>2015</v>
      </c>
      <c r="B966" s="45" t="s">
        <v>2014</v>
      </c>
      <c r="C966" s="41" t="s">
        <v>92</v>
      </c>
      <c r="D966" s="32">
        <v>69.819999999999993</v>
      </c>
      <c r="E966" s="40">
        <v>23.96</v>
      </c>
      <c r="F966" s="31">
        <v>93.78</v>
      </c>
    </row>
    <row r="967" spans="1:6" ht="12.75" customHeight="1">
      <c r="A967" s="39" t="s">
        <v>2013</v>
      </c>
      <c r="B967" s="45" t="s">
        <v>2012</v>
      </c>
      <c r="C967" s="41" t="s">
        <v>92</v>
      </c>
      <c r="D967" s="32">
        <v>88.74</v>
      </c>
      <c r="E967" s="40">
        <v>30.46</v>
      </c>
      <c r="F967" s="31">
        <v>119.2</v>
      </c>
    </row>
    <row r="968" spans="1:6" ht="12.75" customHeight="1">
      <c r="A968" s="39" t="s">
        <v>2011</v>
      </c>
      <c r="B968" s="45" t="s">
        <v>2010</v>
      </c>
      <c r="C968" s="41" t="s">
        <v>92</v>
      </c>
      <c r="D968" s="32">
        <v>96.06</v>
      </c>
      <c r="E968" s="40">
        <v>32.97</v>
      </c>
      <c r="F968" s="31">
        <v>129.03</v>
      </c>
    </row>
    <row r="969" spans="1:6" ht="12.75" customHeight="1">
      <c r="A969" s="39" t="s">
        <v>2009</v>
      </c>
      <c r="B969" s="45" t="s">
        <v>2008</v>
      </c>
      <c r="C969" s="41" t="s">
        <v>92</v>
      </c>
      <c r="D969" s="32">
        <v>76.88</v>
      </c>
      <c r="E969" s="40">
        <v>26.38</v>
      </c>
      <c r="F969" s="31">
        <v>103.26</v>
      </c>
    </row>
    <row r="970" spans="1:6" ht="12.75" customHeight="1">
      <c r="A970" s="39" t="s">
        <v>2007</v>
      </c>
      <c r="B970" s="45" t="s">
        <v>2006</v>
      </c>
      <c r="C970" s="41" t="s">
        <v>92</v>
      </c>
      <c r="D970" s="32">
        <v>80.61</v>
      </c>
      <c r="E970" s="40">
        <v>27.66</v>
      </c>
      <c r="F970" s="31">
        <v>108.27</v>
      </c>
    </row>
    <row r="971" spans="1:6" ht="12.75" customHeight="1">
      <c r="A971" s="39" t="s">
        <v>2005</v>
      </c>
      <c r="B971" s="45" t="s">
        <v>2004</v>
      </c>
      <c r="C971" s="33" t="s">
        <v>92</v>
      </c>
      <c r="D971" s="32">
        <v>87.79</v>
      </c>
      <c r="E971" s="40">
        <v>30.13</v>
      </c>
      <c r="F971" s="31">
        <v>117.92</v>
      </c>
    </row>
    <row r="972" spans="1:6" ht="12.75" customHeight="1">
      <c r="A972" s="39" t="s">
        <v>2003</v>
      </c>
      <c r="B972" s="45" t="s">
        <v>2002</v>
      </c>
      <c r="C972" s="33" t="s">
        <v>92</v>
      </c>
      <c r="D972" s="32">
        <v>91.52</v>
      </c>
      <c r="E972" s="40">
        <v>31.41</v>
      </c>
      <c r="F972" s="31">
        <v>122.93</v>
      </c>
    </row>
    <row r="973" spans="1:6" ht="12.75" customHeight="1">
      <c r="A973" s="39" t="s">
        <v>2001</v>
      </c>
      <c r="B973" s="45" t="s">
        <v>2000</v>
      </c>
      <c r="C973" s="33" t="s">
        <v>92</v>
      </c>
      <c r="D973" s="32">
        <v>88.83</v>
      </c>
      <c r="E973" s="40">
        <v>30.49</v>
      </c>
      <c r="F973" s="31">
        <v>119.31</v>
      </c>
    </row>
    <row r="974" spans="1:6" ht="12.75" customHeight="1">
      <c r="A974" s="39" t="s">
        <v>1999</v>
      </c>
      <c r="B974" s="45" t="s">
        <v>1998</v>
      </c>
      <c r="C974" s="33" t="s">
        <v>92</v>
      </c>
      <c r="D974" s="32">
        <v>96</v>
      </c>
      <c r="E974" s="40">
        <v>32.950000000000003</v>
      </c>
      <c r="F974" s="31">
        <v>128.94</v>
      </c>
    </row>
    <row r="975" spans="1:6" ht="12.75" customHeight="1">
      <c r="A975" s="39" t="s">
        <v>1997</v>
      </c>
      <c r="B975" s="45" t="s">
        <v>1996</v>
      </c>
      <c r="C975" s="33" t="s">
        <v>92</v>
      </c>
      <c r="D975" s="32">
        <v>38.53</v>
      </c>
      <c r="E975" s="40">
        <v>13.22</v>
      </c>
      <c r="F975" s="31">
        <v>51.75</v>
      </c>
    </row>
    <row r="976" spans="1:6" ht="12.75" customHeight="1">
      <c r="A976" s="39" t="s">
        <v>1995</v>
      </c>
      <c r="B976" s="45" t="s">
        <v>1994</v>
      </c>
      <c r="C976" s="33" t="s">
        <v>92</v>
      </c>
      <c r="D976" s="32">
        <v>51.45</v>
      </c>
      <c r="E976" s="40">
        <v>17.66</v>
      </c>
      <c r="F976" s="31">
        <v>69.11</v>
      </c>
    </row>
    <row r="977" spans="1:6" ht="12.75" customHeight="1">
      <c r="A977" s="39" t="s">
        <v>1993</v>
      </c>
      <c r="B977" s="45" t="s">
        <v>1992</v>
      </c>
      <c r="C977" s="33" t="s">
        <v>92</v>
      </c>
      <c r="D977" s="32">
        <v>26.9</v>
      </c>
      <c r="E977" s="40">
        <v>9.23</v>
      </c>
      <c r="F977" s="31">
        <v>36.130000000000003</v>
      </c>
    </row>
    <row r="978" spans="1:6" ht="12.75" customHeight="1">
      <c r="A978" s="39" t="s">
        <v>1991</v>
      </c>
      <c r="B978" s="45" t="s">
        <v>1990</v>
      </c>
      <c r="C978" s="33" t="s">
        <v>92</v>
      </c>
      <c r="D978" s="32">
        <v>13.58</v>
      </c>
      <c r="E978" s="40">
        <v>4.66</v>
      </c>
      <c r="F978" s="31">
        <v>18.239999999999998</v>
      </c>
    </row>
    <row r="979" spans="1:6" ht="12.75" customHeight="1">
      <c r="A979" s="39" t="s">
        <v>1989</v>
      </c>
      <c r="B979" s="45" t="s">
        <v>1988</v>
      </c>
      <c r="C979" s="33" t="s">
        <v>92</v>
      </c>
      <c r="D979" s="32">
        <v>35.31</v>
      </c>
      <c r="E979" s="40">
        <v>12.12</v>
      </c>
      <c r="F979" s="31">
        <v>47.42</v>
      </c>
    </row>
    <row r="980" spans="1:6" ht="12.75" customHeight="1">
      <c r="A980" s="39" t="s">
        <v>1987</v>
      </c>
      <c r="B980" s="45" t="s">
        <v>1986</v>
      </c>
      <c r="C980" s="33" t="s">
        <v>92</v>
      </c>
      <c r="D980" s="32">
        <v>39.200000000000003</v>
      </c>
      <c r="E980" s="40">
        <v>13.45</v>
      </c>
      <c r="F980" s="31">
        <v>52.66</v>
      </c>
    </row>
    <row r="981" spans="1:6" ht="12.75" customHeight="1">
      <c r="A981" s="39" t="s">
        <v>1985</v>
      </c>
      <c r="B981" s="45" t="s">
        <v>1984</v>
      </c>
      <c r="C981" s="33" t="s">
        <v>92</v>
      </c>
      <c r="D981" s="32">
        <v>52.67</v>
      </c>
      <c r="E981" s="40">
        <v>18.079999999999998</v>
      </c>
      <c r="F981" s="31">
        <v>70.75</v>
      </c>
    </row>
    <row r="982" spans="1:6" ht="12.75" customHeight="1">
      <c r="A982" s="39" t="s">
        <v>1983</v>
      </c>
      <c r="B982" s="45" t="s">
        <v>1982</v>
      </c>
      <c r="C982" s="33" t="s">
        <v>92</v>
      </c>
      <c r="D982" s="32">
        <v>38.28</v>
      </c>
      <c r="E982" s="40">
        <v>13.14</v>
      </c>
      <c r="F982" s="31">
        <v>51.42</v>
      </c>
    </row>
    <row r="983" spans="1:6" ht="12.75" customHeight="1">
      <c r="A983" s="39" t="s">
        <v>1981</v>
      </c>
      <c r="B983" s="45" t="s">
        <v>1980</v>
      </c>
      <c r="C983" s="33" t="s">
        <v>92</v>
      </c>
      <c r="D983" s="32">
        <v>42.04</v>
      </c>
      <c r="E983" s="40">
        <v>14.43</v>
      </c>
      <c r="F983" s="31">
        <v>56.47</v>
      </c>
    </row>
    <row r="984" spans="1:6" ht="12.75" customHeight="1">
      <c r="A984" s="39" t="s">
        <v>1979</v>
      </c>
      <c r="B984" s="45" t="s">
        <v>1978</v>
      </c>
      <c r="C984" s="33" t="s">
        <v>92</v>
      </c>
      <c r="D984" s="32">
        <v>54.96</v>
      </c>
      <c r="E984" s="40">
        <v>18.86</v>
      </c>
      <c r="F984" s="31">
        <v>73.819999999999993</v>
      </c>
    </row>
    <row r="985" spans="1:6" ht="12.75" customHeight="1">
      <c r="A985" s="39" t="s">
        <v>1977</v>
      </c>
      <c r="B985" s="45" t="s">
        <v>1976</v>
      </c>
      <c r="C985" s="33" t="s">
        <v>92</v>
      </c>
      <c r="D985" s="32">
        <v>30.13</v>
      </c>
      <c r="E985" s="40">
        <v>10.34</v>
      </c>
      <c r="F985" s="31">
        <v>40.47</v>
      </c>
    </row>
    <row r="986" spans="1:6" ht="12.75" customHeight="1">
      <c r="A986" s="39" t="s">
        <v>1975</v>
      </c>
      <c r="B986" s="45" t="s">
        <v>1974</v>
      </c>
      <c r="C986" s="33" t="s">
        <v>92</v>
      </c>
      <c r="D986" s="32">
        <v>16.809999999999999</v>
      </c>
      <c r="E986" s="40">
        <v>5.77</v>
      </c>
      <c r="F986" s="31">
        <v>22.58</v>
      </c>
    </row>
    <row r="987" spans="1:6" ht="12.75" customHeight="1">
      <c r="A987" s="39" t="s">
        <v>1973</v>
      </c>
      <c r="B987" s="45" t="s">
        <v>1972</v>
      </c>
      <c r="C987" s="33" t="s">
        <v>92</v>
      </c>
      <c r="D987" s="32">
        <v>42.98</v>
      </c>
      <c r="E987" s="40">
        <v>14.75</v>
      </c>
      <c r="F987" s="31">
        <v>57.73</v>
      </c>
    </row>
    <row r="988" spans="1:6" ht="12.75" customHeight="1">
      <c r="A988" s="39" t="s">
        <v>1971</v>
      </c>
      <c r="B988" s="45" t="s">
        <v>1970</v>
      </c>
      <c r="C988" s="33" t="s">
        <v>92</v>
      </c>
      <c r="D988" s="32">
        <v>42.28</v>
      </c>
      <c r="E988" s="40">
        <v>14.51</v>
      </c>
      <c r="F988" s="31">
        <v>56.79</v>
      </c>
    </row>
    <row r="989" spans="1:6" ht="12.75" customHeight="1">
      <c r="A989" s="39" t="s">
        <v>1969</v>
      </c>
      <c r="B989" s="45" t="s">
        <v>1968</v>
      </c>
      <c r="C989" s="33" t="s">
        <v>92</v>
      </c>
      <c r="D989" s="32">
        <v>51.78</v>
      </c>
      <c r="E989" s="40">
        <v>17.77</v>
      </c>
      <c r="F989" s="31">
        <v>69.55</v>
      </c>
    </row>
    <row r="990" spans="1:6" ht="12.75" customHeight="1">
      <c r="A990" s="39" t="s">
        <v>1967</v>
      </c>
      <c r="B990" s="45" t="s">
        <v>1966</v>
      </c>
      <c r="C990" s="33" t="s">
        <v>92</v>
      </c>
      <c r="D990" s="32">
        <v>47.37</v>
      </c>
      <c r="E990" s="40">
        <v>16.260000000000002</v>
      </c>
      <c r="F990" s="31">
        <v>63.63</v>
      </c>
    </row>
    <row r="991" spans="1:6" ht="12.75" customHeight="1">
      <c r="A991" s="39" t="s">
        <v>1965</v>
      </c>
      <c r="B991" s="45" t="s">
        <v>1964</v>
      </c>
      <c r="C991" s="33" t="s">
        <v>544</v>
      </c>
      <c r="D991" s="32">
        <v>186.87</v>
      </c>
      <c r="E991" s="40">
        <v>64.13</v>
      </c>
      <c r="F991" s="31">
        <v>251</v>
      </c>
    </row>
    <row r="992" spans="1:6" ht="12.75" customHeight="1">
      <c r="A992" s="39" t="s">
        <v>1963</v>
      </c>
      <c r="B992" s="45" t="s">
        <v>1962</v>
      </c>
      <c r="C992" s="33" t="s">
        <v>544</v>
      </c>
      <c r="D992" s="32">
        <v>228.06</v>
      </c>
      <c r="E992" s="40">
        <v>78.27</v>
      </c>
      <c r="F992" s="31">
        <v>306.33</v>
      </c>
    </row>
    <row r="993" spans="1:6" ht="12.75" customHeight="1">
      <c r="A993" s="39" t="s">
        <v>1961</v>
      </c>
      <c r="B993" s="45" t="s">
        <v>1960</v>
      </c>
      <c r="C993" s="33" t="s">
        <v>544</v>
      </c>
      <c r="D993" s="32">
        <v>193.31</v>
      </c>
      <c r="E993" s="40">
        <v>66.34</v>
      </c>
      <c r="F993" s="31">
        <v>259.66000000000003</v>
      </c>
    </row>
    <row r="994" spans="1:6" ht="12.75" customHeight="1">
      <c r="A994" s="39" t="s">
        <v>1959</v>
      </c>
      <c r="B994" s="45" t="s">
        <v>1958</v>
      </c>
      <c r="C994" s="33" t="s">
        <v>544</v>
      </c>
      <c r="D994" s="32">
        <v>236.48</v>
      </c>
      <c r="E994" s="40">
        <v>81.16</v>
      </c>
      <c r="F994" s="31">
        <v>317.64999999999998</v>
      </c>
    </row>
    <row r="995" spans="1:6" ht="12.75" customHeight="1">
      <c r="A995" s="39" t="s">
        <v>1957</v>
      </c>
      <c r="B995" s="45" t="s">
        <v>1956</v>
      </c>
      <c r="C995" s="33" t="s">
        <v>92</v>
      </c>
      <c r="D995" s="32">
        <v>43.12</v>
      </c>
      <c r="E995" s="40">
        <v>14.8</v>
      </c>
      <c r="F995" s="31">
        <v>57.92</v>
      </c>
    </row>
    <row r="996" spans="1:6" ht="12.75" customHeight="1">
      <c r="A996" s="39" t="s">
        <v>1955</v>
      </c>
      <c r="B996" s="45" t="s">
        <v>1954</v>
      </c>
      <c r="C996" s="33" t="s">
        <v>92</v>
      </c>
      <c r="D996" s="32">
        <v>21.64</v>
      </c>
      <c r="E996" s="40">
        <v>7.43</v>
      </c>
      <c r="F996" s="31">
        <v>29.06</v>
      </c>
    </row>
    <row r="997" spans="1:6" ht="12.75" customHeight="1">
      <c r="A997" s="39" t="s">
        <v>1953</v>
      </c>
      <c r="B997" s="45" t="s">
        <v>1952</v>
      </c>
      <c r="C997" s="33" t="s">
        <v>92</v>
      </c>
      <c r="D997" s="32">
        <v>8.7799999999999994</v>
      </c>
      <c r="E997" s="40">
        <v>3.01</v>
      </c>
      <c r="F997" s="31">
        <v>11.79</v>
      </c>
    </row>
    <row r="998" spans="1:6" ht="12.75" customHeight="1">
      <c r="A998" s="39" t="s">
        <v>1951</v>
      </c>
      <c r="B998" s="45" t="s">
        <v>1950</v>
      </c>
      <c r="C998" s="33" t="s">
        <v>92</v>
      </c>
      <c r="D998" s="32">
        <v>62.38</v>
      </c>
      <c r="E998" s="40">
        <v>21.41</v>
      </c>
      <c r="F998" s="31">
        <v>83.79</v>
      </c>
    </row>
    <row r="999" spans="1:6" ht="12.75" customHeight="1">
      <c r="A999" s="39" t="s">
        <v>1949</v>
      </c>
      <c r="B999" s="45" t="s">
        <v>1948</v>
      </c>
      <c r="C999" s="33" t="s">
        <v>92</v>
      </c>
      <c r="D999" s="32">
        <v>26.3</v>
      </c>
      <c r="E999" s="40">
        <v>9.02</v>
      </c>
      <c r="F999" s="31">
        <v>35.32</v>
      </c>
    </row>
    <row r="1000" spans="1:6" ht="12.75" customHeight="1">
      <c r="A1000" s="39" t="s">
        <v>1947</v>
      </c>
      <c r="B1000" s="45" t="s">
        <v>1946</v>
      </c>
      <c r="C1000" s="33" t="s">
        <v>92</v>
      </c>
      <c r="D1000" s="32">
        <v>39.85</v>
      </c>
      <c r="E1000" s="40">
        <v>13.68</v>
      </c>
      <c r="F1000" s="31">
        <v>53.52</v>
      </c>
    </row>
    <row r="1001" spans="1:6" ht="12.75" customHeight="1">
      <c r="A1001" s="39" t="s">
        <v>1945</v>
      </c>
      <c r="B1001" s="45" t="s">
        <v>1944</v>
      </c>
      <c r="C1001" s="33" t="s">
        <v>92</v>
      </c>
      <c r="D1001" s="32">
        <v>50.78</v>
      </c>
      <c r="E1001" s="40">
        <v>17.43</v>
      </c>
      <c r="F1001" s="31">
        <v>68.2</v>
      </c>
    </row>
    <row r="1002" spans="1:6" ht="12.75" customHeight="1">
      <c r="A1002" s="39" t="s">
        <v>1943</v>
      </c>
      <c r="B1002" s="45" t="s">
        <v>1942</v>
      </c>
      <c r="C1002" s="33" t="s">
        <v>92</v>
      </c>
      <c r="D1002" s="32">
        <v>24.23</v>
      </c>
      <c r="E1002" s="40">
        <v>8.31</v>
      </c>
      <c r="F1002" s="31">
        <v>32.54</v>
      </c>
    </row>
    <row r="1003" spans="1:6" ht="12.75" customHeight="1">
      <c r="A1003" s="39" t="s">
        <v>1941</v>
      </c>
      <c r="B1003" s="45" t="s">
        <v>1940</v>
      </c>
      <c r="C1003" s="33" t="s">
        <v>92</v>
      </c>
      <c r="D1003" s="32">
        <v>11.36</v>
      </c>
      <c r="E1003" s="40">
        <v>3.9</v>
      </c>
      <c r="F1003" s="31">
        <v>15.26</v>
      </c>
    </row>
    <row r="1004" spans="1:6" ht="12.75" customHeight="1">
      <c r="A1004" s="39" t="s">
        <v>1939</v>
      </c>
      <c r="B1004" s="45" t="s">
        <v>1938</v>
      </c>
      <c r="C1004" s="33" t="s">
        <v>92</v>
      </c>
      <c r="D1004" s="32">
        <v>64.97</v>
      </c>
      <c r="E1004" s="40">
        <v>22.3</v>
      </c>
      <c r="F1004" s="31">
        <v>87.26</v>
      </c>
    </row>
    <row r="1005" spans="1:6" ht="12.75" customHeight="1">
      <c r="A1005" s="39" t="s">
        <v>1937</v>
      </c>
      <c r="B1005" s="45" t="s">
        <v>1936</v>
      </c>
      <c r="C1005" s="33" t="s">
        <v>92</v>
      </c>
      <c r="D1005" s="32">
        <v>33.47</v>
      </c>
      <c r="E1005" s="40">
        <v>11.49</v>
      </c>
      <c r="F1005" s="31">
        <v>44.96</v>
      </c>
    </row>
    <row r="1006" spans="1:6" ht="12.75" customHeight="1">
      <c r="A1006" s="39" t="s">
        <v>1935</v>
      </c>
      <c r="B1006" s="45" t="s">
        <v>1934</v>
      </c>
      <c r="C1006" s="33" t="s">
        <v>92</v>
      </c>
      <c r="D1006" s="32">
        <v>42.27</v>
      </c>
      <c r="E1006" s="40">
        <v>14.51</v>
      </c>
      <c r="F1006" s="31">
        <v>56.78</v>
      </c>
    </row>
    <row r="1007" spans="1:6" ht="12.75" customHeight="1">
      <c r="A1007" s="39" t="s">
        <v>1933</v>
      </c>
      <c r="B1007" s="45" t="s">
        <v>1932</v>
      </c>
      <c r="C1007" s="43" t="s">
        <v>544</v>
      </c>
      <c r="D1007" s="32">
        <v>48.39</v>
      </c>
      <c r="E1007" s="42">
        <v>16.61</v>
      </c>
      <c r="F1007" s="31">
        <v>65</v>
      </c>
    </row>
    <row r="1008" spans="1:6" ht="12.75" customHeight="1">
      <c r="A1008" s="39" t="s">
        <v>1931</v>
      </c>
      <c r="B1008" s="45" t="s">
        <v>1930</v>
      </c>
      <c r="C1008" s="43" t="s">
        <v>544</v>
      </c>
      <c r="D1008" s="32">
        <v>52.36</v>
      </c>
      <c r="E1008" s="42">
        <v>17.97</v>
      </c>
      <c r="F1008" s="31">
        <v>70.33</v>
      </c>
    </row>
    <row r="1009" spans="1:6" ht="12.75" customHeight="1">
      <c r="A1009" s="39" t="s">
        <v>1929</v>
      </c>
      <c r="B1009" s="45" t="s">
        <v>1927</v>
      </c>
      <c r="C1009" s="43" t="s">
        <v>92</v>
      </c>
      <c r="D1009" s="32">
        <v>53.16</v>
      </c>
      <c r="E1009" s="42">
        <v>18.239999999999998</v>
      </c>
      <c r="F1009" s="31">
        <v>71.400000000000006</v>
      </c>
    </row>
    <row r="1010" spans="1:6" ht="12.75" customHeight="1">
      <c r="A1010" s="39" t="s">
        <v>1928</v>
      </c>
      <c r="B1010" s="45" t="s">
        <v>1927</v>
      </c>
      <c r="C1010" s="43" t="s">
        <v>92</v>
      </c>
      <c r="D1010" s="32">
        <v>53.16</v>
      </c>
      <c r="E1010" s="42">
        <v>18.239999999999998</v>
      </c>
      <c r="F1010" s="31">
        <v>71.400000000000006</v>
      </c>
    </row>
    <row r="1011" spans="1:6" ht="12.75" customHeight="1">
      <c r="A1011" s="39" t="s">
        <v>1926</v>
      </c>
      <c r="B1011" s="45" t="s">
        <v>1925</v>
      </c>
      <c r="C1011" s="43" t="s">
        <v>544</v>
      </c>
      <c r="D1011" s="32">
        <v>13.28</v>
      </c>
      <c r="E1011" s="42">
        <v>4.5599999999999996</v>
      </c>
      <c r="F1011" s="31">
        <v>17.84</v>
      </c>
    </row>
    <row r="1012" spans="1:6" ht="12.75" customHeight="1">
      <c r="A1012" s="39" t="s">
        <v>1924</v>
      </c>
      <c r="B1012" s="45" t="s">
        <v>1923</v>
      </c>
      <c r="C1012" s="43" t="s">
        <v>544</v>
      </c>
      <c r="D1012" s="32">
        <v>14.19</v>
      </c>
      <c r="E1012" s="42">
        <v>4.87</v>
      </c>
      <c r="F1012" s="31">
        <v>19.059999999999999</v>
      </c>
    </row>
    <row r="1013" spans="1:6" ht="12.75" customHeight="1">
      <c r="A1013" s="39" t="s">
        <v>1922</v>
      </c>
      <c r="B1013" s="45" t="s">
        <v>1921</v>
      </c>
      <c r="C1013" s="43" t="s">
        <v>92</v>
      </c>
      <c r="D1013" s="32">
        <v>47.56</v>
      </c>
      <c r="E1013" s="42">
        <v>16.32</v>
      </c>
      <c r="F1013" s="31">
        <v>63.88</v>
      </c>
    </row>
    <row r="1014" spans="1:6" ht="12.75" customHeight="1">
      <c r="A1014" s="39" t="s">
        <v>1920</v>
      </c>
      <c r="B1014" s="45" t="s">
        <v>1919</v>
      </c>
      <c r="C1014" s="43" t="s">
        <v>92</v>
      </c>
      <c r="D1014" s="32">
        <v>33.07</v>
      </c>
      <c r="E1014" s="42">
        <v>11.35</v>
      </c>
      <c r="F1014" s="31">
        <v>44.42</v>
      </c>
    </row>
    <row r="1015" spans="1:6" ht="12.75" customHeight="1">
      <c r="A1015" s="39" t="s">
        <v>1918</v>
      </c>
      <c r="B1015" s="45" t="s">
        <v>1917</v>
      </c>
      <c r="C1015" s="43" t="s">
        <v>92</v>
      </c>
      <c r="D1015" s="32">
        <v>28.62</v>
      </c>
      <c r="E1015" s="42">
        <v>9.82</v>
      </c>
      <c r="F1015" s="31">
        <v>38.450000000000003</v>
      </c>
    </row>
    <row r="1016" spans="1:6" ht="12.75" customHeight="1">
      <c r="A1016" s="39" t="s">
        <v>1916</v>
      </c>
      <c r="B1016" s="45" t="s">
        <v>1915</v>
      </c>
      <c r="C1016" s="43" t="s">
        <v>92</v>
      </c>
      <c r="D1016" s="32">
        <v>22.98</v>
      </c>
      <c r="E1016" s="42">
        <v>7.89</v>
      </c>
      <c r="F1016" s="31">
        <v>30.87</v>
      </c>
    </row>
    <row r="1017" spans="1:6" ht="12.75" customHeight="1">
      <c r="A1017" s="39" t="s">
        <v>1914</v>
      </c>
      <c r="B1017" s="45" t="s">
        <v>1913</v>
      </c>
      <c r="C1017" s="43" t="s">
        <v>92</v>
      </c>
      <c r="D1017" s="32">
        <v>36.270000000000003</v>
      </c>
      <c r="E1017" s="42">
        <v>12.45</v>
      </c>
      <c r="F1017" s="31">
        <v>48.72</v>
      </c>
    </row>
    <row r="1018" spans="1:6" ht="12.75" customHeight="1">
      <c r="A1018" s="39" t="s">
        <v>1912</v>
      </c>
      <c r="B1018" s="45" t="s">
        <v>1911</v>
      </c>
      <c r="C1018" s="43" t="s">
        <v>92</v>
      </c>
      <c r="D1018" s="32">
        <v>26.07</v>
      </c>
      <c r="E1018" s="42">
        <v>8.9499999999999993</v>
      </c>
      <c r="F1018" s="31">
        <v>35.020000000000003</v>
      </c>
    </row>
    <row r="1019" spans="1:6" ht="12.75" customHeight="1">
      <c r="A1019" s="39" t="s">
        <v>1910</v>
      </c>
      <c r="B1019" s="45" t="s">
        <v>1909</v>
      </c>
      <c r="C1019" s="43" t="s">
        <v>92</v>
      </c>
      <c r="D1019" s="32">
        <v>22.39</v>
      </c>
      <c r="E1019" s="42">
        <v>7.69</v>
      </c>
      <c r="F1019" s="31">
        <v>30.08</v>
      </c>
    </row>
    <row r="1020" spans="1:6" ht="12.75" customHeight="1">
      <c r="A1020" s="39" t="s">
        <v>1908</v>
      </c>
      <c r="B1020" s="45" t="s">
        <v>1907</v>
      </c>
      <c r="C1020" s="43" t="s">
        <v>92</v>
      </c>
      <c r="D1020" s="32">
        <v>18.59</v>
      </c>
      <c r="E1020" s="42">
        <v>6.38</v>
      </c>
      <c r="F1020" s="31">
        <v>24.97</v>
      </c>
    </row>
    <row r="1021" spans="1:6" ht="12.75" customHeight="1">
      <c r="A1021" s="39" t="s">
        <v>1906</v>
      </c>
      <c r="B1021" s="45" t="s">
        <v>1905</v>
      </c>
      <c r="C1021" s="43" t="s">
        <v>92</v>
      </c>
      <c r="D1021" s="32">
        <v>28.32</v>
      </c>
      <c r="E1021" s="42">
        <v>9.7200000000000006</v>
      </c>
      <c r="F1021" s="31">
        <v>38.04</v>
      </c>
    </row>
    <row r="1022" spans="1:6" ht="12.75" customHeight="1">
      <c r="A1022" s="39" t="s">
        <v>1904</v>
      </c>
      <c r="B1022" s="45" t="s">
        <v>1903</v>
      </c>
      <c r="C1022" s="43" t="s">
        <v>92</v>
      </c>
      <c r="D1022" s="32">
        <v>37.4</v>
      </c>
      <c r="E1022" s="42">
        <v>12.84</v>
      </c>
      <c r="F1022" s="31">
        <v>50.24</v>
      </c>
    </row>
    <row r="1023" spans="1:6" ht="12.75" customHeight="1">
      <c r="A1023" s="39" t="s">
        <v>1902</v>
      </c>
      <c r="B1023" s="45" t="s">
        <v>1901</v>
      </c>
      <c r="C1023" s="43" t="s">
        <v>92</v>
      </c>
      <c r="D1023" s="32">
        <v>26.2</v>
      </c>
      <c r="E1023" s="42">
        <v>8.99</v>
      </c>
      <c r="F1023" s="31">
        <v>35.19</v>
      </c>
    </row>
    <row r="1024" spans="1:6" ht="12.75" customHeight="1">
      <c r="A1024" s="39" t="s">
        <v>1900</v>
      </c>
      <c r="B1024" s="45" t="s">
        <v>1899</v>
      </c>
      <c r="C1024" s="43" t="s">
        <v>92</v>
      </c>
      <c r="D1024" s="32">
        <v>21.57</v>
      </c>
      <c r="E1024" s="42">
        <v>7.4</v>
      </c>
      <c r="F1024" s="31">
        <v>28.97</v>
      </c>
    </row>
    <row r="1025" spans="1:6" ht="12.75" customHeight="1">
      <c r="A1025" s="39" t="s">
        <v>1898</v>
      </c>
      <c r="B1025" s="45" t="s">
        <v>1897</v>
      </c>
      <c r="C1025" s="43" t="s">
        <v>92</v>
      </c>
      <c r="D1025" s="32">
        <v>18.66</v>
      </c>
      <c r="E1025" s="42">
        <v>6.4</v>
      </c>
      <c r="F1025" s="31">
        <v>25.06</v>
      </c>
    </row>
    <row r="1026" spans="1:6" ht="12.75" customHeight="1">
      <c r="A1026" s="39" t="s">
        <v>1896</v>
      </c>
      <c r="B1026" s="45" t="s">
        <v>1895</v>
      </c>
      <c r="C1026" s="43" t="s">
        <v>92</v>
      </c>
      <c r="D1026" s="32">
        <v>14.21</v>
      </c>
      <c r="E1026" s="42">
        <v>4.88</v>
      </c>
      <c r="F1026" s="31">
        <v>19.09</v>
      </c>
    </row>
    <row r="1027" spans="1:6" ht="12.75" customHeight="1">
      <c r="A1027" s="39" t="s">
        <v>1894</v>
      </c>
      <c r="B1027" s="45" t="s">
        <v>1893</v>
      </c>
      <c r="C1027" s="43" t="s">
        <v>92</v>
      </c>
      <c r="D1027" s="32">
        <v>14.68</v>
      </c>
      <c r="E1027" s="42">
        <v>5.04</v>
      </c>
      <c r="F1027" s="31">
        <v>19.72</v>
      </c>
    </row>
    <row r="1028" spans="1:6" ht="12.75" customHeight="1">
      <c r="A1028" s="39" t="s">
        <v>1892</v>
      </c>
      <c r="B1028" s="45" t="s">
        <v>1891</v>
      </c>
      <c r="C1028" s="43" t="s">
        <v>92</v>
      </c>
      <c r="D1028" s="32">
        <v>12.31</v>
      </c>
      <c r="E1028" s="42">
        <v>4.22</v>
      </c>
      <c r="F1028" s="31">
        <v>16.53</v>
      </c>
    </row>
    <row r="1029" spans="1:6" ht="12.75" customHeight="1">
      <c r="A1029" s="39" t="s">
        <v>1890</v>
      </c>
      <c r="B1029" s="45" t="s">
        <v>1889</v>
      </c>
      <c r="C1029" s="43" t="s">
        <v>92</v>
      </c>
      <c r="D1029" s="32">
        <v>10.4</v>
      </c>
      <c r="E1029" s="42">
        <v>3.57</v>
      </c>
      <c r="F1029" s="31">
        <v>13.97</v>
      </c>
    </row>
    <row r="1030" spans="1:6" ht="12.75" customHeight="1">
      <c r="A1030" s="39" t="s">
        <v>1888</v>
      </c>
      <c r="B1030" s="45" t="s">
        <v>1887</v>
      </c>
      <c r="C1030" s="43" t="s">
        <v>92</v>
      </c>
      <c r="D1030" s="32">
        <v>7.55</v>
      </c>
      <c r="E1030" s="42">
        <v>2.59</v>
      </c>
      <c r="F1030" s="31">
        <v>10.14</v>
      </c>
    </row>
    <row r="1031" spans="1:6" ht="12.75" customHeight="1">
      <c r="A1031" s="39" t="s">
        <v>1886</v>
      </c>
      <c r="B1031" s="45" t="s">
        <v>1885</v>
      </c>
      <c r="C1031" s="43" t="s">
        <v>92</v>
      </c>
      <c r="D1031" s="32">
        <v>52.47</v>
      </c>
      <c r="E1031" s="42">
        <v>18.010000000000002</v>
      </c>
      <c r="F1031" s="31">
        <v>70.48</v>
      </c>
    </row>
    <row r="1032" spans="1:6" ht="12.75" customHeight="1">
      <c r="A1032" s="39" t="s">
        <v>1884</v>
      </c>
      <c r="B1032" s="45" t="s">
        <v>1883</v>
      </c>
      <c r="C1032" s="43" t="s">
        <v>92</v>
      </c>
      <c r="D1032" s="32">
        <v>36.21</v>
      </c>
      <c r="E1032" s="42">
        <v>12.43</v>
      </c>
      <c r="F1032" s="31">
        <v>48.63</v>
      </c>
    </row>
    <row r="1033" spans="1:6" ht="12.75" customHeight="1">
      <c r="A1033" s="39" t="s">
        <v>1882</v>
      </c>
      <c r="B1033" s="45" t="s">
        <v>1881</v>
      </c>
      <c r="C1033" s="43" t="s">
        <v>92</v>
      </c>
      <c r="D1033" s="32">
        <v>31.35</v>
      </c>
      <c r="E1033" s="42">
        <v>10.76</v>
      </c>
      <c r="F1033" s="31">
        <v>42.11</v>
      </c>
    </row>
    <row r="1034" spans="1:6" ht="12.75" customHeight="1">
      <c r="A1034" s="39" t="s">
        <v>1880</v>
      </c>
      <c r="B1034" s="45" t="s">
        <v>1879</v>
      </c>
      <c r="C1034" s="43" t="s">
        <v>92</v>
      </c>
      <c r="D1034" s="32">
        <v>25.21</v>
      </c>
      <c r="E1034" s="42">
        <v>8.65</v>
      </c>
      <c r="F1034" s="31">
        <v>33.86</v>
      </c>
    </row>
    <row r="1035" spans="1:6" ht="12.75" customHeight="1">
      <c r="A1035" s="39" t="s">
        <v>1878</v>
      </c>
      <c r="B1035" s="45" t="s">
        <v>1877</v>
      </c>
      <c r="C1035" s="43" t="s">
        <v>92</v>
      </c>
      <c r="D1035" s="32">
        <v>40.86</v>
      </c>
      <c r="E1035" s="42">
        <v>14.02</v>
      </c>
      <c r="F1035" s="31">
        <v>54.88</v>
      </c>
    </row>
    <row r="1036" spans="1:6" ht="12.75" customHeight="1">
      <c r="A1036" s="39" t="s">
        <v>1876</v>
      </c>
      <c r="B1036" s="45" t="s">
        <v>1875</v>
      </c>
      <c r="C1036" s="43" t="s">
        <v>92</v>
      </c>
      <c r="D1036" s="32">
        <v>28.96</v>
      </c>
      <c r="E1036" s="42">
        <v>9.94</v>
      </c>
      <c r="F1036" s="31">
        <v>38.909999999999997</v>
      </c>
    </row>
    <row r="1037" spans="1:6" ht="12.75" customHeight="1">
      <c r="A1037" s="39" t="s">
        <v>1874</v>
      </c>
      <c r="B1037" s="45" t="s">
        <v>1873</v>
      </c>
      <c r="C1037" s="43" t="s">
        <v>92</v>
      </c>
      <c r="D1037" s="32">
        <v>24.87</v>
      </c>
      <c r="E1037" s="42">
        <v>8.5399999999999991</v>
      </c>
      <c r="F1037" s="31">
        <v>33.409999999999997</v>
      </c>
    </row>
    <row r="1038" spans="1:6" ht="12.75" customHeight="1">
      <c r="A1038" s="39" t="s">
        <v>1872</v>
      </c>
      <c r="B1038" s="45" t="s">
        <v>1871</v>
      </c>
      <c r="C1038" s="43" t="s">
        <v>92</v>
      </c>
      <c r="D1038" s="32">
        <v>20.65</v>
      </c>
      <c r="E1038" s="42">
        <v>7.09</v>
      </c>
      <c r="F1038" s="31">
        <v>27.74</v>
      </c>
    </row>
    <row r="1039" spans="1:6" ht="12.75" customHeight="1">
      <c r="A1039" s="39" t="s">
        <v>1870</v>
      </c>
      <c r="B1039" s="45" t="s">
        <v>1869</v>
      </c>
      <c r="C1039" s="43" t="s">
        <v>92</v>
      </c>
      <c r="D1039" s="32">
        <v>31.37</v>
      </c>
      <c r="E1039" s="42">
        <v>10.77</v>
      </c>
      <c r="F1039" s="31">
        <v>42.14</v>
      </c>
    </row>
    <row r="1040" spans="1:6" ht="12.75" customHeight="1">
      <c r="A1040" s="39" t="s">
        <v>1868</v>
      </c>
      <c r="B1040" s="45" t="s">
        <v>1867</v>
      </c>
      <c r="C1040" s="43" t="s">
        <v>92</v>
      </c>
      <c r="D1040" s="32">
        <v>41.53</v>
      </c>
      <c r="E1040" s="42">
        <v>14.25</v>
      </c>
      <c r="F1040" s="31">
        <v>55.79</v>
      </c>
    </row>
    <row r="1041" spans="1:6" ht="12.75" customHeight="1">
      <c r="A1041" s="39" t="s">
        <v>1866</v>
      </c>
      <c r="B1041" s="45" t="s">
        <v>1865</v>
      </c>
      <c r="C1041" s="43" t="s">
        <v>92</v>
      </c>
      <c r="D1041" s="32">
        <v>39.380000000000003</v>
      </c>
      <c r="E1041" s="42">
        <v>13.52</v>
      </c>
      <c r="F1041" s="31">
        <v>52.9</v>
      </c>
    </row>
    <row r="1042" spans="1:6" ht="12.75" customHeight="1">
      <c r="A1042" s="39" t="s">
        <v>1864</v>
      </c>
      <c r="B1042" s="45" t="s">
        <v>1863</v>
      </c>
      <c r="C1042" s="43" t="s">
        <v>92</v>
      </c>
      <c r="D1042" s="32">
        <v>24.34</v>
      </c>
      <c r="E1042" s="42">
        <v>8.35</v>
      </c>
      <c r="F1042" s="31">
        <v>32.69</v>
      </c>
    </row>
    <row r="1043" spans="1:6" ht="12.75" customHeight="1">
      <c r="A1043" s="39" t="s">
        <v>1862</v>
      </c>
      <c r="B1043" s="45" t="s">
        <v>1861</v>
      </c>
      <c r="C1043" s="33" t="s">
        <v>92</v>
      </c>
      <c r="D1043" s="32">
        <v>30.56</v>
      </c>
      <c r="E1043" s="32">
        <v>10.49</v>
      </c>
      <c r="F1043" s="31">
        <v>41.05</v>
      </c>
    </row>
    <row r="1044" spans="1:6" ht="12.75" customHeight="1">
      <c r="A1044" s="39" t="s">
        <v>1860</v>
      </c>
      <c r="B1044" s="45" t="s">
        <v>1859</v>
      </c>
      <c r="C1044" s="33" t="s">
        <v>92</v>
      </c>
      <c r="D1044" s="32">
        <v>54.68</v>
      </c>
      <c r="E1044" s="32">
        <v>18.77</v>
      </c>
      <c r="F1044" s="31">
        <v>73.44</v>
      </c>
    </row>
    <row r="1045" spans="1:6" ht="12.75" customHeight="1">
      <c r="A1045" s="39" t="s">
        <v>1858</v>
      </c>
      <c r="B1045" s="45" t="s">
        <v>1857</v>
      </c>
      <c r="C1045" s="33" t="s">
        <v>92</v>
      </c>
      <c r="D1045" s="32">
        <v>23.55</v>
      </c>
      <c r="E1045" s="32">
        <v>8.08</v>
      </c>
      <c r="F1045" s="31">
        <v>31.63</v>
      </c>
    </row>
    <row r="1046" spans="1:6" ht="12.75" customHeight="1">
      <c r="A1046" s="39" t="s">
        <v>1856</v>
      </c>
      <c r="B1046" s="45" t="s">
        <v>1855</v>
      </c>
      <c r="C1046" s="33" t="s">
        <v>92</v>
      </c>
      <c r="D1046" s="32">
        <v>15.08</v>
      </c>
      <c r="E1046" s="32">
        <v>5.17</v>
      </c>
      <c r="F1046" s="31">
        <v>20.25</v>
      </c>
    </row>
    <row r="1047" spans="1:6" ht="12.75" customHeight="1">
      <c r="A1047" s="39" t="s">
        <v>1854</v>
      </c>
      <c r="B1047" s="45" t="s">
        <v>1853</v>
      </c>
      <c r="C1047" s="33" t="s">
        <v>92</v>
      </c>
      <c r="D1047" s="32">
        <v>14.54</v>
      </c>
      <c r="E1047" s="32">
        <v>4.99</v>
      </c>
      <c r="F1047" s="31">
        <v>19.53</v>
      </c>
    </row>
    <row r="1048" spans="1:6" ht="12.75" customHeight="1">
      <c r="A1048" s="39" t="s">
        <v>1852</v>
      </c>
      <c r="B1048" s="45" t="s">
        <v>1851</v>
      </c>
      <c r="C1048" s="33" t="s">
        <v>92</v>
      </c>
      <c r="D1048" s="32">
        <v>8.83</v>
      </c>
      <c r="E1048" s="32">
        <v>3.03</v>
      </c>
      <c r="F1048" s="31">
        <v>11.86</v>
      </c>
    </row>
    <row r="1049" spans="1:6" ht="12.75" customHeight="1">
      <c r="A1049" s="39" t="s">
        <v>1850</v>
      </c>
      <c r="B1049" s="45" t="s">
        <v>1849</v>
      </c>
      <c r="C1049" s="33" t="s">
        <v>92</v>
      </c>
      <c r="D1049" s="32">
        <v>42.52</v>
      </c>
      <c r="E1049" s="32">
        <v>14.59</v>
      </c>
      <c r="F1049" s="31">
        <v>57.12</v>
      </c>
    </row>
    <row r="1050" spans="1:6" ht="12.75" customHeight="1">
      <c r="A1050" s="39" t="s">
        <v>1848</v>
      </c>
      <c r="B1050" s="45" t="s">
        <v>1847</v>
      </c>
      <c r="C1050" s="33" t="s">
        <v>92</v>
      </c>
      <c r="D1050" s="32">
        <v>26.57</v>
      </c>
      <c r="E1050" s="32">
        <v>9.1199999999999992</v>
      </c>
      <c r="F1050" s="31">
        <v>35.69</v>
      </c>
    </row>
    <row r="1051" spans="1:6" ht="12.75" customHeight="1">
      <c r="A1051" s="39" t="s">
        <v>1846</v>
      </c>
      <c r="B1051" s="45" t="s">
        <v>1845</v>
      </c>
      <c r="C1051" s="33" t="s">
        <v>92</v>
      </c>
      <c r="D1051" s="32">
        <v>33.78</v>
      </c>
      <c r="E1051" s="32">
        <v>11.59</v>
      </c>
      <c r="F1051" s="31">
        <v>45.38</v>
      </c>
    </row>
    <row r="1052" spans="1:6" ht="12.75" customHeight="1">
      <c r="A1052" s="39" t="s">
        <v>1844</v>
      </c>
      <c r="B1052" s="45" t="s">
        <v>1843</v>
      </c>
      <c r="C1052" s="33" t="s">
        <v>92</v>
      </c>
      <c r="D1052" s="32">
        <v>60.83</v>
      </c>
      <c r="E1052" s="32">
        <v>20.88</v>
      </c>
      <c r="F1052" s="31">
        <v>81.709999999999994</v>
      </c>
    </row>
    <row r="1053" spans="1:6" ht="12.75" customHeight="1">
      <c r="A1053" s="39" t="s">
        <v>1842</v>
      </c>
      <c r="B1053" s="45" t="s">
        <v>1841</v>
      </c>
      <c r="C1053" s="33" t="s">
        <v>92</v>
      </c>
      <c r="D1053" s="32">
        <v>49.22</v>
      </c>
      <c r="E1053" s="32">
        <v>16.89</v>
      </c>
      <c r="F1053" s="31">
        <v>66.12</v>
      </c>
    </row>
    <row r="1054" spans="1:6" ht="12.75" customHeight="1">
      <c r="A1054" s="39" t="s">
        <v>1840</v>
      </c>
      <c r="B1054" s="45" t="s">
        <v>1839</v>
      </c>
      <c r="C1054" s="33" t="s">
        <v>92</v>
      </c>
      <c r="D1054" s="32">
        <v>39.07</v>
      </c>
      <c r="E1054" s="32">
        <v>13.41</v>
      </c>
      <c r="F1054" s="31">
        <v>52.48</v>
      </c>
    </row>
    <row r="1055" spans="1:6" ht="12.75" customHeight="1">
      <c r="A1055" s="39" t="s">
        <v>1838</v>
      </c>
      <c r="B1055" s="45" t="s">
        <v>1837</v>
      </c>
      <c r="C1055" s="33" t="s">
        <v>92</v>
      </c>
      <c r="D1055" s="32">
        <v>24.58</v>
      </c>
      <c r="E1055" s="32">
        <v>8.44</v>
      </c>
      <c r="F1055" s="31">
        <v>33.020000000000003</v>
      </c>
    </row>
    <row r="1056" spans="1:6" ht="12.75" customHeight="1">
      <c r="A1056" s="39" t="s">
        <v>1836</v>
      </c>
      <c r="B1056" s="45" t="s">
        <v>1835</v>
      </c>
      <c r="C1056" s="33" t="s">
        <v>92</v>
      </c>
      <c r="D1056" s="32">
        <v>17.239999999999998</v>
      </c>
      <c r="E1056" s="32">
        <v>5.92</v>
      </c>
      <c r="F1056" s="31">
        <v>23.16</v>
      </c>
    </row>
    <row r="1057" spans="1:6" ht="12.75" customHeight="1">
      <c r="A1057" s="39" t="s">
        <v>1834</v>
      </c>
      <c r="B1057" s="45" t="s">
        <v>1833</v>
      </c>
      <c r="C1057" s="33" t="s">
        <v>92</v>
      </c>
      <c r="D1057" s="32">
        <v>25.43</v>
      </c>
      <c r="E1057" s="32">
        <v>8.73</v>
      </c>
      <c r="F1057" s="31">
        <v>34.159999999999997</v>
      </c>
    </row>
    <row r="1058" spans="1:6" ht="12.75" customHeight="1">
      <c r="A1058" s="39" t="s">
        <v>1832</v>
      </c>
      <c r="B1058" s="45" t="s">
        <v>1831</v>
      </c>
      <c r="C1058" s="33" t="s">
        <v>92</v>
      </c>
      <c r="D1058" s="32">
        <v>16</v>
      </c>
      <c r="E1058" s="32">
        <v>5.49</v>
      </c>
      <c r="F1058" s="31">
        <v>21.49</v>
      </c>
    </row>
    <row r="1059" spans="1:6" ht="12.75" customHeight="1">
      <c r="A1059" s="39" t="s">
        <v>1830</v>
      </c>
      <c r="B1059" s="45" t="s">
        <v>1829</v>
      </c>
      <c r="C1059" s="33" t="s">
        <v>92</v>
      </c>
      <c r="D1059" s="32">
        <v>24.02</v>
      </c>
      <c r="E1059" s="32">
        <v>8.24</v>
      </c>
      <c r="F1059" s="31">
        <v>32.26</v>
      </c>
    </row>
    <row r="1060" spans="1:6" ht="12.75" customHeight="1">
      <c r="A1060" s="39" t="s">
        <v>1828</v>
      </c>
      <c r="B1060" s="45" t="s">
        <v>1827</v>
      </c>
      <c r="C1060" s="33" t="s">
        <v>92</v>
      </c>
      <c r="D1060" s="32">
        <v>38</v>
      </c>
      <c r="E1060" s="32">
        <v>13.04</v>
      </c>
      <c r="F1060" s="31">
        <v>51.04</v>
      </c>
    </row>
    <row r="1061" spans="1:6" ht="12.75" customHeight="1">
      <c r="A1061" s="39" t="s">
        <v>1826</v>
      </c>
      <c r="B1061" s="45" t="s">
        <v>1825</v>
      </c>
      <c r="C1061" s="33" t="s">
        <v>92</v>
      </c>
      <c r="D1061" s="32">
        <v>55.71</v>
      </c>
      <c r="E1061" s="32">
        <v>19.12</v>
      </c>
      <c r="F1061" s="31">
        <v>74.83</v>
      </c>
    </row>
    <row r="1062" spans="1:6" ht="12.75" customHeight="1">
      <c r="A1062" s="39" t="s">
        <v>1824</v>
      </c>
      <c r="B1062" s="45" t="s">
        <v>1823</v>
      </c>
      <c r="C1062" s="33" t="s">
        <v>92</v>
      </c>
      <c r="D1062" s="32">
        <v>44.44</v>
      </c>
      <c r="E1062" s="32">
        <v>15.25</v>
      </c>
      <c r="F1062" s="31">
        <v>59.69</v>
      </c>
    </row>
    <row r="1063" spans="1:6" ht="12.75" customHeight="1">
      <c r="A1063" s="39" t="s">
        <v>1822</v>
      </c>
      <c r="B1063" s="45" t="s">
        <v>1821</v>
      </c>
      <c r="C1063" s="33" t="s">
        <v>92</v>
      </c>
      <c r="D1063" s="32">
        <v>27.52</v>
      </c>
      <c r="E1063" s="32">
        <v>9.4499999999999993</v>
      </c>
      <c r="F1063" s="31">
        <v>36.97</v>
      </c>
    </row>
    <row r="1064" spans="1:6" ht="12.75" customHeight="1">
      <c r="A1064" s="39" t="s">
        <v>1820</v>
      </c>
      <c r="B1064" s="45" t="s">
        <v>1819</v>
      </c>
      <c r="C1064" s="33" t="s">
        <v>92</v>
      </c>
      <c r="D1064" s="32">
        <v>19.48</v>
      </c>
      <c r="E1064" s="32">
        <v>6.69</v>
      </c>
      <c r="F1064" s="31">
        <v>26.17</v>
      </c>
    </row>
    <row r="1065" spans="1:6" ht="12.75" customHeight="1">
      <c r="A1065" s="39" t="s">
        <v>1818</v>
      </c>
      <c r="B1065" s="45" t="s">
        <v>1817</v>
      </c>
      <c r="C1065" s="33" t="s">
        <v>92</v>
      </c>
      <c r="D1065" s="32">
        <v>28.03</v>
      </c>
      <c r="E1065" s="32">
        <v>9.6199999999999992</v>
      </c>
      <c r="F1065" s="31">
        <v>37.659999999999997</v>
      </c>
    </row>
    <row r="1066" spans="1:6" ht="12.75" customHeight="1">
      <c r="A1066" s="39" t="s">
        <v>1816</v>
      </c>
      <c r="B1066" s="45" t="s">
        <v>1815</v>
      </c>
      <c r="C1066" s="33" t="s">
        <v>92</v>
      </c>
      <c r="D1066" s="32">
        <v>17.73</v>
      </c>
      <c r="E1066" s="32">
        <v>6.09</v>
      </c>
      <c r="F1066" s="31">
        <v>23.82</v>
      </c>
    </row>
    <row r="1067" spans="1:6" ht="12.75" customHeight="1">
      <c r="A1067" s="39" t="s">
        <v>1814</v>
      </c>
      <c r="B1067" s="45" t="s">
        <v>1813</v>
      </c>
      <c r="C1067" s="33" t="s">
        <v>92</v>
      </c>
      <c r="D1067" s="32">
        <v>26.73</v>
      </c>
      <c r="E1067" s="32">
        <v>9.17</v>
      </c>
      <c r="F1067" s="31">
        <v>35.9</v>
      </c>
    </row>
    <row r="1068" spans="1:6" ht="12.75" customHeight="1">
      <c r="A1068" s="39" t="s">
        <v>1812</v>
      </c>
      <c r="B1068" s="45" t="s">
        <v>1811</v>
      </c>
      <c r="C1068" s="33" t="s">
        <v>92</v>
      </c>
      <c r="D1068" s="32">
        <v>42.68</v>
      </c>
      <c r="E1068" s="32">
        <v>14.65</v>
      </c>
      <c r="F1068" s="31">
        <v>57.33</v>
      </c>
    </row>
    <row r="1069" spans="1:6" ht="12.75" customHeight="1">
      <c r="A1069" s="39" t="s">
        <v>1810</v>
      </c>
      <c r="B1069" s="45" t="s">
        <v>1809</v>
      </c>
      <c r="C1069" s="33" t="s">
        <v>544</v>
      </c>
      <c r="D1069" s="35">
        <v>1500.47</v>
      </c>
      <c r="E1069" s="32">
        <v>514.96</v>
      </c>
      <c r="F1069" s="34">
        <v>2015.43</v>
      </c>
    </row>
    <row r="1070" spans="1:6" ht="12.75" customHeight="1">
      <c r="A1070" s="39" t="s">
        <v>1808</v>
      </c>
      <c r="B1070" s="45" t="s">
        <v>1807</v>
      </c>
      <c r="C1070" s="33" t="s">
        <v>544</v>
      </c>
      <c r="D1070" s="35">
        <v>1475.41</v>
      </c>
      <c r="E1070" s="32">
        <v>506.36</v>
      </c>
      <c r="F1070" s="34">
        <v>1981.77</v>
      </c>
    </row>
    <row r="1071" spans="1:6" ht="12.75" customHeight="1">
      <c r="A1071" s="39" t="s">
        <v>1806</v>
      </c>
      <c r="B1071" s="45" t="s">
        <v>1805</v>
      </c>
      <c r="C1071" s="33" t="s">
        <v>544</v>
      </c>
      <c r="D1071" s="35">
        <v>1450.35</v>
      </c>
      <c r="E1071" s="32">
        <v>497.76</v>
      </c>
      <c r="F1071" s="34">
        <v>1948.12</v>
      </c>
    </row>
    <row r="1072" spans="1:6" ht="12.75" customHeight="1">
      <c r="A1072" s="39" t="s">
        <v>1804</v>
      </c>
      <c r="B1072" s="45" t="s">
        <v>1803</v>
      </c>
      <c r="C1072" s="33" t="s">
        <v>544</v>
      </c>
      <c r="D1072" s="35">
        <v>1422.38</v>
      </c>
      <c r="E1072" s="32">
        <v>488.16</v>
      </c>
      <c r="F1072" s="34">
        <v>1910.55</v>
      </c>
    </row>
    <row r="1073" spans="1:6" ht="12.75" customHeight="1">
      <c r="A1073" s="39" t="s">
        <v>1802</v>
      </c>
      <c r="B1073" s="45" t="s">
        <v>1801</v>
      </c>
      <c r="C1073" s="33" t="s">
        <v>544</v>
      </c>
      <c r="D1073" s="35">
        <v>1889.95</v>
      </c>
      <c r="E1073" s="32">
        <v>648.63</v>
      </c>
      <c r="F1073" s="34">
        <v>2538.59</v>
      </c>
    </row>
    <row r="1074" spans="1:6" ht="12.75" customHeight="1">
      <c r="A1074" s="39" t="s">
        <v>1800</v>
      </c>
      <c r="B1074" s="45" t="s">
        <v>1799</v>
      </c>
      <c r="C1074" s="33" t="s">
        <v>544</v>
      </c>
      <c r="D1074" s="35">
        <v>1861.98</v>
      </c>
      <c r="E1074" s="32">
        <v>639.03</v>
      </c>
      <c r="F1074" s="34">
        <v>2501.02</v>
      </c>
    </row>
    <row r="1075" spans="1:6" ht="12.75" customHeight="1">
      <c r="A1075" s="39" t="s">
        <v>1798</v>
      </c>
      <c r="B1075" s="45" t="s">
        <v>1797</v>
      </c>
      <c r="C1075" s="33" t="s">
        <v>544</v>
      </c>
      <c r="D1075" s="35">
        <v>1834.01</v>
      </c>
      <c r="E1075" s="32">
        <v>629.42999999999995</v>
      </c>
      <c r="F1075" s="34">
        <v>2463.4499999999998</v>
      </c>
    </row>
    <row r="1076" spans="1:6" ht="12.75" customHeight="1">
      <c r="A1076" s="39" t="s">
        <v>1796</v>
      </c>
      <c r="B1076" s="45" t="s">
        <v>1795</v>
      </c>
      <c r="C1076" s="33" t="s">
        <v>544</v>
      </c>
      <c r="D1076" s="35">
        <v>1808.96</v>
      </c>
      <c r="E1076" s="32">
        <v>620.83000000000004</v>
      </c>
      <c r="F1076" s="34">
        <v>2429.79</v>
      </c>
    </row>
    <row r="1077" spans="1:6" ht="12.75" customHeight="1">
      <c r="A1077" s="39" t="s">
        <v>1794</v>
      </c>
      <c r="B1077" s="45" t="s">
        <v>1793</v>
      </c>
      <c r="C1077" s="33" t="s">
        <v>544</v>
      </c>
      <c r="D1077" s="35">
        <v>2276.52</v>
      </c>
      <c r="E1077" s="32">
        <v>781.3</v>
      </c>
      <c r="F1077" s="34">
        <v>3057.83</v>
      </c>
    </row>
    <row r="1078" spans="1:6" ht="12.75" customHeight="1">
      <c r="A1078" s="39" t="s">
        <v>1792</v>
      </c>
      <c r="B1078" s="45" t="s">
        <v>1791</v>
      </c>
      <c r="C1078" s="33" t="s">
        <v>544</v>
      </c>
      <c r="D1078" s="35">
        <v>2248.5500000000002</v>
      </c>
      <c r="E1078" s="32">
        <v>771.7</v>
      </c>
      <c r="F1078" s="34">
        <v>3020.26</v>
      </c>
    </row>
    <row r="1079" spans="1:6" ht="12.75" customHeight="1">
      <c r="A1079" s="39" t="s">
        <v>1790</v>
      </c>
      <c r="B1079" s="45" t="s">
        <v>1789</v>
      </c>
      <c r="C1079" s="33" t="s">
        <v>544</v>
      </c>
      <c r="D1079" s="37">
        <v>2220.58</v>
      </c>
      <c r="E1079" s="32">
        <v>762.1</v>
      </c>
      <c r="F1079" s="34">
        <v>2982.69</v>
      </c>
    </row>
    <row r="1080" spans="1:6" ht="12.75" customHeight="1">
      <c r="A1080" s="39" t="s">
        <v>1788</v>
      </c>
      <c r="B1080" s="45" t="s">
        <v>1787</v>
      </c>
      <c r="C1080" s="33" t="s">
        <v>544</v>
      </c>
      <c r="D1080" s="37">
        <v>2192.61</v>
      </c>
      <c r="E1080" s="32">
        <v>752.51</v>
      </c>
      <c r="F1080" s="34">
        <v>2945.12</v>
      </c>
    </row>
    <row r="1081" spans="1:6" ht="12.75" customHeight="1">
      <c r="A1081" s="39" t="s">
        <v>1786</v>
      </c>
      <c r="B1081" s="45" t="s">
        <v>1785</v>
      </c>
      <c r="C1081" s="33" t="s">
        <v>544</v>
      </c>
      <c r="D1081" s="37">
        <v>2648.53</v>
      </c>
      <c r="E1081" s="32">
        <v>908.98</v>
      </c>
      <c r="F1081" s="34">
        <v>3557.51</v>
      </c>
    </row>
    <row r="1082" spans="1:6" ht="12.75" customHeight="1">
      <c r="A1082" s="39" t="s">
        <v>1784</v>
      </c>
      <c r="B1082" s="45" t="s">
        <v>1783</v>
      </c>
      <c r="C1082" s="33" t="s">
        <v>544</v>
      </c>
      <c r="D1082" s="37">
        <v>2620.56</v>
      </c>
      <c r="E1082" s="32">
        <v>899.38</v>
      </c>
      <c r="F1082" s="34">
        <v>3519.94</v>
      </c>
    </row>
    <row r="1083" spans="1:6" ht="12.75" customHeight="1">
      <c r="A1083" s="39" t="s">
        <v>1782</v>
      </c>
      <c r="B1083" s="45" t="s">
        <v>1781</v>
      </c>
      <c r="C1083" s="33" t="s">
        <v>544</v>
      </c>
      <c r="D1083" s="37">
        <v>2592.59</v>
      </c>
      <c r="E1083" s="32">
        <v>889.78</v>
      </c>
      <c r="F1083" s="34">
        <v>3482.37</v>
      </c>
    </row>
    <row r="1084" spans="1:6" ht="12.75" customHeight="1">
      <c r="A1084" s="39" t="s">
        <v>1780</v>
      </c>
      <c r="B1084" s="45" t="s">
        <v>1779</v>
      </c>
      <c r="C1084" s="33" t="s">
        <v>544</v>
      </c>
      <c r="D1084" s="37">
        <v>2564.62</v>
      </c>
      <c r="E1084" s="32">
        <v>880.18</v>
      </c>
      <c r="F1084" s="34">
        <v>3444.8</v>
      </c>
    </row>
    <row r="1085" spans="1:6" ht="12.75" customHeight="1">
      <c r="A1085" s="39" t="s">
        <v>1778</v>
      </c>
      <c r="B1085" s="45" t="s">
        <v>1777</v>
      </c>
      <c r="C1085" s="33" t="s">
        <v>544</v>
      </c>
      <c r="D1085" s="37">
        <v>3035.1</v>
      </c>
      <c r="E1085" s="35">
        <v>1041.6500000000001</v>
      </c>
      <c r="F1085" s="34">
        <v>4076.75</v>
      </c>
    </row>
    <row r="1086" spans="1:6" ht="12.75" customHeight="1">
      <c r="A1086" s="39" t="s">
        <v>1776</v>
      </c>
      <c r="B1086" s="45" t="s">
        <v>1775</v>
      </c>
      <c r="C1086" s="33" t="s">
        <v>544</v>
      </c>
      <c r="D1086" s="37">
        <v>3007.13</v>
      </c>
      <c r="E1086" s="35">
        <v>1032.05</v>
      </c>
      <c r="F1086" s="34">
        <v>4039.18</v>
      </c>
    </row>
    <row r="1087" spans="1:6" ht="12.75" customHeight="1">
      <c r="A1087" s="39" t="s">
        <v>1774</v>
      </c>
      <c r="B1087" s="45" t="s">
        <v>1773</v>
      </c>
      <c r="C1087" s="33" t="s">
        <v>544</v>
      </c>
      <c r="D1087" s="37">
        <v>2979.16</v>
      </c>
      <c r="E1087" s="35">
        <v>1022.45</v>
      </c>
      <c r="F1087" s="34">
        <v>4001.61</v>
      </c>
    </row>
    <row r="1088" spans="1:6" ht="12.75" customHeight="1">
      <c r="A1088" s="39" t="s">
        <v>1772</v>
      </c>
      <c r="B1088" s="45" t="s">
        <v>1771</v>
      </c>
      <c r="C1088" s="33" t="s">
        <v>544</v>
      </c>
      <c r="D1088" s="37">
        <v>2951.19</v>
      </c>
      <c r="E1088" s="35">
        <v>1012.85</v>
      </c>
      <c r="F1088" s="34">
        <v>3964.04</v>
      </c>
    </row>
    <row r="1089" spans="1:6" ht="12.75" customHeight="1">
      <c r="A1089" s="39" t="s">
        <v>1770</v>
      </c>
      <c r="B1089" s="45" t="s">
        <v>1769</v>
      </c>
      <c r="C1089" s="33" t="s">
        <v>544</v>
      </c>
      <c r="D1089" s="37">
        <v>1591.33</v>
      </c>
      <c r="E1089" s="32">
        <v>546.15</v>
      </c>
      <c r="F1089" s="34">
        <v>2137.48</v>
      </c>
    </row>
    <row r="1090" spans="1:6" ht="12.75" customHeight="1">
      <c r="A1090" s="39" t="s">
        <v>1768</v>
      </c>
      <c r="B1090" s="45" t="s">
        <v>1767</v>
      </c>
      <c r="C1090" s="33" t="s">
        <v>544</v>
      </c>
      <c r="D1090" s="37">
        <v>1562.14</v>
      </c>
      <c r="E1090" s="32">
        <v>536.13</v>
      </c>
      <c r="F1090" s="34">
        <v>2098.27</v>
      </c>
    </row>
    <row r="1091" spans="1:6" ht="12.75" customHeight="1">
      <c r="A1091" s="39" t="s">
        <v>1766</v>
      </c>
      <c r="B1091" s="45" t="s">
        <v>1765</v>
      </c>
      <c r="C1091" s="33" t="s">
        <v>544</v>
      </c>
      <c r="D1091" s="37">
        <v>1532.96</v>
      </c>
      <c r="E1091" s="32">
        <v>526.11</v>
      </c>
      <c r="F1091" s="34">
        <v>2059.0700000000002</v>
      </c>
    </row>
    <row r="1092" spans="1:6" ht="12.75" customHeight="1">
      <c r="A1092" s="39" t="s">
        <v>1764</v>
      </c>
      <c r="B1092" s="45" t="s">
        <v>1763</v>
      </c>
      <c r="C1092" s="33" t="s">
        <v>544</v>
      </c>
      <c r="D1092" s="37">
        <v>1500.86</v>
      </c>
      <c r="E1092" s="32">
        <v>515.09</v>
      </c>
      <c r="F1092" s="34">
        <v>2015.95</v>
      </c>
    </row>
    <row r="1093" spans="1:6" ht="12.75" customHeight="1">
      <c r="A1093" s="39" t="s">
        <v>1762</v>
      </c>
      <c r="B1093" s="45" t="s">
        <v>1761</v>
      </c>
      <c r="C1093" s="33" t="s">
        <v>544</v>
      </c>
      <c r="D1093" s="37">
        <v>2003.53</v>
      </c>
      <c r="E1093" s="32">
        <v>687.61</v>
      </c>
      <c r="F1093" s="34">
        <v>2691.14</v>
      </c>
    </row>
    <row r="1094" spans="1:6" ht="12.75" customHeight="1">
      <c r="A1094" s="39" t="s">
        <v>1760</v>
      </c>
      <c r="B1094" s="45" t="s">
        <v>1759</v>
      </c>
      <c r="C1094" s="33" t="s">
        <v>544</v>
      </c>
      <c r="D1094" s="37">
        <v>1971.43</v>
      </c>
      <c r="E1094" s="32">
        <v>676.6</v>
      </c>
      <c r="F1094" s="34">
        <v>2648.03</v>
      </c>
    </row>
    <row r="1095" spans="1:6" ht="12.75" customHeight="1">
      <c r="A1095" s="39" t="s">
        <v>1758</v>
      </c>
      <c r="B1095" s="45" t="s">
        <v>1757</v>
      </c>
      <c r="C1095" s="33" t="s">
        <v>544</v>
      </c>
      <c r="D1095" s="37">
        <v>1939.33</v>
      </c>
      <c r="E1095" s="32">
        <v>665.58</v>
      </c>
      <c r="F1095" s="34">
        <v>2604.91</v>
      </c>
    </row>
    <row r="1096" spans="1:6" ht="12.75" customHeight="1">
      <c r="A1096" s="39" t="s">
        <v>1756</v>
      </c>
      <c r="B1096" s="45" t="s">
        <v>1755</v>
      </c>
      <c r="C1096" s="33" t="s">
        <v>544</v>
      </c>
      <c r="D1096" s="37">
        <v>1910.14</v>
      </c>
      <c r="E1096" s="32">
        <v>655.56</v>
      </c>
      <c r="F1096" s="34">
        <v>2565.6999999999998</v>
      </c>
    </row>
    <row r="1097" spans="1:6" ht="12.75" customHeight="1">
      <c r="A1097" s="39" t="s">
        <v>1754</v>
      </c>
      <c r="B1097" s="45" t="s">
        <v>1753</v>
      </c>
      <c r="C1097" s="33" t="s">
        <v>544</v>
      </c>
      <c r="D1097" s="37">
        <v>2412.8200000000002</v>
      </c>
      <c r="E1097" s="32">
        <v>828.08</v>
      </c>
      <c r="F1097" s="34">
        <v>3240.9</v>
      </c>
    </row>
    <row r="1098" spans="1:6" ht="12.75" customHeight="1">
      <c r="A1098" s="39" t="s">
        <v>1752</v>
      </c>
      <c r="B1098" s="45" t="s">
        <v>1751</v>
      </c>
      <c r="C1098" s="33" t="s">
        <v>544</v>
      </c>
      <c r="D1098" s="37">
        <v>2380.7199999999998</v>
      </c>
      <c r="E1098" s="32">
        <v>817.06</v>
      </c>
      <c r="F1098" s="34">
        <v>3197.78</v>
      </c>
    </row>
    <row r="1099" spans="1:6" ht="12.75" customHeight="1">
      <c r="A1099" s="39" t="s">
        <v>1750</v>
      </c>
      <c r="B1099" s="45" t="s">
        <v>1749</v>
      </c>
      <c r="C1099" s="33" t="s">
        <v>544</v>
      </c>
      <c r="D1099" s="37">
        <v>2348.62</v>
      </c>
      <c r="E1099" s="32">
        <v>806.05</v>
      </c>
      <c r="F1099" s="34">
        <v>3154.66</v>
      </c>
    </row>
    <row r="1100" spans="1:6" ht="12.75" customHeight="1">
      <c r="A1100" s="39" t="s">
        <v>1748</v>
      </c>
      <c r="B1100" s="45" t="s">
        <v>1747</v>
      </c>
      <c r="C1100" s="33" t="s">
        <v>544</v>
      </c>
      <c r="D1100" s="37">
        <v>2316.52</v>
      </c>
      <c r="E1100" s="32">
        <v>795.03</v>
      </c>
      <c r="F1100" s="34">
        <v>3111.54</v>
      </c>
    </row>
    <row r="1101" spans="1:6" ht="12.75" customHeight="1">
      <c r="A1101" s="39" t="s">
        <v>1746</v>
      </c>
      <c r="B1101" s="45" t="s">
        <v>1745</v>
      </c>
      <c r="C1101" s="33" t="s">
        <v>544</v>
      </c>
      <c r="D1101" s="37">
        <v>2807.54</v>
      </c>
      <c r="E1101" s="32">
        <v>963.55</v>
      </c>
      <c r="F1101" s="34">
        <v>3771.09</v>
      </c>
    </row>
    <row r="1102" spans="1:6" ht="12.75" customHeight="1">
      <c r="A1102" s="39" t="s">
        <v>1744</v>
      </c>
      <c r="B1102" s="45" t="s">
        <v>1743</v>
      </c>
      <c r="C1102" s="33" t="s">
        <v>544</v>
      </c>
      <c r="D1102" s="37">
        <v>2775.44</v>
      </c>
      <c r="E1102" s="32">
        <v>952.53</v>
      </c>
      <c r="F1102" s="34">
        <v>3727.97</v>
      </c>
    </row>
    <row r="1103" spans="1:6" ht="12.75" customHeight="1">
      <c r="A1103" s="39" t="s">
        <v>1742</v>
      </c>
      <c r="B1103" s="45" t="s">
        <v>1741</v>
      </c>
      <c r="C1103" s="33" t="s">
        <v>544</v>
      </c>
      <c r="D1103" s="37">
        <v>2743.34</v>
      </c>
      <c r="E1103" s="32">
        <v>941.51</v>
      </c>
      <c r="F1103" s="34">
        <v>3684.86</v>
      </c>
    </row>
    <row r="1104" spans="1:6" ht="12.75" customHeight="1">
      <c r="A1104" s="39" t="s">
        <v>1740</v>
      </c>
      <c r="B1104" s="45" t="s">
        <v>1739</v>
      </c>
      <c r="C1104" s="33" t="s">
        <v>544</v>
      </c>
      <c r="D1104" s="37">
        <v>2711.24</v>
      </c>
      <c r="E1104" s="32">
        <v>930.5</v>
      </c>
      <c r="F1104" s="34">
        <v>3641.74</v>
      </c>
    </row>
    <row r="1105" spans="1:6" ht="12.75" customHeight="1">
      <c r="A1105" s="39" t="s">
        <v>1738</v>
      </c>
      <c r="B1105" s="45" t="s">
        <v>1737</v>
      </c>
      <c r="C1105" s="33" t="s">
        <v>544</v>
      </c>
      <c r="D1105" s="37">
        <v>3216.83</v>
      </c>
      <c r="E1105" s="35">
        <v>1104.02</v>
      </c>
      <c r="F1105" s="34">
        <v>4320.84</v>
      </c>
    </row>
    <row r="1106" spans="1:6" ht="12.75" customHeight="1">
      <c r="A1106" s="39" t="s">
        <v>1736</v>
      </c>
      <c r="B1106" s="45" t="s">
        <v>1735</v>
      </c>
      <c r="C1106" s="33" t="s">
        <v>544</v>
      </c>
      <c r="D1106" s="37">
        <v>3184.73</v>
      </c>
      <c r="E1106" s="35">
        <v>1093</v>
      </c>
      <c r="F1106" s="34">
        <v>4277.7299999999996</v>
      </c>
    </row>
    <row r="1107" spans="1:6" ht="12.75" customHeight="1">
      <c r="A1107" s="39" t="s">
        <v>1734</v>
      </c>
      <c r="B1107" s="45" t="s">
        <v>1733</v>
      </c>
      <c r="C1107" s="33" t="s">
        <v>544</v>
      </c>
      <c r="D1107" s="37">
        <v>3152.63</v>
      </c>
      <c r="E1107" s="35">
        <v>1081.98</v>
      </c>
      <c r="F1107" s="34">
        <v>4234.6099999999997</v>
      </c>
    </row>
    <row r="1108" spans="1:6" ht="12.75" customHeight="1">
      <c r="A1108" s="39" t="s">
        <v>1732</v>
      </c>
      <c r="B1108" s="45" t="s">
        <v>1731</v>
      </c>
      <c r="C1108" s="33" t="s">
        <v>544</v>
      </c>
      <c r="D1108" s="37">
        <v>3120.53</v>
      </c>
      <c r="E1108" s="35">
        <v>1070.96</v>
      </c>
      <c r="F1108" s="34">
        <v>4191.49</v>
      </c>
    </row>
    <row r="1109" spans="1:6" ht="12.75" customHeight="1">
      <c r="A1109" s="39" t="s">
        <v>1730</v>
      </c>
      <c r="B1109" s="45" t="s">
        <v>1729</v>
      </c>
      <c r="C1109" s="33" t="s">
        <v>544</v>
      </c>
      <c r="D1109" s="37">
        <v>1521.33</v>
      </c>
      <c r="E1109" s="32">
        <v>522.12</v>
      </c>
      <c r="F1109" s="34">
        <v>2043.45</v>
      </c>
    </row>
    <row r="1110" spans="1:6" ht="12.75" customHeight="1">
      <c r="A1110" s="39" t="s">
        <v>1728</v>
      </c>
      <c r="B1110" s="45" t="s">
        <v>1727</v>
      </c>
      <c r="C1110" s="33" t="s">
        <v>544</v>
      </c>
      <c r="D1110" s="37">
        <v>1493.36</v>
      </c>
      <c r="E1110" s="32">
        <v>512.52</v>
      </c>
      <c r="F1110" s="34">
        <v>2005.88</v>
      </c>
    </row>
    <row r="1111" spans="1:6" ht="12.75" customHeight="1">
      <c r="A1111" s="39" t="s">
        <v>1726</v>
      </c>
      <c r="B1111" s="45" t="s">
        <v>1725</v>
      </c>
      <c r="C1111" s="33" t="s">
        <v>544</v>
      </c>
      <c r="D1111" s="37">
        <v>1467.9</v>
      </c>
      <c r="E1111" s="32">
        <v>503.78</v>
      </c>
      <c r="F1111" s="34">
        <v>1971.68</v>
      </c>
    </row>
    <row r="1112" spans="1:6" ht="12.75" customHeight="1">
      <c r="A1112" s="39" t="s">
        <v>1724</v>
      </c>
      <c r="B1112" s="45" t="s">
        <v>1723</v>
      </c>
      <c r="C1112" s="33" t="s">
        <v>544</v>
      </c>
      <c r="D1112" s="37">
        <v>1437.42</v>
      </c>
      <c r="E1112" s="32">
        <v>493.32</v>
      </c>
      <c r="F1112" s="34">
        <v>1930.74</v>
      </c>
    </row>
    <row r="1113" spans="1:6" ht="12.75" customHeight="1">
      <c r="A1113" s="39" t="s">
        <v>1722</v>
      </c>
      <c r="B1113" s="45" t="s">
        <v>1721</v>
      </c>
      <c r="C1113" s="33" t="s">
        <v>544</v>
      </c>
      <c r="D1113" s="37">
        <v>1904.99</v>
      </c>
      <c r="E1113" s="32">
        <v>653.79</v>
      </c>
      <c r="F1113" s="34">
        <v>2558.7800000000002</v>
      </c>
    </row>
    <row r="1114" spans="1:6" ht="12.75" customHeight="1">
      <c r="A1114" s="39" t="s">
        <v>1720</v>
      </c>
      <c r="B1114" s="45" t="s">
        <v>1719</v>
      </c>
      <c r="C1114" s="33" t="s">
        <v>544</v>
      </c>
      <c r="D1114" s="37">
        <v>1879.93</v>
      </c>
      <c r="E1114" s="32">
        <v>645.19000000000005</v>
      </c>
      <c r="F1114" s="34">
        <v>2525.12</v>
      </c>
    </row>
    <row r="1115" spans="1:6" ht="12.75" customHeight="1">
      <c r="A1115" s="39" t="s">
        <v>1718</v>
      </c>
      <c r="B1115" s="45" t="s">
        <v>1717</v>
      </c>
      <c r="C1115" s="33" t="s">
        <v>544</v>
      </c>
      <c r="D1115" s="37">
        <v>1854.47</v>
      </c>
      <c r="E1115" s="32">
        <v>636.45000000000005</v>
      </c>
      <c r="F1115" s="34">
        <v>2490.92</v>
      </c>
    </row>
    <row r="1116" spans="1:6" ht="12.75" customHeight="1">
      <c r="A1116" s="39" t="s">
        <v>1716</v>
      </c>
      <c r="B1116" s="45" t="s">
        <v>1715</v>
      </c>
      <c r="C1116" s="33" t="s">
        <v>544</v>
      </c>
      <c r="D1116" s="37">
        <v>1932.96</v>
      </c>
      <c r="E1116" s="32">
        <v>663.39</v>
      </c>
      <c r="F1116" s="34">
        <v>2596.35</v>
      </c>
    </row>
    <row r="1117" spans="1:6" ht="12.75" customHeight="1">
      <c r="A1117" s="39" t="s">
        <v>1714</v>
      </c>
      <c r="B1117" s="45" t="s">
        <v>1713</v>
      </c>
      <c r="C1117" s="33" t="s">
        <v>544</v>
      </c>
      <c r="D1117" s="37">
        <v>2291.56</v>
      </c>
      <c r="E1117" s="32">
        <v>786.46</v>
      </c>
      <c r="F1117" s="34">
        <v>3078.02</v>
      </c>
    </row>
    <row r="1118" spans="1:6" ht="12.75" customHeight="1">
      <c r="A1118" s="39" t="s">
        <v>1712</v>
      </c>
      <c r="B1118" s="45" t="s">
        <v>1711</v>
      </c>
      <c r="C1118" s="33" t="s">
        <v>544</v>
      </c>
      <c r="D1118" s="37">
        <v>2266.5</v>
      </c>
      <c r="E1118" s="32">
        <v>777.86</v>
      </c>
      <c r="F1118" s="34">
        <v>3044.36</v>
      </c>
    </row>
    <row r="1119" spans="1:6" ht="12.75" customHeight="1">
      <c r="A1119" s="39" t="s">
        <v>1710</v>
      </c>
      <c r="B1119" s="45" t="s">
        <v>1709</v>
      </c>
      <c r="C1119" s="33" t="s">
        <v>544</v>
      </c>
      <c r="D1119" s="37">
        <v>2241.04</v>
      </c>
      <c r="E1119" s="32">
        <v>769.12</v>
      </c>
      <c r="F1119" s="34">
        <v>3010.16</v>
      </c>
    </row>
    <row r="1120" spans="1:6" ht="12.75" customHeight="1">
      <c r="A1120" s="39" t="s">
        <v>1708</v>
      </c>
      <c r="B1120" s="45" t="s">
        <v>1707</v>
      </c>
      <c r="C1120" s="33" t="s">
        <v>544</v>
      </c>
      <c r="D1120" s="37">
        <v>2210.56</v>
      </c>
      <c r="E1120" s="32">
        <v>758.66</v>
      </c>
      <c r="F1120" s="34">
        <v>2969.23</v>
      </c>
    </row>
    <row r="1121" spans="1:6" ht="12.75" customHeight="1">
      <c r="A1121" s="39" t="s">
        <v>1706</v>
      </c>
      <c r="B1121" s="45" t="s">
        <v>1705</v>
      </c>
      <c r="C1121" s="33" t="s">
        <v>544</v>
      </c>
      <c r="D1121" s="37">
        <v>2663.57</v>
      </c>
      <c r="E1121" s="32">
        <v>914.14</v>
      </c>
      <c r="F1121" s="34">
        <v>3577.7</v>
      </c>
    </row>
    <row r="1122" spans="1:6" ht="12.75" customHeight="1">
      <c r="A1122" s="39" t="s">
        <v>1704</v>
      </c>
      <c r="B1122" s="45" t="s">
        <v>1703</v>
      </c>
      <c r="C1122" s="33" t="s">
        <v>544</v>
      </c>
      <c r="D1122" s="37">
        <v>2635.6</v>
      </c>
      <c r="E1122" s="32">
        <v>904.54</v>
      </c>
      <c r="F1122" s="34">
        <v>3540.14</v>
      </c>
    </row>
    <row r="1123" spans="1:6" ht="12.75" customHeight="1">
      <c r="A1123" s="39" t="s">
        <v>1702</v>
      </c>
      <c r="B1123" s="45" t="s">
        <v>1701</v>
      </c>
      <c r="C1123" s="33" t="s">
        <v>544</v>
      </c>
      <c r="D1123" s="37">
        <v>2613.0500000000002</v>
      </c>
      <c r="E1123" s="32">
        <v>896.8</v>
      </c>
      <c r="F1123" s="34">
        <v>3509.84</v>
      </c>
    </row>
    <row r="1124" spans="1:6" ht="12.75" customHeight="1">
      <c r="A1124" s="39" t="s">
        <v>1700</v>
      </c>
      <c r="B1124" s="45" t="s">
        <v>1699</v>
      </c>
      <c r="C1124" s="33" t="s">
        <v>544</v>
      </c>
      <c r="D1124" s="37">
        <v>2582.5700000000002</v>
      </c>
      <c r="E1124" s="32">
        <v>886.34</v>
      </c>
      <c r="F1124" s="34">
        <v>3468.91</v>
      </c>
    </row>
    <row r="1125" spans="1:6" ht="12.75" customHeight="1">
      <c r="A1125" s="39" t="s">
        <v>1698</v>
      </c>
      <c r="B1125" s="45" t="s">
        <v>1697</v>
      </c>
      <c r="C1125" s="33" t="s">
        <v>544</v>
      </c>
      <c r="D1125" s="37">
        <v>3050.14</v>
      </c>
      <c r="E1125" s="35">
        <v>1046.81</v>
      </c>
      <c r="F1125" s="34">
        <v>4096.95</v>
      </c>
    </row>
    <row r="1126" spans="1:6" ht="12.75" customHeight="1">
      <c r="A1126" s="39" t="s">
        <v>1696</v>
      </c>
      <c r="B1126" s="45" t="s">
        <v>1695</v>
      </c>
      <c r="C1126" s="33" t="s">
        <v>544</v>
      </c>
      <c r="D1126" s="37">
        <v>3022.17</v>
      </c>
      <c r="E1126" s="35">
        <v>1037.21</v>
      </c>
      <c r="F1126" s="34">
        <v>4059.38</v>
      </c>
    </row>
    <row r="1127" spans="1:6" ht="12.75" customHeight="1">
      <c r="A1127" s="39" t="s">
        <v>1694</v>
      </c>
      <c r="B1127" s="45" t="s">
        <v>1693</v>
      </c>
      <c r="C1127" s="33" t="s">
        <v>544</v>
      </c>
      <c r="D1127" s="37">
        <v>2999.62</v>
      </c>
      <c r="E1127" s="35">
        <v>1029.47</v>
      </c>
      <c r="F1127" s="34">
        <v>4029.09</v>
      </c>
    </row>
    <row r="1128" spans="1:6" ht="12.75" customHeight="1">
      <c r="A1128" s="39" t="s">
        <v>1692</v>
      </c>
      <c r="B1128" s="45" t="s">
        <v>1691</v>
      </c>
      <c r="C1128" s="33" t="s">
        <v>544</v>
      </c>
      <c r="D1128" s="37">
        <v>2969.14</v>
      </c>
      <c r="E1128" s="35">
        <v>1019.01</v>
      </c>
      <c r="F1128" s="34">
        <v>3988.15</v>
      </c>
    </row>
    <row r="1129" spans="1:6" ht="12.75" customHeight="1">
      <c r="A1129" s="39" t="s">
        <v>1690</v>
      </c>
      <c r="B1129" s="45" t="s">
        <v>1689</v>
      </c>
      <c r="C1129" s="33" t="s">
        <v>544</v>
      </c>
      <c r="D1129" s="37">
        <v>1614.67</v>
      </c>
      <c r="E1129" s="32">
        <v>554.15</v>
      </c>
      <c r="F1129" s="34">
        <v>2168.8200000000002</v>
      </c>
    </row>
    <row r="1130" spans="1:6" ht="12.75" customHeight="1">
      <c r="A1130" s="39" t="s">
        <v>1688</v>
      </c>
      <c r="B1130" s="45" t="s">
        <v>1687</v>
      </c>
      <c r="C1130" s="33" t="s">
        <v>544</v>
      </c>
      <c r="D1130" s="37">
        <v>1582.57</v>
      </c>
      <c r="E1130" s="32">
        <v>543.14</v>
      </c>
      <c r="F1130" s="34">
        <v>2125.71</v>
      </c>
    </row>
    <row r="1131" spans="1:6" ht="12.75" customHeight="1">
      <c r="A1131" s="39" t="s">
        <v>1686</v>
      </c>
      <c r="B1131" s="45" t="s">
        <v>1685</v>
      </c>
      <c r="C1131" s="33" t="s">
        <v>544</v>
      </c>
      <c r="D1131" s="37">
        <v>1553.39</v>
      </c>
      <c r="E1131" s="32">
        <v>533.12</v>
      </c>
      <c r="F1131" s="34">
        <v>2086.5100000000002</v>
      </c>
    </row>
    <row r="1132" spans="1:6" ht="12.75" customHeight="1">
      <c r="A1132" s="39" t="s">
        <v>1684</v>
      </c>
      <c r="B1132" s="45" t="s">
        <v>1683</v>
      </c>
      <c r="C1132" s="33" t="s">
        <v>544</v>
      </c>
      <c r="D1132" s="37">
        <v>1518.37</v>
      </c>
      <c r="E1132" s="32">
        <v>521.1</v>
      </c>
      <c r="F1132" s="34">
        <v>2039.47</v>
      </c>
    </row>
    <row r="1133" spans="1:6" ht="12.75" customHeight="1">
      <c r="A1133" s="39" t="s">
        <v>1682</v>
      </c>
      <c r="B1133" s="45" t="s">
        <v>1681</v>
      </c>
      <c r="C1133" s="33" t="s">
        <v>544</v>
      </c>
      <c r="D1133" s="37">
        <v>2021.04</v>
      </c>
      <c r="E1133" s="32">
        <v>693.62</v>
      </c>
      <c r="F1133" s="34">
        <v>2714.67</v>
      </c>
    </row>
    <row r="1134" spans="1:6" ht="12.75" customHeight="1">
      <c r="A1134" s="39" t="s">
        <v>1680</v>
      </c>
      <c r="B1134" s="45" t="s">
        <v>1679</v>
      </c>
      <c r="C1134" s="33" t="s">
        <v>544</v>
      </c>
      <c r="D1134" s="37">
        <v>1991.86</v>
      </c>
      <c r="E1134" s="32">
        <v>683.6</v>
      </c>
      <c r="F1134" s="34">
        <v>2675.46</v>
      </c>
    </row>
    <row r="1135" spans="1:6" ht="12.75" customHeight="1">
      <c r="A1135" s="39" t="s">
        <v>1678</v>
      </c>
      <c r="B1135" s="45" t="s">
        <v>1677</v>
      </c>
      <c r="C1135" s="33" t="s">
        <v>544</v>
      </c>
      <c r="D1135" s="37">
        <v>1962.67</v>
      </c>
      <c r="E1135" s="32">
        <v>673.59</v>
      </c>
      <c r="F1135" s="34">
        <v>2636.26</v>
      </c>
    </row>
    <row r="1136" spans="1:6" ht="12.75" customHeight="1">
      <c r="A1136" s="39" t="s">
        <v>1676</v>
      </c>
      <c r="B1136" s="45" t="s">
        <v>1675</v>
      </c>
      <c r="C1136" s="33" t="s">
        <v>544</v>
      </c>
      <c r="D1136" s="37">
        <v>2053.14</v>
      </c>
      <c r="E1136" s="32">
        <v>704.64</v>
      </c>
      <c r="F1136" s="34">
        <v>2757.78</v>
      </c>
    </row>
    <row r="1137" spans="1:6" ht="12.75" customHeight="1">
      <c r="A1137" s="39" t="s">
        <v>1674</v>
      </c>
      <c r="B1137" s="45" t="s">
        <v>1673</v>
      </c>
      <c r="C1137" s="33" t="s">
        <v>544</v>
      </c>
      <c r="D1137" s="37">
        <v>2430.33</v>
      </c>
      <c r="E1137" s="32">
        <v>834.09</v>
      </c>
      <c r="F1137" s="34">
        <v>3264.42</v>
      </c>
    </row>
    <row r="1138" spans="1:6" ht="12.75" customHeight="1">
      <c r="A1138" s="39" t="s">
        <v>1672</v>
      </c>
      <c r="B1138" s="45" t="s">
        <v>1671</v>
      </c>
      <c r="C1138" s="33" t="s">
        <v>544</v>
      </c>
      <c r="D1138" s="37">
        <v>2401.14</v>
      </c>
      <c r="E1138" s="32">
        <v>824.07</v>
      </c>
      <c r="F1138" s="34">
        <v>3225.21</v>
      </c>
    </row>
    <row r="1139" spans="1:6" ht="12.75" customHeight="1">
      <c r="A1139" s="39" t="s">
        <v>1670</v>
      </c>
      <c r="B1139" s="45" t="s">
        <v>1669</v>
      </c>
      <c r="C1139" s="33" t="s">
        <v>544</v>
      </c>
      <c r="D1139" s="37">
        <v>2371.96</v>
      </c>
      <c r="E1139" s="32">
        <v>814.06</v>
      </c>
      <c r="F1139" s="34">
        <v>3186.02</v>
      </c>
    </row>
    <row r="1140" spans="1:6" ht="12.75" customHeight="1">
      <c r="A1140" s="39" t="s">
        <v>1668</v>
      </c>
      <c r="B1140" s="45" t="s">
        <v>1667</v>
      </c>
      <c r="C1140" s="33" t="s">
        <v>544</v>
      </c>
      <c r="D1140" s="37">
        <v>2336.94</v>
      </c>
      <c r="E1140" s="32">
        <v>802.04</v>
      </c>
      <c r="F1140" s="34">
        <v>3138.98</v>
      </c>
    </row>
    <row r="1141" spans="1:6" ht="12.75" customHeight="1">
      <c r="A1141" s="39" t="s">
        <v>1666</v>
      </c>
      <c r="B1141" s="45" t="s">
        <v>1665</v>
      </c>
      <c r="C1141" s="33" t="s">
        <v>544</v>
      </c>
      <c r="D1141" s="37">
        <v>2825.05</v>
      </c>
      <c r="E1141" s="32">
        <v>969.56</v>
      </c>
      <c r="F1141" s="34">
        <v>3794.61</v>
      </c>
    </row>
    <row r="1142" spans="1:6" ht="12.75" customHeight="1">
      <c r="A1142" s="39" t="s">
        <v>1664</v>
      </c>
      <c r="B1142" s="45" t="s">
        <v>1663</v>
      </c>
      <c r="C1142" s="33" t="s">
        <v>544</v>
      </c>
      <c r="D1142" s="37">
        <v>2792.95</v>
      </c>
      <c r="E1142" s="32">
        <v>958.54</v>
      </c>
      <c r="F1142" s="34">
        <v>3751.5</v>
      </c>
    </row>
    <row r="1143" spans="1:6" ht="12.75" customHeight="1">
      <c r="A1143" s="39" t="s">
        <v>1662</v>
      </c>
      <c r="B1143" s="45" t="s">
        <v>1661</v>
      </c>
      <c r="C1143" s="33" t="s">
        <v>544</v>
      </c>
      <c r="D1143" s="37">
        <v>2766.69</v>
      </c>
      <c r="E1143" s="32">
        <v>949.53</v>
      </c>
      <c r="F1143" s="34">
        <v>3716.21</v>
      </c>
    </row>
    <row r="1144" spans="1:6" ht="12.75" customHeight="1">
      <c r="A1144" s="39" t="s">
        <v>1660</v>
      </c>
      <c r="B1144" s="45" t="s">
        <v>1659</v>
      </c>
      <c r="C1144" s="33" t="s">
        <v>544</v>
      </c>
      <c r="D1144" s="37">
        <v>2731.67</v>
      </c>
      <c r="E1144" s="32">
        <v>937.51</v>
      </c>
      <c r="F1144" s="34">
        <v>3669.17</v>
      </c>
    </row>
    <row r="1145" spans="1:6" ht="12.75" customHeight="1">
      <c r="A1145" s="39" t="s">
        <v>1658</v>
      </c>
      <c r="B1145" s="45" t="s">
        <v>1657</v>
      </c>
      <c r="C1145" s="33" t="s">
        <v>544</v>
      </c>
      <c r="D1145" s="37">
        <v>3234.34</v>
      </c>
      <c r="E1145" s="35">
        <v>1110.03</v>
      </c>
      <c r="F1145" s="34">
        <v>4344.37</v>
      </c>
    </row>
    <row r="1146" spans="1:6" ht="12.75" customHeight="1">
      <c r="A1146" s="39" t="s">
        <v>1656</v>
      </c>
      <c r="B1146" s="45" t="s">
        <v>1655</v>
      </c>
      <c r="C1146" s="33" t="s">
        <v>544</v>
      </c>
      <c r="D1146" s="37">
        <v>3202.24</v>
      </c>
      <c r="E1146" s="35">
        <v>1099.01</v>
      </c>
      <c r="F1146" s="34">
        <v>4301.25</v>
      </c>
    </row>
    <row r="1147" spans="1:6" ht="12.75" customHeight="1">
      <c r="A1147" s="39" t="s">
        <v>1654</v>
      </c>
      <c r="B1147" s="45" t="s">
        <v>1653</v>
      </c>
      <c r="C1147" s="33" t="s">
        <v>544</v>
      </c>
      <c r="D1147" s="37">
        <v>3175.97</v>
      </c>
      <c r="E1147" s="35">
        <v>1089.99</v>
      </c>
      <c r="F1147" s="34">
        <v>4265.96</v>
      </c>
    </row>
    <row r="1148" spans="1:6" ht="12.75" customHeight="1">
      <c r="A1148" s="39" t="s">
        <v>1652</v>
      </c>
      <c r="B1148" s="45" t="s">
        <v>1651</v>
      </c>
      <c r="C1148" s="33" t="s">
        <v>544</v>
      </c>
      <c r="D1148" s="37">
        <v>3140.95</v>
      </c>
      <c r="E1148" s="35">
        <v>1077.97</v>
      </c>
      <c r="F1148" s="34">
        <v>4218.93</v>
      </c>
    </row>
    <row r="1149" spans="1:6" ht="12.75" customHeight="1">
      <c r="A1149" s="39" t="s">
        <v>1650</v>
      </c>
      <c r="B1149" s="45" t="s">
        <v>1649</v>
      </c>
      <c r="C1149" s="33" t="s">
        <v>92</v>
      </c>
      <c r="D1149" s="36">
        <v>118.99</v>
      </c>
      <c r="E1149" s="32">
        <v>40.840000000000003</v>
      </c>
      <c r="F1149" s="31">
        <v>159.83000000000001</v>
      </c>
    </row>
    <row r="1150" spans="1:6" ht="12.75" customHeight="1">
      <c r="A1150" s="39" t="s">
        <v>1648</v>
      </c>
      <c r="B1150" s="45" t="s">
        <v>1647</v>
      </c>
      <c r="C1150" s="33" t="s">
        <v>92</v>
      </c>
      <c r="D1150" s="36">
        <v>68.62</v>
      </c>
      <c r="E1150" s="32">
        <v>23.55</v>
      </c>
      <c r="F1150" s="31">
        <v>92.17</v>
      </c>
    </row>
    <row r="1151" spans="1:6" ht="12.75" customHeight="1">
      <c r="A1151" s="39" t="s">
        <v>1646</v>
      </c>
      <c r="B1151" s="45" t="s">
        <v>1645</v>
      </c>
      <c r="C1151" s="41" t="s">
        <v>92</v>
      </c>
      <c r="D1151" s="32">
        <v>102.14</v>
      </c>
      <c r="E1151" s="40">
        <v>35.06</v>
      </c>
      <c r="F1151" s="31">
        <v>137.19999999999999</v>
      </c>
    </row>
    <row r="1152" spans="1:6" ht="12.75" customHeight="1">
      <c r="A1152" s="39" t="s">
        <v>1644</v>
      </c>
      <c r="B1152" s="45" t="s">
        <v>1643</v>
      </c>
      <c r="C1152" s="41" t="s">
        <v>92</v>
      </c>
      <c r="D1152" s="32">
        <v>199.86</v>
      </c>
      <c r="E1152" s="40">
        <v>68.59</v>
      </c>
      <c r="F1152" s="31">
        <v>268.45</v>
      </c>
    </row>
    <row r="1153" spans="1:6" ht="12.75" customHeight="1">
      <c r="A1153" s="39" t="s">
        <v>1642</v>
      </c>
      <c r="B1153" s="45" t="s">
        <v>1641</v>
      </c>
      <c r="C1153" s="41" t="s">
        <v>92</v>
      </c>
      <c r="D1153" s="32">
        <v>126.22</v>
      </c>
      <c r="E1153" s="40">
        <v>43.32</v>
      </c>
      <c r="F1153" s="31">
        <v>169.53</v>
      </c>
    </row>
    <row r="1154" spans="1:6" ht="12.75" customHeight="1">
      <c r="A1154" s="39" t="s">
        <v>1640</v>
      </c>
      <c r="B1154" s="45" t="s">
        <v>1639</v>
      </c>
      <c r="C1154" s="41" t="s">
        <v>92</v>
      </c>
      <c r="D1154" s="32">
        <v>74.28</v>
      </c>
      <c r="E1154" s="40">
        <v>25.49</v>
      </c>
      <c r="F1154" s="31">
        <v>99.77</v>
      </c>
    </row>
    <row r="1155" spans="1:6" ht="12.75" customHeight="1">
      <c r="A1155" s="39" t="s">
        <v>1638</v>
      </c>
      <c r="B1155" s="45" t="s">
        <v>1637</v>
      </c>
      <c r="C1155" s="41" t="s">
        <v>92</v>
      </c>
      <c r="D1155" s="32">
        <v>107.8</v>
      </c>
      <c r="E1155" s="40">
        <v>37</v>
      </c>
      <c r="F1155" s="31">
        <v>144.80000000000001</v>
      </c>
    </row>
    <row r="1156" spans="1:6" ht="12.75" customHeight="1">
      <c r="A1156" s="39" t="s">
        <v>1636</v>
      </c>
      <c r="B1156" s="45" t="s">
        <v>1635</v>
      </c>
      <c r="C1156" s="41" t="s">
        <v>92</v>
      </c>
      <c r="D1156" s="32">
        <v>200.69</v>
      </c>
      <c r="E1156" s="40">
        <v>68.88</v>
      </c>
      <c r="F1156" s="31">
        <v>269.56</v>
      </c>
    </row>
    <row r="1157" spans="1:6" ht="12.75" customHeight="1">
      <c r="A1157" s="39" t="s">
        <v>1634</v>
      </c>
      <c r="B1157" s="45" t="s">
        <v>1633</v>
      </c>
      <c r="C1157" s="41" t="s">
        <v>92</v>
      </c>
      <c r="D1157" s="32">
        <v>99.32</v>
      </c>
      <c r="E1157" s="40">
        <v>34.090000000000003</v>
      </c>
      <c r="F1157" s="31">
        <v>133.41</v>
      </c>
    </row>
    <row r="1158" spans="1:6" ht="12.75" customHeight="1">
      <c r="A1158" s="39" t="s">
        <v>1632</v>
      </c>
      <c r="B1158" s="45" t="s">
        <v>1631</v>
      </c>
      <c r="C1158" s="41" t="s">
        <v>92</v>
      </c>
      <c r="D1158" s="32">
        <v>140.74</v>
      </c>
      <c r="E1158" s="40">
        <v>48.3</v>
      </c>
      <c r="F1158" s="31">
        <v>189.04</v>
      </c>
    </row>
    <row r="1159" spans="1:6" ht="12.75" customHeight="1">
      <c r="A1159" s="39" t="s">
        <v>1630</v>
      </c>
      <c r="B1159" s="45" t="s">
        <v>1629</v>
      </c>
      <c r="C1159" s="41" t="s">
        <v>92</v>
      </c>
      <c r="D1159" s="32">
        <v>255.64</v>
      </c>
      <c r="E1159" s="40">
        <v>87.74</v>
      </c>
      <c r="F1159" s="31">
        <v>343.37</v>
      </c>
    </row>
    <row r="1160" spans="1:6" ht="12.75" customHeight="1">
      <c r="A1160" s="39" t="s">
        <v>1628</v>
      </c>
      <c r="B1160" s="45" t="s">
        <v>1627</v>
      </c>
      <c r="C1160" s="41" t="s">
        <v>92</v>
      </c>
      <c r="D1160" s="32">
        <v>317.43</v>
      </c>
      <c r="E1160" s="40">
        <v>108.94</v>
      </c>
      <c r="F1160" s="31">
        <v>426.37</v>
      </c>
    </row>
    <row r="1161" spans="1:6" ht="12.75" customHeight="1">
      <c r="A1161" s="39" t="s">
        <v>1626</v>
      </c>
      <c r="B1161" s="45" t="s">
        <v>1625</v>
      </c>
      <c r="C1161" s="41" t="s">
        <v>92</v>
      </c>
      <c r="D1161" s="32">
        <v>309.62</v>
      </c>
      <c r="E1161" s="40">
        <v>106.26</v>
      </c>
      <c r="F1161" s="31">
        <v>415.88</v>
      </c>
    </row>
    <row r="1162" spans="1:6" ht="12.75" customHeight="1">
      <c r="A1162" s="39" t="s">
        <v>1624</v>
      </c>
      <c r="B1162" s="45" t="s">
        <v>1623</v>
      </c>
      <c r="C1162" s="41" t="s">
        <v>92</v>
      </c>
      <c r="D1162" s="32">
        <v>431.24</v>
      </c>
      <c r="E1162" s="40">
        <v>148</v>
      </c>
      <c r="F1162" s="31">
        <v>579.24</v>
      </c>
    </row>
    <row r="1163" spans="1:6" ht="12.75" customHeight="1">
      <c r="A1163" s="39" t="s">
        <v>1622</v>
      </c>
      <c r="B1163" s="45" t="s">
        <v>1621</v>
      </c>
      <c r="C1163" s="41" t="s">
        <v>92</v>
      </c>
      <c r="D1163" s="32">
        <v>365.18</v>
      </c>
      <c r="E1163" s="40">
        <v>125.33</v>
      </c>
      <c r="F1163" s="31">
        <v>490.51</v>
      </c>
    </row>
    <row r="1164" spans="1:6" ht="12.75" customHeight="1">
      <c r="A1164" s="39" t="s">
        <v>1620</v>
      </c>
      <c r="B1164" s="45" t="s">
        <v>1619</v>
      </c>
      <c r="C1164" s="41" t="s">
        <v>92</v>
      </c>
      <c r="D1164" s="32">
        <v>501.85</v>
      </c>
      <c r="E1164" s="40">
        <v>172.23</v>
      </c>
      <c r="F1164" s="31">
        <v>674.08</v>
      </c>
    </row>
    <row r="1165" spans="1:6" ht="12.75" customHeight="1">
      <c r="A1165" s="39" t="s">
        <v>1618</v>
      </c>
      <c r="B1165" s="45" t="s">
        <v>1617</v>
      </c>
      <c r="C1165" s="41" t="s">
        <v>92</v>
      </c>
      <c r="D1165" s="32">
        <v>417.75</v>
      </c>
      <c r="E1165" s="40">
        <v>143.37</v>
      </c>
      <c r="F1165" s="31">
        <v>561.12</v>
      </c>
    </row>
    <row r="1166" spans="1:6" ht="12.75" customHeight="1">
      <c r="A1166" s="39" t="s">
        <v>1616</v>
      </c>
      <c r="B1166" s="45" t="s">
        <v>1615</v>
      </c>
      <c r="C1166" s="41" t="s">
        <v>92</v>
      </c>
      <c r="D1166" s="32">
        <v>572.70000000000005</v>
      </c>
      <c r="E1166" s="40">
        <v>196.55</v>
      </c>
      <c r="F1166" s="31">
        <v>769.25</v>
      </c>
    </row>
    <row r="1167" spans="1:6" ht="12.75" customHeight="1">
      <c r="A1167" s="39" t="s">
        <v>1614</v>
      </c>
      <c r="B1167" s="45" t="s">
        <v>1613</v>
      </c>
      <c r="C1167" s="41" t="s">
        <v>92</v>
      </c>
      <c r="D1167" s="32">
        <v>549.83000000000004</v>
      </c>
      <c r="E1167" s="40">
        <v>188.7</v>
      </c>
      <c r="F1167" s="31">
        <v>738.53</v>
      </c>
    </row>
    <row r="1168" spans="1:6" ht="12.75" customHeight="1">
      <c r="A1168" s="39" t="s">
        <v>1612</v>
      </c>
      <c r="B1168" s="45" t="s">
        <v>1611</v>
      </c>
      <c r="C1168" s="41" t="s">
        <v>92</v>
      </c>
      <c r="D1168" s="32">
        <v>749.36</v>
      </c>
      <c r="E1168" s="40">
        <v>257.18</v>
      </c>
      <c r="F1168" s="34">
        <v>1006.55</v>
      </c>
    </row>
    <row r="1169" spans="1:6" ht="12.75" customHeight="1">
      <c r="A1169" s="39" t="s">
        <v>1610</v>
      </c>
      <c r="B1169" s="45" t="s">
        <v>1609</v>
      </c>
      <c r="C1169" s="41" t="s">
        <v>92</v>
      </c>
      <c r="D1169" s="32">
        <v>515.32000000000005</v>
      </c>
      <c r="E1169" s="40">
        <v>176.86</v>
      </c>
      <c r="F1169" s="31">
        <v>692.18</v>
      </c>
    </row>
    <row r="1170" spans="1:6" ht="12.75" customHeight="1">
      <c r="A1170" s="39" t="s">
        <v>1608</v>
      </c>
      <c r="B1170" s="45" t="s">
        <v>1607</v>
      </c>
      <c r="C1170" s="41" t="s">
        <v>92</v>
      </c>
      <c r="D1170" s="32">
        <v>702.85</v>
      </c>
      <c r="E1170" s="40">
        <v>241.22</v>
      </c>
      <c r="F1170" s="31">
        <v>944.07</v>
      </c>
    </row>
    <row r="1171" spans="1:6" ht="12.75" customHeight="1">
      <c r="A1171" s="39" t="s">
        <v>1606</v>
      </c>
      <c r="B1171" s="45" t="s">
        <v>1605</v>
      </c>
      <c r="C1171" s="41" t="s">
        <v>92</v>
      </c>
      <c r="D1171" s="32">
        <v>590.89</v>
      </c>
      <c r="E1171" s="40">
        <v>202.79</v>
      </c>
      <c r="F1171" s="31">
        <v>793.69</v>
      </c>
    </row>
    <row r="1172" spans="1:6" ht="12.75" customHeight="1">
      <c r="A1172" s="39" t="s">
        <v>1604</v>
      </c>
      <c r="B1172" s="45" t="s">
        <v>1603</v>
      </c>
      <c r="C1172" s="41" t="s">
        <v>92</v>
      </c>
      <c r="D1172" s="32">
        <v>803.65</v>
      </c>
      <c r="E1172" s="40">
        <v>275.81</v>
      </c>
      <c r="F1172" s="34">
        <v>1079.46</v>
      </c>
    </row>
    <row r="1173" spans="1:6" ht="12.75" customHeight="1">
      <c r="A1173" s="39" t="s">
        <v>1602</v>
      </c>
      <c r="B1173" s="45" t="s">
        <v>1601</v>
      </c>
      <c r="C1173" s="41" t="s">
        <v>92</v>
      </c>
      <c r="D1173" s="32">
        <v>756.96</v>
      </c>
      <c r="E1173" s="40">
        <v>259.79000000000002</v>
      </c>
      <c r="F1173" s="34">
        <v>1016.75</v>
      </c>
    </row>
    <row r="1174" spans="1:6" ht="12.75" customHeight="1">
      <c r="A1174" s="39" t="s">
        <v>1600</v>
      </c>
      <c r="B1174" s="45" t="s">
        <v>1599</v>
      </c>
      <c r="C1174" s="41" t="s">
        <v>92</v>
      </c>
      <c r="D1174" s="35">
        <v>1021.73</v>
      </c>
      <c r="E1174" s="40">
        <v>350.66</v>
      </c>
      <c r="F1174" s="34">
        <v>1372.39</v>
      </c>
    </row>
    <row r="1175" spans="1:6" ht="12.75" customHeight="1">
      <c r="A1175" s="39" t="s">
        <v>1598</v>
      </c>
      <c r="B1175" s="45" t="s">
        <v>1597</v>
      </c>
      <c r="C1175" s="41" t="s">
        <v>92</v>
      </c>
      <c r="D1175" s="32">
        <v>100.54</v>
      </c>
      <c r="E1175" s="40">
        <v>34.5</v>
      </c>
      <c r="F1175" s="31">
        <v>135.04</v>
      </c>
    </row>
    <row r="1176" spans="1:6" ht="12.75" customHeight="1">
      <c r="A1176" s="39" t="s">
        <v>1596</v>
      </c>
      <c r="B1176" s="45" t="s">
        <v>1595</v>
      </c>
      <c r="C1176" s="41" t="s">
        <v>92</v>
      </c>
      <c r="D1176" s="32">
        <v>142.09</v>
      </c>
      <c r="E1176" s="40">
        <v>48.77</v>
      </c>
      <c r="F1176" s="31">
        <v>190.86</v>
      </c>
    </row>
    <row r="1177" spans="1:6" ht="12.75" customHeight="1">
      <c r="A1177" s="39" t="s">
        <v>1594</v>
      </c>
      <c r="B1177" s="45" t="s">
        <v>1593</v>
      </c>
      <c r="C1177" s="41" t="s">
        <v>92</v>
      </c>
      <c r="D1177" s="32">
        <v>157.53</v>
      </c>
      <c r="E1177" s="40">
        <v>54.07</v>
      </c>
      <c r="F1177" s="31">
        <v>211.6</v>
      </c>
    </row>
    <row r="1178" spans="1:6" ht="12.75" customHeight="1">
      <c r="A1178" s="39" t="s">
        <v>1592</v>
      </c>
      <c r="B1178" s="45" t="s">
        <v>1591</v>
      </c>
      <c r="C1178" s="41" t="s">
        <v>92</v>
      </c>
      <c r="D1178" s="32">
        <v>223.44</v>
      </c>
      <c r="E1178" s="40">
        <v>76.680000000000007</v>
      </c>
      <c r="F1178" s="31">
        <v>300.12</v>
      </c>
    </row>
    <row r="1179" spans="1:6" ht="12.75" customHeight="1">
      <c r="A1179" s="39" t="s">
        <v>1590</v>
      </c>
      <c r="B1179" s="45" t="s">
        <v>1589</v>
      </c>
      <c r="C1179" s="41" t="s">
        <v>92</v>
      </c>
      <c r="D1179" s="32">
        <v>106.18</v>
      </c>
      <c r="E1179" s="40">
        <v>36.44</v>
      </c>
      <c r="F1179" s="31">
        <v>142.62</v>
      </c>
    </row>
    <row r="1180" spans="1:6" ht="12.75" customHeight="1">
      <c r="A1180" s="39" t="s">
        <v>1588</v>
      </c>
      <c r="B1180" s="45" t="s">
        <v>1587</v>
      </c>
      <c r="C1180" s="41" t="s">
        <v>92</v>
      </c>
      <c r="D1180" s="32">
        <v>147.59</v>
      </c>
      <c r="E1180" s="40">
        <v>50.65</v>
      </c>
      <c r="F1180" s="31">
        <v>198.25</v>
      </c>
    </row>
    <row r="1181" spans="1:6" ht="12.75" customHeight="1">
      <c r="A1181" s="39" t="s">
        <v>1586</v>
      </c>
      <c r="B1181" s="45" t="s">
        <v>1585</v>
      </c>
      <c r="C1181" s="41" t="s">
        <v>92</v>
      </c>
      <c r="D1181" s="32">
        <v>274.64</v>
      </c>
      <c r="E1181" s="40">
        <v>94.26</v>
      </c>
      <c r="F1181" s="31">
        <v>368.89</v>
      </c>
    </row>
    <row r="1182" spans="1:6" ht="12.75" customHeight="1">
      <c r="A1182" s="39" t="s">
        <v>1584</v>
      </c>
      <c r="B1182" s="45" t="s">
        <v>1583</v>
      </c>
      <c r="C1182" s="41" t="s">
        <v>92</v>
      </c>
      <c r="D1182" s="32">
        <v>336.43</v>
      </c>
      <c r="E1182" s="40">
        <v>115.46</v>
      </c>
      <c r="F1182" s="31">
        <v>451.89</v>
      </c>
    </row>
    <row r="1183" spans="1:6" ht="12.75" customHeight="1">
      <c r="A1183" s="39" t="s">
        <v>1582</v>
      </c>
      <c r="B1183" s="45" t="s">
        <v>1581</v>
      </c>
      <c r="C1183" s="41" t="s">
        <v>92</v>
      </c>
      <c r="D1183" s="32">
        <v>332.41</v>
      </c>
      <c r="E1183" s="40">
        <v>114.08</v>
      </c>
      <c r="F1183" s="31">
        <v>446.5</v>
      </c>
    </row>
    <row r="1184" spans="1:6" ht="12.75" customHeight="1">
      <c r="A1184" s="39" t="s">
        <v>1580</v>
      </c>
      <c r="B1184" s="45" t="s">
        <v>1579</v>
      </c>
      <c r="C1184" s="41" t="s">
        <v>92</v>
      </c>
      <c r="D1184" s="32">
        <v>454.04</v>
      </c>
      <c r="E1184" s="40">
        <v>155.83000000000001</v>
      </c>
      <c r="F1184" s="31">
        <v>609.87</v>
      </c>
    </row>
    <row r="1185" spans="1:6" ht="12.75" customHeight="1">
      <c r="A1185" s="39" t="s">
        <v>1578</v>
      </c>
      <c r="B1185" s="45" t="s">
        <v>1577</v>
      </c>
      <c r="C1185" s="41" t="s">
        <v>92</v>
      </c>
      <c r="D1185" s="32">
        <v>391.9</v>
      </c>
      <c r="E1185" s="40">
        <v>134.5</v>
      </c>
      <c r="F1185" s="31">
        <v>526.41</v>
      </c>
    </row>
    <row r="1186" spans="1:6" ht="12.75" customHeight="1">
      <c r="A1186" s="39" t="s">
        <v>1576</v>
      </c>
      <c r="B1186" s="45" t="s">
        <v>1575</v>
      </c>
      <c r="C1186" s="41" t="s">
        <v>92</v>
      </c>
      <c r="D1186" s="32">
        <v>528.57000000000005</v>
      </c>
      <c r="E1186" s="40">
        <v>181.41</v>
      </c>
      <c r="F1186" s="31">
        <v>709.98</v>
      </c>
    </row>
    <row r="1187" spans="1:6" ht="12.75" customHeight="1">
      <c r="A1187" s="39" t="s">
        <v>1574</v>
      </c>
      <c r="B1187" s="45" t="s">
        <v>1573</v>
      </c>
      <c r="C1187" s="33" t="s">
        <v>92</v>
      </c>
      <c r="D1187" s="36">
        <v>447.98</v>
      </c>
      <c r="E1187" s="32">
        <v>153.75</v>
      </c>
      <c r="F1187" s="31">
        <v>601.73</v>
      </c>
    </row>
    <row r="1188" spans="1:6" ht="12.75" customHeight="1">
      <c r="A1188" s="39" t="s">
        <v>1572</v>
      </c>
      <c r="B1188" s="45" t="s">
        <v>1571</v>
      </c>
      <c r="C1188" s="33" t="s">
        <v>92</v>
      </c>
      <c r="D1188" s="36">
        <v>602.92999999999995</v>
      </c>
      <c r="E1188" s="32">
        <v>206.93</v>
      </c>
      <c r="F1188" s="31">
        <v>809.86</v>
      </c>
    </row>
    <row r="1189" spans="1:6" ht="12.75" customHeight="1">
      <c r="A1189" s="39" t="s">
        <v>1570</v>
      </c>
      <c r="B1189" s="45" t="s">
        <v>1569</v>
      </c>
      <c r="C1189" s="33" t="s">
        <v>92</v>
      </c>
      <c r="D1189" s="36">
        <v>589.35</v>
      </c>
      <c r="E1189" s="32">
        <v>202.27</v>
      </c>
      <c r="F1189" s="31">
        <v>791.62</v>
      </c>
    </row>
    <row r="1190" spans="1:6" ht="12.75" customHeight="1">
      <c r="A1190" s="39" t="s">
        <v>1568</v>
      </c>
      <c r="B1190" s="45" t="s">
        <v>1567</v>
      </c>
      <c r="C1190" s="33" t="s">
        <v>92</v>
      </c>
      <c r="D1190" s="36">
        <v>788.89</v>
      </c>
      <c r="E1190" s="32">
        <v>270.75</v>
      </c>
      <c r="F1190" s="34">
        <v>1059.6400000000001</v>
      </c>
    </row>
    <row r="1191" spans="1:6" ht="12.75" customHeight="1">
      <c r="A1191" s="39" t="s">
        <v>1566</v>
      </c>
      <c r="B1191" s="45" t="s">
        <v>1565</v>
      </c>
      <c r="C1191" s="33" t="s">
        <v>92</v>
      </c>
      <c r="D1191" s="36">
        <v>552.86</v>
      </c>
      <c r="E1191" s="32">
        <v>189.74</v>
      </c>
      <c r="F1191" s="31">
        <v>742.61</v>
      </c>
    </row>
    <row r="1192" spans="1:6" ht="12.75" customHeight="1">
      <c r="A1192" s="39" t="s">
        <v>1564</v>
      </c>
      <c r="B1192" s="45" t="s">
        <v>1563</v>
      </c>
      <c r="C1192" s="33" t="s">
        <v>92</v>
      </c>
      <c r="D1192" s="36">
        <v>740.39</v>
      </c>
      <c r="E1192" s="32">
        <v>254.1</v>
      </c>
      <c r="F1192" s="31">
        <v>994.5</v>
      </c>
    </row>
    <row r="1193" spans="1:6" ht="12.75" customHeight="1">
      <c r="A1193" s="39" t="s">
        <v>1562</v>
      </c>
      <c r="B1193" s="45" t="s">
        <v>1561</v>
      </c>
      <c r="C1193" s="33" t="s">
        <v>92</v>
      </c>
      <c r="D1193" s="36">
        <v>633.42999999999995</v>
      </c>
      <c r="E1193" s="32">
        <v>217.39</v>
      </c>
      <c r="F1193" s="31">
        <v>850.83</v>
      </c>
    </row>
    <row r="1194" spans="1:6" ht="12.75" customHeight="1">
      <c r="A1194" s="39" t="s">
        <v>1560</v>
      </c>
      <c r="B1194" s="45" t="s">
        <v>1559</v>
      </c>
      <c r="C1194" s="33" t="s">
        <v>92</v>
      </c>
      <c r="D1194" s="36">
        <v>846.19</v>
      </c>
      <c r="E1194" s="32">
        <v>290.41000000000003</v>
      </c>
      <c r="F1194" s="34">
        <v>1136.5999999999999</v>
      </c>
    </row>
    <row r="1195" spans="1:6" ht="12.75" customHeight="1">
      <c r="A1195" s="39" t="s">
        <v>1558</v>
      </c>
      <c r="B1195" s="45" t="s">
        <v>1557</v>
      </c>
      <c r="C1195" s="33" t="s">
        <v>92</v>
      </c>
      <c r="D1195" s="36">
        <v>811.02</v>
      </c>
      <c r="E1195" s="32">
        <v>278.33999999999997</v>
      </c>
      <c r="F1195" s="34">
        <v>1089.3699999999999</v>
      </c>
    </row>
    <row r="1196" spans="1:6" ht="12.75" customHeight="1">
      <c r="A1196" s="39" t="s">
        <v>1556</v>
      </c>
      <c r="B1196" s="45" t="s">
        <v>1555</v>
      </c>
      <c r="C1196" s="33" t="s">
        <v>92</v>
      </c>
      <c r="D1196" s="37">
        <v>1075.79</v>
      </c>
      <c r="E1196" s="32">
        <v>369.21</v>
      </c>
      <c r="F1196" s="34">
        <v>1445.01</v>
      </c>
    </row>
    <row r="1197" spans="1:6" ht="12.75" customHeight="1">
      <c r="A1197" s="39" t="s">
        <v>1554</v>
      </c>
      <c r="B1197" s="45" t="s">
        <v>1553</v>
      </c>
      <c r="C1197" s="33" t="s">
        <v>92</v>
      </c>
      <c r="D1197" s="36">
        <v>107.47</v>
      </c>
      <c r="E1197" s="32">
        <v>36.89</v>
      </c>
      <c r="F1197" s="31">
        <v>144.36000000000001</v>
      </c>
    </row>
    <row r="1198" spans="1:6" ht="12.75" customHeight="1">
      <c r="A1198" s="39" t="s">
        <v>1552</v>
      </c>
      <c r="B1198" s="45" t="s">
        <v>1551</v>
      </c>
      <c r="C1198" s="33" t="s">
        <v>92</v>
      </c>
      <c r="D1198" s="36">
        <v>149.03</v>
      </c>
      <c r="E1198" s="32">
        <v>51.15</v>
      </c>
      <c r="F1198" s="31">
        <v>200.17</v>
      </c>
    </row>
    <row r="1199" spans="1:6" ht="12.75" customHeight="1">
      <c r="A1199" s="39" t="s">
        <v>1550</v>
      </c>
      <c r="B1199" s="45" t="s">
        <v>1549</v>
      </c>
      <c r="C1199" s="33" t="s">
        <v>92</v>
      </c>
      <c r="D1199" s="36">
        <v>168.56</v>
      </c>
      <c r="E1199" s="32">
        <v>57.85</v>
      </c>
      <c r="F1199" s="31">
        <v>226.41</v>
      </c>
    </row>
    <row r="1200" spans="1:6" ht="12.75" customHeight="1">
      <c r="A1200" s="39" t="s">
        <v>1548</v>
      </c>
      <c r="B1200" s="45" t="s">
        <v>1547</v>
      </c>
      <c r="C1200" s="33" t="s">
        <v>92</v>
      </c>
      <c r="D1200" s="36">
        <v>234.47</v>
      </c>
      <c r="E1200" s="32">
        <v>80.47</v>
      </c>
      <c r="F1200" s="31">
        <v>314.94</v>
      </c>
    </row>
    <row r="1201" spans="1:6" ht="12.75" customHeight="1">
      <c r="A1201" s="39" t="s">
        <v>1546</v>
      </c>
      <c r="B1201" s="45" t="s">
        <v>1545</v>
      </c>
      <c r="C1201" s="33" t="s">
        <v>544</v>
      </c>
      <c r="D1201" s="36">
        <v>33.76</v>
      </c>
      <c r="E1201" s="32">
        <v>11.59</v>
      </c>
      <c r="F1201" s="31">
        <v>45.35</v>
      </c>
    </row>
    <row r="1202" spans="1:6" ht="12.75" customHeight="1">
      <c r="A1202" s="39" t="s">
        <v>1544</v>
      </c>
      <c r="B1202" s="45" t="s">
        <v>1543</v>
      </c>
      <c r="C1202" s="33" t="s">
        <v>544</v>
      </c>
      <c r="D1202" s="36">
        <v>39.57</v>
      </c>
      <c r="E1202" s="32">
        <v>13.58</v>
      </c>
      <c r="F1202" s="31">
        <v>53.16</v>
      </c>
    </row>
    <row r="1203" spans="1:6" ht="12.75" customHeight="1">
      <c r="A1203" s="39" t="s">
        <v>1542</v>
      </c>
      <c r="B1203" s="45" t="s">
        <v>1541</v>
      </c>
      <c r="C1203" s="33" t="s">
        <v>544</v>
      </c>
      <c r="D1203" s="36">
        <v>38.299999999999997</v>
      </c>
      <c r="E1203" s="32">
        <v>13.15</v>
      </c>
      <c r="F1203" s="31">
        <v>51.45</v>
      </c>
    </row>
    <row r="1204" spans="1:6" ht="12.75" customHeight="1">
      <c r="A1204" s="39" t="s">
        <v>1540</v>
      </c>
      <c r="B1204" s="45" t="s">
        <v>1539</v>
      </c>
      <c r="C1204" s="33" t="s">
        <v>544</v>
      </c>
      <c r="D1204" s="36">
        <v>45.36</v>
      </c>
      <c r="E1204" s="32">
        <v>15.57</v>
      </c>
      <c r="F1204" s="31">
        <v>60.92</v>
      </c>
    </row>
    <row r="1205" spans="1:6" ht="12.75" customHeight="1">
      <c r="A1205" s="39" t="s">
        <v>1538</v>
      </c>
      <c r="B1205" s="45" t="s">
        <v>1537</v>
      </c>
      <c r="C1205" s="33" t="s">
        <v>544</v>
      </c>
      <c r="D1205" s="36">
        <v>167.72</v>
      </c>
      <c r="E1205" s="32">
        <v>57.56</v>
      </c>
      <c r="F1205" s="31">
        <v>225.28</v>
      </c>
    </row>
    <row r="1206" spans="1:6" ht="12.75" customHeight="1">
      <c r="A1206" s="39" t="s">
        <v>1536</v>
      </c>
      <c r="B1206" s="45" t="s">
        <v>1535</v>
      </c>
      <c r="C1206" s="33" t="s">
        <v>544</v>
      </c>
      <c r="D1206" s="36">
        <v>199.42</v>
      </c>
      <c r="E1206" s="32">
        <v>68.44</v>
      </c>
      <c r="F1206" s="31">
        <v>267.87</v>
      </c>
    </row>
    <row r="1207" spans="1:6" ht="12.75" customHeight="1">
      <c r="A1207" s="39" t="s">
        <v>1534</v>
      </c>
      <c r="B1207" s="45" t="s">
        <v>1533</v>
      </c>
      <c r="C1207" s="33" t="s">
        <v>544</v>
      </c>
      <c r="D1207" s="36">
        <v>237.73</v>
      </c>
      <c r="E1207" s="32">
        <v>81.59</v>
      </c>
      <c r="F1207" s="31">
        <v>319.32</v>
      </c>
    </row>
    <row r="1208" spans="1:6" ht="12.75" customHeight="1">
      <c r="A1208" s="39" t="s">
        <v>1532</v>
      </c>
      <c r="B1208" s="45" t="s">
        <v>1531</v>
      </c>
      <c r="C1208" s="33" t="s">
        <v>544</v>
      </c>
      <c r="D1208" s="36">
        <v>290.27999999999997</v>
      </c>
      <c r="E1208" s="32">
        <v>99.62</v>
      </c>
      <c r="F1208" s="31">
        <v>389.9</v>
      </c>
    </row>
    <row r="1209" spans="1:6" ht="12.75" customHeight="1">
      <c r="A1209" s="39" t="s">
        <v>1530</v>
      </c>
      <c r="B1209" s="45" t="s">
        <v>1529</v>
      </c>
      <c r="C1209" s="33" t="s">
        <v>544</v>
      </c>
      <c r="D1209" s="36">
        <v>213.72</v>
      </c>
      <c r="E1209" s="32">
        <v>73.349999999999994</v>
      </c>
      <c r="F1209" s="31">
        <v>287.07</v>
      </c>
    </row>
    <row r="1210" spans="1:6" ht="12.75" customHeight="1">
      <c r="A1210" s="39" t="s">
        <v>1528</v>
      </c>
      <c r="B1210" s="45" t="s">
        <v>1527</v>
      </c>
      <c r="C1210" s="33" t="s">
        <v>544</v>
      </c>
      <c r="D1210" s="36">
        <v>671.75</v>
      </c>
      <c r="E1210" s="32">
        <v>230.54</v>
      </c>
      <c r="F1210" s="31">
        <v>902.29</v>
      </c>
    </row>
    <row r="1211" spans="1:6" ht="12.75" customHeight="1">
      <c r="A1211" s="39" t="s">
        <v>1526</v>
      </c>
      <c r="B1211" s="45" t="s">
        <v>1525</v>
      </c>
      <c r="C1211" s="33" t="s">
        <v>544</v>
      </c>
      <c r="D1211" s="37">
        <v>1070.8399999999999</v>
      </c>
      <c r="E1211" s="32">
        <v>367.51</v>
      </c>
      <c r="F1211" s="34">
        <v>1438.36</v>
      </c>
    </row>
    <row r="1212" spans="1:6" ht="12.75" customHeight="1">
      <c r="A1212" s="39" t="s">
        <v>1524</v>
      </c>
      <c r="B1212" s="45" t="s">
        <v>1523</v>
      </c>
      <c r="C1212" s="33" t="s">
        <v>544</v>
      </c>
      <c r="D1212" s="37">
        <v>1568.02</v>
      </c>
      <c r="E1212" s="32">
        <v>538.14</v>
      </c>
      <c r="F1212" s="34">
        <v>2106.16</v>
      </c>
    </row>
    <row r="1213" spans="1:6" ht="12.75" customHeight="1">
      <c r="A1213" s="39" t="s">
        <v>1522</v>
      </c>
      <c r="B1213" s="45" t="s">
        <v>1521</v>
      </c>
      <c r="C1213" s="33" t="s">
        <v>544</v>
      </c>
      <c r="D1213" s="37">
        <v>2124.19</v>
      </c>
      <c r="E1213" s="32">
        <v>729.02</v>
      </c>
      <c r="F1213" s="34">
        <v>2853.21</v>
      </c>
    </row>
    <row r="1214" spans="1:6" ht="12.75" customHeight="1">
      <c r="A1214" s="39" t="s">
        <v>1520</v>
      </c>
      <c r="B1214" s="45" t="s">
        <v>1519</v>
      </c>
      <c r="C1214" s="33" t="s">
        <v>544</v>
      </c>
      <c r="D1214" s="37">
        <v>3472.28</v>
      </c>
      <c r="E1214" s="35">
        <v>1191.69</v>
      </c>
      <c r="F1214" s="34">
        <v>4663.96</v>
      </c>
    </row>
    <row r="1215" spans="1:6" ht="12.75" customHeight="1">
      <c r="A1215" s="39" t="s">
        <v>1518</v>
      </c>
      <c r="B1215" s="45" t="s">
        <v>1517</v>
      </c>
      <c r="C1215" s="33" t="s">
        <v>544</v>
      </c>
      <c r="D1215" s="37">
        <v>2210.5300000000002</v>
      </c>
      <c r="E1215" s="32">
        <v>758.65</v>
      </c>
      <c r="F1215" s="34">
        <v>2969.19</v>
      </c>
    </row>
    <row r="1216" spans="1:6" ht="12.75" customHeight="1">
      <c r="A1216" s="39" t="s">
        <v>1516</v>
      </c>
      <c r="B1216" s="45" t="s">
        <v>1515</v>
      </c>
      <c r="C1216" s="33" t="s">
        <v>544</v>
      </c>
      <c r="D1216" s="37">
        <v>3000.31</v>
      </c>
      <c r="E1216" s="35">
        <v>1029.71</v>
      </c>
      <c r="F1216" s="34">
        <v>4030.02</v>
      </c>
    </row>
    <row r="1217" spans="1:6" ht="12.75" customHeight="1">
      <c r="A1217" s="39" t="s">
        <v>1514</v>
      </c>
      <c r="B1217" s="45" t="s">
        <v>1513</v>
      </c>
      <c r="C1217" s="33" t="s">
        <v>544</v>
      </c>
      <c r="D1217" s="37">
        <v>4755.04</v>
      </c>
      <c r="E1217" s="35">
        <v>1631.93</v>
      </c>
      <c r="F1217" s="34">
        <v>6386.97</v>
      </c>
    </row>
    <row r="1218" spans="1:6" ht="12.75" customHeight="1">
      <c r="A1218" s="39" t="s">
        <v>1512</v>
      </c>
      <c r="B1218" s="45" t="s">
        <v>1511</v>
      </c>
      <c r="C1218" s="33" t="s">
        <v>544</v>
      </c>
      <c r="D1218" s="37">
        <v>2854.4</v>
      </c>
      <c r="E1218" s="32">
        <v>979.63</v>
      </c>
      <c r="F1218" s="34">
        <v>3834.03</v>
      </c>
    </row>
    <row r="1219" spans="1:6" ht="12.75" customHeight="1">
      <c r="A1219" s="39" t="s">
        <v>1510</v>
      </c>
      <c r="B1219" s="45" t="s">
        <v>1509</v>
      </c>
      <c r="C1219" s="33" t="s">
        <v>544</v>
      </c>
      <c r="D1219" s="37">
        <v>3878.31</v>
      </c>
      <c r="E1219" s="35">
        <v>1331.04</v>
      </c>
      <c r="F1219" s="34">
        <v>5209.3500000000004</v>
      </c>
    </row>
    <row r="1220" spans="1:6" ht="12.75" customHeight="1">
      <c r="A1220" s="39" t="s">
        <v>1508</v>
      </c>
      <c r="B1220" s="45" t="s">
        <v>1507</v>
      </c>
      <c r="C1220" s="33" t="s">
        <v>544</v>
      </c>
      <c r="D1220" s="37">
        <v>6037.16</v>
      </c>
      <c r="E1220" s="35">
        <v>2071.9499999999998</v>
      </c>
      <c r="F1220" s="34">
        <v>8109.11</v>
      </c>
    </row>
    <row r="1221" spans="1:6" ht="12.75" customHeight="1">
      <c r="A1221" s="39" t="s">
        <v>1506</v>
      </c>
      <c r="B1221" s="45" t="s">
        <v>1505</v>
      </c>
      <c r="C1221" s="33" t="s">
        <v>544</v>
      </c>
      <c r="D1221" s="36">
        <v>258.70999999999998</v>
      </c>
      <c r="E1221" s="32">
        <v>88.79</v>
      </c>
      <c r="F1221" s="31">
        <v>347.5</v>
      </c>
    </row>
    <row r="1222" spans="1:6" ht="12.75" customHeight="1">
      <c r="A1222" s="39" t="s">
        <v>1504</v>
      </c>
      <c r="B1222" s="45" t="s">
        <v>1503</v>
      </c>
      <c r="C1222" s="33" t="s">
        <v>544</v>
      </c>
      <c r="D1222" s="36">
        <v>196.4</v>
      </c>
      <c r="E1222" s="32">
        <v>67.41</v>
      </c>
      <c r="F1222" s="31">
        <v>263.81</v>
      </c>
    </row>
    <row r="1223" spans="1:6" ht="12.75" customHeight="1">
      <c r="A1223" s="39" t="s">
        <v>1502</v>
      </c>
      <c r="B1223" s="45" t="s">
        <v>1501</v>
      </c>
      <c r="C1223" s="41" t="s">
        <v>544</v>
      </c>
      <c r="D1223" s="36">
        <v>233.55</v>
      </c>
      <c r="E1223" s="32">
        <v>80.16</v>
      </c>
      <c r="F1223" s="31">
        <v>313.70999999999998</v>
      </c>
    </row>
    <row r="1224" spans="1:6" ht="12.75" customHeight="1">
      <c r="A1224" s="39" t="s">
        <v>1500</v>
      </c>
      <c r="B1224" s="45" t="s">
        <v>1499</v>
      </c>
      <c r="C1224" s="41" t="s">
        <v>544</v>
      </c>
      <c r="D1224" s="36">
        <v>278.39999999999998</v>
      </c>
      <c r="E1224" s="32">
        <v>95.55</v>
      </c>
      <c r="F1224" s="31">
        <v>373.94</v>
      </c>
    </row>
    <row r="1225" spans="1:6" ht="12.75" customHeight="1">
      <c r="A1225" s="39" t="s">
        <v>1498</v>
      </c>
      <c r="B1225" s="45" t="s">
        <v>1497</v>
      </c>
      <c r="C1225" s="41" t="s">
        <v>544</v>
      </c>
      <c r="D1225" s="36">
        <v>340.02</v>
      </c>
      <c r="E1225" s="32">
        <v>116.69</v>
      </c>
      <c r="F1225" s="31">
        <v>456.71</v>
      </c>
    </row>
    <row r="1226" spans="1:6" ht="12.75" customHeight="1">
      <c r="A1226" s="39" t="s">
        <v>1496</v>
      </c>
      <c r="B1226" s="45" t="s">
        <v>1495</v>
      </c>
      <c r="C1226" s="41" t="s">
        <v>544</v>
      </c>
      <c r="D1226" s="36">
        <v>236.89</v>
      </c>
      <c r="E1226" s="32">
        <v>81.3</v>
      </c>
      <c r="F1226" s="31">
        <v>318.19</v>
      </c>
    </row>
    <row r="1227" spans="1:6" ht="12.75" customHeight="1">
      <c r="A1227" s="39" t="s">
        <v>1494</v>
      </c>
      <c r="B1227" s="45" t="s">
        <v>1493</v>
      </c>
      <c r="C1227" s="41" t="s">
        <v>544</v>
      </c>
      <c r="D1227" s="36">
        <v>760.3</v>
      </c>
      <c r="E1227" s="32">
        <v>260.93</v>
      </c>
      <c r="F1227" s="34">
        <v>1021.23</v>
      </c>
    </row>
    <row r="1228" spans="1:6" ht="12.75" customHeight="1">
      <c r="A1228" s="39" t="s">
        <v>1492</v>
      </c>
      <c r="B1228" s="45" t="s">
        <v>1491</v>
      </c>
      <c r="C1228" s="41" t="s">
        <v>544</v>
      </c>
      <c r="D1228" s="37">
        <v>1214.6600000000001</v>
      </c>
      <c r="E1228" s="32">
        <v>416.87</v>
      </c>
      <c r="F1228" s="34">
        <v>1631.53</v>
      </c>
    </row>
    <row r="1229" spans="1:6" ht="12.75" customHeight="1">
      <c r="A1229" s="39" t="s">
        <v>1490</v>
      </c>
      <c r="B1229" s="45" t="s">
        <v>1489</v>
      </c>
      <c r="C1229" s="41" t="s">
        <v>544</v>
      </c>
      <c r="D1229" s="37">
        <v>1781.15</v>
      </c>
      <c r="E1229" s="32">
        <v>611.29</v>
      </c>
      <c r="F1229" s="34">
        <v>2392.4499999999998</v>
      </c>
    </row>
    <row r="1230" spans="1:6" ht="12.75" customHeight="1">
      <c r="A1230" s="39" t="s">
        <v>1488</v>
      </c>
      <c r="B1230" s="45" t="s">
        <v>1487</v>
      </c>
      <c r="C1230" s="41" t="s">
        <v>544</v>
      </c>
      <c r="D1230" s="37">
        <v>2415.06</v>
      </c>
      <c r="E1230" s="32">
        <v>828.85</v>
      </c>
      <c r="F1230" s="34">
        <v>3243.91</v>
      </c>
    </row>
    <row r="1231" spans="1:6" ht="12.75" customHeight="1">
      <c r="A1231" s="39" t="s">
        <v>1486</v>
      </c>
      <c r="B1231" s="45" t="s">
        <v>1485</v>
      </c>
      <c r="C1231" s="41" t="s">
        <v>544</v>
      </c>
      <c r="D1231" s="37">
        <v>3956.95</v>
      </c>
      <c r="E1231" s="35">
        <v>1358.02</v>
      </c>
      <c r="F1231" s="34">
        <v>5314.97</v>
      </c>
    </row>
    <row r="1232" spans="1:6" ht="12.75" customHeight="1">
      <c r="A1232" s="39" t="s">
        <v>1484</v>
      </c>
      <c r="B1232" s="45" t="s">
        <v>1483</v>
      </c>
      <c r="C1232" s="41" t="s">
        <v>544</v>
      </c>
      <c r="D1232" s="37">
        <v>2517.11</v>
      </c>
      <c r="E1232" s="32">
        <v>863.87</v>
      </c>
      <c r="F1232" s="34">
        <v>3380.99</v>
      </c>
    </row>
    <row r="1233" spans="1:6" ht="12.75" customHeight="1">
      <c r="A1233" s="39" t="s">
        <v>1482</v>
      </c>
      <c r="B1233" s="45" t="s">
        <v>1481</v>
      </c>
      <c r="C1233" s="41" t="s">
        <v>544</v>
      </c>
      <c r="D1233" s="37">
        <v>3419.55</v>
      </c>
      <c r="E1233" s="35">
        <v>1173.5899999999999</v>
      </c>
      <c r="F1233" s="34">
        <v>4593.1499999999996</v>
      </c>
    </row>
    <row r="1234" spans="1:6" ht="12.75" customHeight="1">
      <c r="A1234" s="39" t="s">
        <v>1480</v>
      </c>
      <c r="B1234" s="45" t="s">
        <v>1479</v>
      </c>
      <c r="C1234" s="41" t="s">
        <v>544</v>
      </c>
      <c r="D1234" s="37">
        <v>5428.27</v>
      </c>
      <c r="E1234" s="35">
        <v>1862.98</v>
      </c>
      <c r="F1234" s="34">
        <v>7291.25</v>
      </c>
    </row>
    <row r="1235" spans="1:6" ht="12.75" customHeight="1">
      <c r="A1235" s="39" t="s">
        <v>1478</v>
      </c>
      <c r="B1235" s="45" t="s">
        <v>1477</v>
      </c>
      <c r="C1235" s="41" t="s">
        <v>544</v>
      </c>
      <c r="D1235" s="37">
        <v>3254.43</v>
      </c>
      <c r="E1235" s="35">
        <v>1116.92</v>
      </c>
      <c r="F1235" s="34">
        <v>4371.3500000000004</v>
      </c>
    </row>
    <row r="1236" spans="1:6" ht="12.75" customHeight="1">
      <c r="A1236" s="39" t="s">
        <v>1476</v>
      </c>
      <c r="B1236" s="45" t="s">
        <v>1475</v>
      </c>
      <c r="C1236" s="41" t="s">
        <v>544</v>
      </c>
      <c r="D1236" s="37">
        <v>4425.5200000000004</v>
      </c>
      <c r="E1236" s="35">
        <v>1518.84</v>
      </c>
      <c r="F1236" s="34">
        <v>5944.35</v>
      </c>
    </row>
    <row r="1237" spans="1:6" ht="12.75" customHeight="1">
      <c r="A1237" s="39" t="s">
        <v>1474</v>
      </c>
      <c r="B1237" s="45" t="s">
        <v>1473</v>
      </c>
      <c r="C1237" s="41" t="s">
        <v>544</v>
      </c>
      <c r="D1237" s="37">
        <v>6898.9</v>
      </c>
      <c r="E1237" s="35">
        <v>2367.6999999999998</v>
      </c>
      <c r="F1237" s="34">
        <v>9266.6</v>
      </c>
    </row>
    <row r="1238" spans="1:6" ht="12.75" customHeight="1">
      <c r="A1238" s="39" t="s">
        <v>1472</v>
      </c>
      <c r="B1238" s="45" t="s">
        <v>1471</v>
      </c>
      <c r="C1238" s="41" t="s">
        <v>544</v>
      </c>
      <c r="D1238" s="36">
        <v>275.23</v>
      </c>
      <c r="E1238" s="32">
        <v>94.46</v>
      </c>
      <c r="F1238" s="31">
        <v>369.69</v>
      </c>
    </row>
    <row r="1239" spans="1:6" ht="12.75" customHeight="1">
      <c r="A1239" s="39" t="s">
        <v>1470</v>
      </c>
      <c r="B1239" s="45" t="s">
        <v>1469</v>
      </c>
      <c r="C1239" s="41" t="s">
        <v>544</v>
      </c>
      <c r="D1239" s="36">
        <v>510.53</v>
      </c>
      <c r="E1239" s="32">
        <v>175.22</v>
      </c>
      <c r="F1239" s="31">
        <v>685.75</v>
      </c>
    </row>
    <row r="1240" spans="1:6" ht="12.75" customHeight="1">
      <c r="A1240" s="39" t="s">
        <v>1468</v>
      </c>
      <c r="B1240" s="45" t="s">
        <v>1467</v>
      </c>
      <c r="C1240" s="41" t="s">
        <v>544</v>
      </c>
      <c r="D1240" s="36">
        <v>639.85</v>
      </c>
      <c r="E1240" s="32">
        <v>219.6</v>
      </c>
      <c r="F1240" s="31">
        <v>859.45</v>
      </c>
    </row>
    <row r="1241" spans="1:6" ht="12.75" customHeight="1">
      <c r="A1241" s="39" t="s">
        <v>1466</v>
      </c>
      <c r="B1241" s="45" t="s">
        <v>1465</v>
      </c>
      <c r="C1241" s="41" t="s">
        <v>544</v>
      </c>
      <c r="D1241" s="36">
        <v>769.46</v>
      </c>
      <c r="E1241" s="32">
        <v>264.08</v>
      </c>
      <c r="F1241" s="34">
        <v>1033.54</v>
      </c>
    </row>
    <row r="1242" spans="1:6" ht="12.75" customHeight="1">
      <c r="A1242" s="39" t="s">
        <v>1464</v>
      </c>
      <c r="B1242" s="45" t="s">
        <v>1463</v>
      </c>
      <c r="C1242" s="41" t="s">
        <v>544</v>
      </c>
      <c r="D1242" s="36">
        <v>879.48</v>
      </c>
      <c r="E1242" s="32">
        <v>301.83999999999997</v>
      </c>
      <c r="F1242" s="34">
        <v>1181.32</v>
      </c>
    </row>
    <row r="1243" spans="1:6" ht="12.75" customHeight="1">
      <c r="A1243" s="39" t="s">
        <v>1462</v>
      </c>
      <c r="B1243" s="45" t="s">
        <v>1461</v>
      </c>
      <c r="C1243" s="41" t="s">
        <v>544</v>
      </c>
      <c r="D1243" s="37">
        <v>1023.97</v>
      </c>
      <c r="E1243" s="32">
        <v>351.43</v>
      </c>
      <c r="F1243" s="34">
        <v>1375.39</v>
      </c>
    </row>
    <row r="1244" spans="1:6" ht="12.75" customHeight="1">
      <c r="A1244" s="39" t="s">
        <v>1460</v>
      </c>
      <c r="B1244" s="45" t="s">
        <v>1459</v>
      </c>
      <c r="C1244" s="41" t="s">
        <v>544</v>
      </c>
      <c r="D1244" s="37">
        <v>1153.29</v>
      </c>
      <c r="E1244" s="32">
        <v>395.81</v>
      </c>
      <c r="F1244" s="34">
        <v>1549.09</v>
      </c>
    </row>
    <row r="1245" spans="1:6" ht="12.75" customHeight="1">
      <c r="A1245" s="39" t="s">
        <v>1458</v>
      </c>
      <c r="B1245" s="45" t="s">
        <v>1457</v>
      </c>
      <c r="C1245" s="41" t="s">
        <v>544</v>
      </c>
      <c r="D1245" s="37">
        <v>1282.8900000000001</v>
      </c>
      <c r="E1245" s="32">
        <v>440.29</v>
      </c>
      <c r="F1245" s="34">
        <v>1723.18</v>
      </c>
    </row>
    <row r="1246" spans="1:6" ht="12.75" customHeight="1">
      <c r="A1246" s="39" t="s">
        <v>1456</v>
      </c>
      <c r="B1246" s="45" t="s">
        <v>1455</v>
      </c>
      <c r="C1246" s="41" t="s">
        <v>544</v>
      </c>
      <c r="D1246" s="36">
        <v>533.52</v>
      </c>
      <c r="E1246" s="32">
        <v>183.1</v>
      </c>
      <c r="F1246" s="31">
        <v>716.62</v>
      </c>
    </row>
    <row r="1247" spans="1:6" ht="12.75" customHeight="1">
      <c r="A1247" s="39" t="s">
        <v>1454</v>
      </c>
      <c r="B1247" s="45" t="s">
        <v>1453</v>
      </c>
      <c r="C1247" s="41" t="s">
        <v>544</v>
      </c>
      <c r="D1247" s="36">
        <v>667.9</v>
      </c>
      <c r="E1247" s="32">
        <v>229.22</v>
      </c>
      <c r="F1247" s="31">
        <v>897.12</v>
      </c>
    </row>
    <row r="1248" spans="1:6" ht="12.75" customHeight="1">
      <c r="A1248" s="39" t="s">
        <v>1452</v>
      </c>
      <c r="B1248" s="45" t="s">
        <v>1451</v>
      </c>
      <c r="C1248" s="41" t="s">
        <v>544</v>
      </c>
      <c r="D1248" s="36">
        <v>802.56</v>
      </c>
      <c r="E1248" s="32">
        <v>275.44</v>
      </c>
      <c r="F1248" s="34">
        <v>1078</v>
      </c>
    </row>
    <row r="1249" spans="1:6" ht="12.75" customHeight="1">
      <c r="A1249" s="39" t="s">
        <v>1450</v>
      </c>
      <c r="B1249" s="45" t="s">
        <v>1449</v>
      </c>
      <c r="C1249" s="41" t="s">
        <v>544</v>
      </c>
      <c r="D1249" s="36">
        <v>917.65</v>
      </c>
      <c r="E1249" s="32">
        <v>314.94</v>
      </c>
      <c r="F1249" s="34">
        <v>1232.58</v>
      </c>
    </row>
    <row r="1250" spans="1:6" ht="12.75" customHeight="1">
      <c r="A1250" s="39" t="s">
        <v>1448</v>
      </c>
      <c r="B1250" s="45" t="s">
        <v>1447</v>
      </c>
      <c r="C1250" s="41" t="s">
        <v>544</v>
      </c>
      <c r="D1250" s="37">
        <v>1066.6099999999999</v>
      </c>
      <c r="E1250" s="32">
        <v>366.06</v>
      </c>
      <c r="F1250" s="34">
        <v>1432.68</v>
      </c>
    </row>
    <row r="1251" spans="1:6" ht="12.75" customHeight="1">
      <c r="A1251" s="39" t="s">
        <v>1446</v>
      </c>
      <c r="B1251" s="45" t="s">
        <v>1445</v>
      </c>
      <c r="C1251" s="41" t="s">
        <v>544</v>
      </c>
      <c r="D1251" s="37">
        <v>1200.99</v>
      </c>
      <c r="E1251" s="32">
        <v>412.18</v>
      </c>
      <c r="F1251" s="34">
        <v>1613.17</v>
      </c>
    </row>
    <row r="1252" spans="1:6" ht="12.75" customHeight="1">
      <c r="A1252" s="39" t="s">
        <v>1444</v>
      </c>
      <c r="B1252" s="45" t="s">
        <v>1443</v>
      </c>
      <c r="C1252" s="41" t="s">
        <v>544</v>
      </c>
      <c r="D1252" s="37">
        <v>1335.66</v>
      </c>
      <c r="E1252" s="32">
        <v>458.4</v>
      </c>
      <c r="F1252" s="34">
        <v>1794.05</v>
      </c>
    </row>
    <row r="1253" spans="1:6" ht="12.75" customHeight="1">
      <c r="A1253" s="39" t="s">
        <v>1442</v>
      </c>
      <c r="B1253" s="45" t="s">
        <v>1441</v>
      </c>
      <c r="C1253" s="41" t="s">
        <v>544</v>
      </c>
      <c r="D1253" s="36">
        <v>984.45</v>
      </c>
      <c r="E1253" s="32">
        <v>337.86</v>
      </c>
      <c r="F1253" s="34">
        <v>1322.31</v>
      </c>
    </row>
    <row r="1254" spans="1:6" ht="12.75" customHeight="1">
      <c r="A1254" s="39" t="s">
        <v>1440</v>
      </c>
      <c r="B1254" s="45" t="s">
        <v>1439</v>
      </c>
      <c r="C1254" s="41" t="s">
        <v>544</v>
      </c>
      <c r="D1254" s="37">
        <v>1196.6199999999999</v>
      </c>
      <c r="E1254" s="32">
        <v>410.68</v>
      </c>
      <c r="F1254" s="34">
        <v>1607.29</v>
      </c>
    </row>
    <row r="1255" spans="1:6" ht="12.75" customHeight="1">
      <c r="A1255" s="39" t="s">
        <v>1438</v>
      </c>
      <c r="B1255" s="45" t="s">
        <v>1437</v>
      </c>
      <c r="C1255" s="41" t="s">
        <v>544</v>
      </c>
      <c r="D1255" s="37">
        <v>1413.2</v>
      </c>
      <c r="E1255" s="32">
        <v>485.01</v>
      </c>
      <c r="F1255" s="34">
        <v>1898.21</v>
      </c>
    </row>
    <row r="1256" spans="1:6" ht="12.75" customHeight="1">
      <c r="A1256" s="39" t="s">
        <v>1436</v>
      </c>
      <c r="B1256" s="45" t="s">
        <v>1435</v>
      </c>
      <c r="C1256" s="41" t="s">
        <v>544</v>
      </c>
      <c r="D1256" s="37">
        <v>1625.37</v>
      </c>
      <c r="E1256" s="32">
        <v>557.83000000000004</v>
      </c>
      <c r="F1256" s="34">
        <v>2183.1999999999998</v>
      </c>
    </row>
    <row r="1257" spans="1:6" ht="12.75" customHeight="1">
      <c r="A1257" s="39" t="s">
        <v>1434</v>
      </c>
      <c r="B1257" s="45" t="s">
        <v>1433</v>
      </c>
      <c r="C1257" s="41" t="s">
        <v>544</v>
      </c>
      <c r="D1257" s="37">
        <v>1837.54</v>
      </c>
      <c r="E1257" s="32">
        <v>630.64</v>
      </c>
      <c r="F1257" s="34">
        <v>2468.19</v>
      </c>
    </row>
    <row r="1258" spans="1:6" ht="12.75" customHeight="1">
      <c r="A1258" s="39" t="s">
        <v>1432</v>
      </c>
      <c r="B1258" s="45" t="s">
        <v>1431</v>
      </c>
      <c r="C1258" s="41" t="s">
        <v>544</v>
      </c>
      <c r="D1258" s="37">
        <v>2054.13</v>
      </c>
      <c r="E1258" s="32">
        <v>704.98</v>
      </c>
      <c r="F1258" s="34">
        <v>2759.1</v>
      </c>
    </row>
    <row r="1259" spans="1:6" ht="12.75" customHeight="1">
      <c r="A1259" s="39" t="s">
        <v>1430</v>
      </c>
      <c r="B1259" s="45" t="s">
        <v>1429</v>
      </c>
      <c r="C1259" s="41" t="s">
        <v>544</v>
      </c>
      <c r="D1259" s="37">
        <v>2266.3000000000002</v>
      </c>
      <c r="E1259" s="32">
        <v>777.79</v>
      </c>
      <c r="F1259" s="34">
        <v>3044.09</v>
      </c>
    </row>
    <row r="1260" spans="1:6" ht="12.75" customHeight="1">
      <c r="A1260" s="39" t="s">
        <v>1428</v>
      </c>
      <c r="B1260" s="45" t="s">
        <v>1427</v>
      </c>
      <c r="C1260" s="41" t="s">
        <v>544</v>
      </c>
      <c r="D1260" s="37">
        <v>1025.56</v>
      </c>
      <c r="E1260" s="32">
        <v>351.97</v>
      </c>
      <c r="F1260" s="34">
        <v>1377.53</v>
      </c>
    </row>
    <row r="1261" spans="1:6" ht="12.75" customHeight="1">
      <c r="A1261" s="39" t="s">
        <v>1426</v>
      </c>
      <c r="B1261" s="45" t="s">
        <v>1425</v>
      </c>
      <c r="C1261" s="41" t="s">
        <v>544</v>
      </c>
      <c r="D1261" s="37">
        <v>1246.06</v>
      </c>
      <c r="E1261" s="32">
        <v>427.65</v>
      </c>
      <c r="F1261" s="34">
        <v>1673.71</v>
      </c>
    </row>
    <row r="1262" spans="1:6" ht="12.75" customHeight="1">
      <c r="A1262" s="39" t="s">
        <v>1424</v>
      </c>
      <c r="B1262" s="45" t="s">
        <v>1423</v>
      </c>
      <c r="C1262" s="41" t="s">
        <v>544</v>
      </c>
      <c r="D1262" s="37">
        <v>1471.55</v>
      </c>
      <c r="E1262" s="32">
        <v>505.04</v>
      </c>
      <c r="F1262" s="34">
        <v>1976.58</v>
      </c>
    </row>
    <row r="1263" spans="1:6" ht="12.75" customHeight="1">
      <c r="A1263" s="39" t="s">
        <v>1422</v>
      </c>
      <c r="B1263" s="45" t="s">
        <v>1421</v>
      </c>
      <c r="C1263" s="41" t="s">
        <v>544</v>
      </c>
      <c r="D1263" s="37">
        <v>1692.05</v>
      </c>
      <c r="E1263" s="32">
        <v>580.71</v>
      </c>
      <c r="F1263" s="34">
        <v>2272.7600000000002</v>
      </c>
    </row>
    <row r="1264" spans="1:6" ht="12.75" customHeight="1">
      <c r="A1264" s="39" t="s">
        <v>1420</v>
      </c>
      <c r="B1264" s="45" t="s">
        <v>1419</v>
      </c>
      <c r="C1264" s="41" t="s">
        <v>544</v>
      </c>
      <c r="D1264" s="37">
        <v>1912.55</v>
      </c>
      <c r="E1264" s="32">
        <v>656.39</v>
      </c>
      <c r="F1264" s="34">
        <v>2568.9299999999998</v>
      </c>
    </row>
    <row r="1265" spans="1:6" ht="12.75" customHeight="1">
      <c r="A1265" s="39" t="s">
        <v>1418</v>
      </c>
      <c r="B1265" s="45" t="s">
        <v>1417</v>
      </c>
      <c r="C1265" s="41" t="s">
        <v>544</v>
      </c>
      <c r="D1265" s="37">
        <v>2138.04</v>
      </c>
      <c r="E1265" s="32">
        <v>733.77</v>
      </c>
      <c r="F1265" s="34">
        <v>2871.81</v>
      </c>
    </row>
    <row r="1266" spans="1:6" ht="12.75" customHeight="1">
      <c r="A1266" s="39" t="s">
        <v>1416</v>
      </c>
      <c r="B1266" s="45" t="s">
        <v>1415</v>
      </c>
      <c r="C1266" s="41" t="s">
        <v>544</v>
      </c>
      <c r="D1266" s="37">
        <v>2358.54</v>
      </c>
      <c r="E1266" s="32">
        <v>809.45</v>
      </c>
      <c r="F1266" s="34">
        <v>3167.99</v>
      </c>
    </row>
    <row r="1267" spans="1:6" ht="12.75" customHeight="1">
      <c r="A1267" s="39" t="s">
        <v>1414</v>
      </c>
      <c r="B1267" s="45" t="s">
        <v>1413</v>
      </c>
      <c r="C1267" s="41" t="s">
        <v>544</v>
      </c>
      <c r="D1267" s="36">
        <v>964.4</v>
      </c>
      <c r="E1267" s="32">
        <v>330.98</v>
      </c>
      <c r="F1267" s="34">
        <v>1295.3800000000001</v>
      </c>
    </row>
    <row r="1268" spans="1:6" ht="12.75" customHeight="1">
      <c r="A1268" s="39" t="s">
        <v>1412</v>
      </c>
      <c r="B1268" s="45" t="s">
        <v>1411</v>
      </c>
      <c r="C1268" s="41" t="s">
        <v>544</v>
      </c>
      <c r="D1268" s="36">
        <v>938.88</v>
      </c>
      <c r="E1268" s="32">
        <v>322.22000000000003</v>
      </c>
      <c r="F1268" s="34">
        <v>1261.0999999999999</v>
      </c>
    </row>
    <row r="1269" spans="1:6" ht="12.75" customHeight="1">
      <c r="A1269" s="39" t="s">
        <v>1410</v>
      </c>
      <c r="B1269" s="45" t="s">
        <v>1409</v>
      </c>
      <c r="C1269" s="41" t="s">
        <v>544</v>
      </c>
      <c r="D1269" s="37">
        <v>1309.42</v>
      </c>
      <c r="E1269" s="32">
        <v>449.39</v>
      </c>
      <c r="F1269" s="34">
        <v>1758.82</v>
      </c>
    </row>
    <row r="1270" spans="1:6" ht="12.75" customHeight="1">
      <c r="A1270" s="39" t="s">
        <v>1408</v>
      </c>
      <c r="B1270" s="45" t="s">
        <v>1407</v>
      </c>
      <c r="C1270" s="41" t="s">
        <v>544</v>
      </c>
      <c r="D1270" s="37">
        <v>1672.88</v>
      </c>
      <c r="E1270" s="32">
        <v>574.13</v>
      </c>
      <c r="F1270" s="34">
        <v>2247.0100000000002</v>
      </c>
    </row>
    <row r="1271" spans="1:6" ht="12.75" customHeight="1">
      <c r="A1271" s="39" t="s">
        <v>1406</v>
      </c>
      <c r="B1271" s="45" t="s">
        <v>1405</v>
      </c>
      <c r="C1271" s="41" t="s">
        <v>544</v>
      </c>
      <c r="D1271" s="37">
        <v>1974.05</v>
      </c>
      <c r="E1271" s="32">
        <v>677.49</v>
      </c>
      <c r="F1271" s="34">
        <v>2651.54</v>
      </c>
    </row>
    <row r="1272" spans="1:6" ht="12.75" customHeight="1">
      <c r="A1272" s="39" t="s">
        <v>1404</v>
      </c>
      <c r="B1272" s="45" t="s">
        <v>1403</v>
      </c>
      <c r="C1272" s="41" t="s">
        <v>544</v>
      </c>
      <c r="D1272" s="37">
        <v>2483.44</v>
      </c>
      <c r="E1272" s="32">
        <v>852.32</v>
      </c>
      <c r="F1272" s="34">
        <v>3335.76</v>
      </c>
    </row>
    <row r="1273" spans="1:6" ht="12.75" customHeight="1">
      <c r="A1273" s="39" t="s">
        <v>1402</v>
      </c>
      <c r="B1273" s="45" t="s">
        <v>1401</v>
      </c>
      <c r="C1273" s="41" t="s">
        <v>544</v>
      </c>
      <c r="D1273" s="37">
        <v>1149.8599999999999</v>
      </c>
      <c r="E1273" s="32">
        <v>394.63</v>
      </c>
      <c r="F1273" s="34">
        <v>1544.5</v>
      </c>
    </row>
    <row r="1274" spans="1:6" ht="12.75" customHeight="1">
      <c r="A1274" s="39" t="s">
        <v>1400</v>
      </c>
      <c r="B1274" s="45" t="s">
        <v>1399</v>
      </c>
      <c r="C1274" s="41" t="s">
        <v>544</v>
      </c>
      <c r="D1274" s="37">
        <v>1120.0899999999999</v>
      </c>
      <c r="E1274" s="32">
        <v>384.42</v>
      </c>
      <c r="F1274" s="34">
        <v>1504.51</v>
      </c>
    </row>
    <row r="1275" spans="1:6" ht="12.75" customHeight="1">
      <c r="A1275" s="39" t="s">
        <v>1398</v>
      </c>
      <c r="B1275" s="45" t="s">
        <v>1397</v>
      </c>
      <c r="C1275" s="41" t="s">
        <v>544</v>
      </c>
      <c r="D1275" s="37">
        <v>1527.47</v>
      </c>
      <c r="E1275" s="32">
        <v>524.23</v>
      </c>
      <c r="F1275" s="34">
        <v>2051.6999999999998</v>
      </c>
    </row>
    <row r="1276" spans="1:6" ht="12.75" customHeight="1">
      <c r="A1276" s="39" t="s">
        <v>1396</v>
      </c>
      <c r="B1276" s="45" t="s">
        <v>1395</v>
      </c>
      <c r="C1276" s="41" t="s">
        <v>544</v>
      </c>
      <c r="D1276" s="37">
        <v>1905.08</v>
      </c>
      <c r="E1276" s="32">
        <v>653.82000000000005</v>
      </c>
      <c r="F1276" s="34">
        <v>2558.91</v>
      </c>
    </row>
    <row r="1277" spans="1:6" ht="12.75" customHeight="1">
      <c r="A1277" s="39" t="s">
        <v>1394</v>
      </c>
      <c r="B1277" s="45" t="s">
        <v>1393</v>
      </c>
      <c r="C1277" s="41" t="s">
        <v>544</v>
      </c>
      <c r="D1277" s="37">
        <v>2224.66</v>
      </c>
      <c r="E1277" s="32">
        <v>763.5</v>
      </c>
      <c r="F1277" s="34">
        <v>2988.17</v>
      </c>
    </row>
    <row r="1278" spans="1:6" ht="12.75" customHeight="1">
      <c r="A1278" s="39" t="s">
        <v>1392</v>
      </c>
      <c r="B1278" s="45" t="s">
        <v>1391</v>
      </c>
      <c r="C1278" s="41" t="s">
        <v>544</v>
      </c>
      <c r="D1278" s="37">
        <v>2717.72</v>
      </c>
      <c r="E1278" s="32">
        <v>932.72</v>
      </c>
      <c r="F1278" s="34">
        <v>3650.44</v>
      </c>
    </row>
    <row r="1279" spans="1:6" ht="12.75" customHeight="1">
      <c r="A1279" s="39" t="s">
        <v>1390</v>
      </c>
      <c r="B1279" s="45" t="s">
        <v>1389</v>
      </c>
      <c r="C1279" s="41" t="s">
        <v>544</v>
      </c>
      <c r="D1279" s="37">
        <v>1339.58</v>
      </c>
      <c r="E1279" s="32">
        <v>459.74</v>
      </c>
      <c r="F1279" s="34">
        <v>1799.32</v>
      </c>
    </row>
    <row r="1280" spans="1:6" ht="12.75" customHeight="1">
      <c r="A1280" s="39" t="s">
        <v>1388</v>
      </c>
      <c r="B1280" s="45" t="s">
        <v>1387</v>
      </c>
      <c r="C1280" s="41" t="s">
        <v>544</v>
      </c>
      <c r="D1280" s="37">
        <v>1314.06</v>
      </c>
      <c r="E1280" s="32">
        <v>450.99</v>
      </c>
      <c r="F1280" s="34">
        <v>1765.05</v>
      </c>
    </row>
    <row r="1281" spans="1:6" ht="12.75" customHeight="1">
      <c r="A1281" s="39" t="s">
        <v>1386</v>
      </c>
      <c r="B1281" s="45" t="s">
        <v>1385</v>
      </c>
      <c r="C1281" s="41" t="s">
        <v>544</v>
      </c>
      <c r="D1281" s="37">
        <v>1758.28</v>
      </c>
      <c r="E1281" s="32">
        <v>603.44000000000005</v>
      </c>
      <c r="F1281" s="34">
        <v>2361.7199999999998</v>
      </c>
    </row>
    <row r="1282" spans="1:6" ht="12.75" customHeight="1">
      <c r="A1282" s="39" t="s">
        <v>1384</v>
      </c>
      <c r="B1282" s="45" t="s">
        <v>1383</v>
      </c>
      <c r="C1282" s="41" t="s">
        <v>544</v>
      </c>
      <c r="D1282" s="37">
        <v>2158.5500000000002</v>
      </c>
      <c r="E1282" s="32">
        <v>740.81</v>
      </c>
      <c r="F1282" s="34">
        <v>2899.37</v>
      </c>
    </row>
    <row r="1283" spans="1:6" ht="12.75" customHeight="1">
      <c r="A1283" s="39" t="s">
        <v>1382</v>
      </c>
      <c r="B1283" s="45" t="s">
        <v>1381</v>
      </c>
      <c r="C1283" s="41" t="s">
        <v>544</v>
      </c>
      <c r="D1283" s="37">
        <v>2492.29</v>
      </c>
      <c r="E1283" s="32">
        <v>855.35</v>
      </c>
      <c r="F1283" s="34">
        <v>3347.64</v>
      </c>
    </row>
    <row r="1284" spans="1:6" ht="12.75" customHeight="1">
      <c r="A1284" s="39" t="s">
        <v>1380</v>
      </c>
      <c r="B1284" s="45" t="s">
        <v>1379</v>
      </c>
      <c r="C1284" s="41" t="s">
        <v>544</v>
      </c>
      <c r="D1284" s="37">
        <v>3015.08</v>
      </c>
      <c r="E1284" s="35">
        <v>1034.78</v>
      </c>
      <c r="F1284" s="34">
        <v>4049.86</v>
      </c>
    </row>
    <row r="1285" spans="1:6" ht="12.75" customHeight="1">
      <c r="A1285" s="39" t="s">
        <v>1378</v>
      </c>
      <c r="B1285" s="45" t="s">
        <v>1377</v>
      </c>
      <c r="C1285" s="41" t="s">
        <v>544</v>
      </c>
      <c r="D1285" s="37">
        <v>1022.63</v>
      </c>
      <c r="E1285" s="32">
        <v>350.97</v>
      </c>
      <c r="F1285" s="34">
        <v>1373.6</v>
      </c>
    </row>
    <row r="1286" spans="1:6" ht="12.75" customHeight="1">
      <c r="A1286" s="39" t="s">
        <v>1376</v>
      </c>
      <c r="B1286" s="45" t="s">
        <v>1375</v>
      </c>
      <c r="C1286" s="41" t="s">
        <v>544</v>
      </c>
      <c r="D1286" s="36">
        <v>994.63</v>
      </c>
      <c r="E1286" s="32">
        <v>341.36</v>
      </c>
      <c r="F1286" s="34">
        <v>1335.99</v>
      </c>
    </row>
    <row r="1287" spans="1:6" ht="12.75" customHeight="1">
      <c r="A1287" s="39" t="s">
        <v>1374</v>
      </c>
      <c r="B1287" s="45" t="s">
        <v>1373</v>
      </c>
      <c r="C1287" s="41" t="s">
        <v>544</v>
      </c>
      <c r="D1287" s="37">
        <v>1389.55</v>
      </c>
      <c r="E1287" s="32">
        <v>476.89</v>
      </c>
      <c r="F1287" s="34">
        <v>1866.44</v>
      </c>
    </row>
    <row r="1288" spans="1:6" ht="12.75" customHeight="1">
      <c r="A1288" s="39" t="s">
        <v>1372</v>
      </c>
      <c r="B1288" s="45" t="s">
        <v>1371</v>
      </c>
      <c r="C1288" s="41" t="s">
        <v>544</v>
      </c>
      <c r="D1288" s="37">
        <v>1773.65</v>
      </c>
      <c r="E1288" s="32">
        <v>608.72</v>
      </c>
      <c r="F1288" s="34">
        <v>2382.37</v>
      </c>
    </row>
    <row r="1289" spans="1:6" ht="12.75" customHeight="1">
      <c r="A1289" s="39" t="s">
        <v>1370</v>
      </c>
      <c r="B1289" s="45" t="s">
        <v>1369</v>
      </c>
      <c r="C1289" s="41" t="s">
        <v>544</v>
      </c>
      <c r="D1289" s="37">
        <v>2090.52</v>
      </c>
      <c r="E1289" s="32">
        <v>717.47</v>
      </c>
      <c r="F1289" s="34">
        <v>2807.98</v>
      </c>
    </row>
    <row r="1290" spans="1:6" ht="12.75" customHeight="1">
      <c r="A1290" s="39" t="s">
        <v>1368</v>
      </c>
      <c r="B1290" s="45" t="s">
        <v>1367</v>
      </c>
      <c r="C1290" s="41" t="s">
        <v>544</v>
      </c>
      <c r="D1290" s="37">
        <v>2624.28</v>
      </c>
      <c r="E1290" s="32">
        <v>900.65</v>
      </c>
      <c r="F1290" s="34">
        <v>3524.93</v>
      </c>
    </row>
    <row r="1291" spans="1:6" ht="12.75" customHeight="1">
      <c r="A1291" s="39" t="s">
        <v>1366</v>
      </c>
      <c r="B1291" s="45" t="s">
        <v>1365</v>
      </c>
      <c r="C1291" s="41" t="s">
        <v>544</v>
      </c>
      <c r="D1291" s="37">
        <v>1219.25</v>
      </c>
      <c r="E1291" s="32">
        <v>418.45</v>
      </c>
      <c r="F1291" s="34">
        <v>1637.69</v>
      </c>
    </row>
    <row r="1292" spans="1:6" ht="12.75" customHeight="1">
      <c r="A1292" s="39" t="s">
        <v>1364</v>
      </c>
      <c r="B1292" s="45" t="s">
        <v>1363</v>
      </c>
      <c r="C1292" s="41" t="s">
        <v>544</v>
      </c>
      <c r="D1292" s="37">
        <v>1186.58</v>
      </c>
      <c r="E1292" s="32">
        <v>407.24</v>
      </c>
      <c r="F1292" s="34">
        <v>1593.82</v>
      </c>
    </row>
    <row r="1293" spans="1:6" ht="12.75" customHeight="1">
      <c r="A1293" s="39" t="s">
        <v>1362</v>
      </c>
      <c r="B1293" s="45" t="s">
        <v>1361</v>
      </c>
      <c r="C1293" s="41" t="s">
        <v>544</v>
      </c>
      <c r="D1293" s="37">
        <v>1621.22</v>
      </c>
      <c r="E1293" s="32">
        <v>556.4</v>
      </c>
      <c r="F1293" s="34">
        <v>2177.63</v>
      </c>
    </row>
    <row r="1294" spans="1:6" ht="12.75" customHeight="1">
      <c r="A1294" s="39" t="s">
        <v>1360</v>
      </c>
      <c r="B1294" s="45" t="s">
        <v>1359</v>
      </c>
      <c r="C1294" s="41" t="s">
        <v>544</v>
      </c>
      <c r="D1294" s="37">
        <v>2020.31</v>
      </c>
      <c r="E1294" s="32">
        <v>693.37</v>
      </c>
      <c r="F1294" s="34">
        <v>2713.68</v>
      </c>
    </row>
    <row r="1295" spans="1:6" ht="12.75" customHeight="1">
      <c r="A1295" s="39" t="s">
        <v>1358</v>
      </c>
      <c r="B1295" s="45" t="s">
        <v>1357</v>
      </c>
      <c r="C1295" s="33" t="s">
        <v>544</v>
      </c>
      <c r="D1295" s="37">
        <v>2356.83</v>
      </c>
      <c r="E1295" s="32">
        <v>808.86</v>
      </c>
      <c r="F1295" s="34">
        <v>3165.69</v>
      </c>
    </row>
    <row r="1296" spans="1:6" ht="12.75" customHeight="1">
      <c r="A1296" s="39" t="s">
        <v>1356</v>
      </c>
      <c r="B1296" s="45" t="s">
        <v>1355</v>
      </c>
      <c r="C1296" s="33" t="s">
        <v>544</v>
      </c>
      <c r="D1296" s="37">
        <v>2875.49</v>
      </c>
      <c r="E1296" s="32">
        <v>986.87</v>
      </c>
      <c r="F1296" s="34">
        <v>3862.35</v>
      </c>
    </row>
    <row r="1297" spans="1:6" ht="12.75" customHeight="1">
      <c r="A1297" s="39" t="s">
        <v>1354</v>
      </c>
      <c r="B1297" s="45" t="s">
        <v>1353</v>
      </c>
      <c r="C1297" s="33" t="s">
        <v>544</v>
      </c>
      <c r="D1297" s="37">
        <v>1420.53</v>
      </c>
      <c r="E1297" s="32">
        <v>487.53</v>
      </c>
      <c r="F1297" s="34">
        <v>1908.06</v>
      </c>
    </row>
    <row r="1298" spans="1:6" ht="12.75" customHeight="1">
      <c r="A1298" s="39" t="s">
        <v>1352</v>
      </c>
      <c r="B1298" s="45" t="s">
        <v>1351</v>
      </c>
      <c r="C1298" s="33" t="s">
        <v>544</v>
      </c>
      <c r="D1298" s="37">
        <v>1392.53</v>
      </c>
      <c r="E1298" s="32">
        <v>477.92</v>
      </c>
      <c r="F1298" s="34">
        <v>1870.45</v>
      </c>
    </row>
    <row r="1299" spans="1:6" ht="12.75" customHeight="1">
      <c r="A1299" s="39" t="s">
        <v>1350</v>
      </c>
      <c r="B1299" s="45" t="s">
        <v>1349</v>
      </c>
      <c r="C1299" s="33" t="s">
        <v>544</v>
      </c>
      <c r="D1299" s="37">
        <v>1866.9</v>
      </c>
      <c r="E1299" s="32">
        <v>640.72</v>
      </c>
      <c r="F1299" s="34">
        <v>2507.62</v>
      </c>
    </row>
    <row r="1300" spans="1:6" ht="12.75" customHeight="1">
      <c r="A1300" s="39" t="s">
        <v>1348</v>
      </c>
      <c r="B1300" s="45" t="s">
        <v>1347</v>
      </c>
      <c r="C1300" s="33" t="s">
        <v>544</v>
      </c>
      <c r="D1300" s="37">
        <v>2290.3000000000002</v>
      </c>
      <c r="E1300" s="32">
        <v>786.03</v>
      </c>
      <c r="F1300" s="34">
        <v>3076.33</v>
      </c>
    </row>
    <row r="1301" spans="1:6" ht="12.75" customHeight="1">
      <c r="A1301" s="39" t="s">
        <v>1346</v>
      </c>
      <c r="B1301" s="45" t="s">
        <v>1345</v>
      </c>
      <c r="C1301" s="33" t="s">
        <v>544</v>
      </c>
      <c r="D1301" s="37">
        <v>2641.8</v>
      </c>
      <c r="E1301" s="32">
        <v>906.67</v>
      </c>
      <c r="F1301" s="34">
        <v>3548.46</v>
      </c>
    </row>
    <row r="1302" spans="1:6" ht="12.75" customHeight="1">
      <c r="A1302" s="39" t="s">
        <v>1344</v>
      </c>
      <c r="B1302" s="45" t="s">
        <v>1343</v>
      </c>
      <c r="C1302" s="33" t="s">
        <v>544</v>
      </c>
      <c r="D1302" s="37">
        <v>3192.26</v>
      </c>
      <c r="E1302" s="35">
        <v>1095.5899999999999</v>
      </c>
      <c r="F1302" s="34">
        <v>4287.8500000000004</v>
      </c>
    </row>
    <row r="1303" spans="1:6" ht="12.75" customHeight="1">
      <c r="A1303" s="39" t="s">
        <v>1342</v>
      </c>
      <c r="B1303" s="45" t="s">
        <v>1341</v>
      </c>
      <c r="C1303" s="33" t="s">
        <v>544</v>
      </c>
      <c r="D1303" s="37">
        <v>1285.74</v>
      </c>
      <c r="E1303" s="32">
        <v>441.27</v>
      </c>
      <c r="F1303" s="34">
        <v>1727.01</v>
      </c>
    </row>
    <row r="1304" spans="1:6" ht="12.75" customHeight="1">
      <c r="A1304" s="39" t="s">
        <v>1340</v>
      </c>
      <c r="B1304" s="45" t="s">
        <v>1339</v>
      </c>
      <c r="C1304" s="33" t="s">
        <v>544</v>
      </c>
      <c r="D1304" s="37">
        <v>1250.1500000000001</v>
      </c>
      <c r="E1304" s="32">
        <v>429.05</v>
      </c>
      <c r="F1304" s="34">
        <v>1679.19</v>
      </c>
    </row>
    <row r="1305" spans="1:6" ht="12.75" customHeight="1">
      <c r="A1305" s="39" t="s">
        <v>1338</v>
      </c>
      <c r="B1305" s="45" t="s">
        <v>1337</v>
      </c>
      <c r="C1305" s="33" t="s">
        <v>544</v>
      </c>
      <c r="D1305" s="37">
        <v>1472.54</v>
      </c>
      <c r="E1305" s="32">
        <v>505.37</v>
      </c>
      <c r="F1305" s="34">
        <v>1977.91</v>
      </c>
    </row>
    <row r="1306" spans="1:6" ht="12.75" customHeight="1">
      <c r="A1306" s="39" t="s">
        <v>1336</v>
      </c>
      <c r="B1306" s="45" t="s">
        <v>1335</v>
      </c>
      <c r="C1306" s="33" t="s">
        <v>544</v>
      </c>
      <c r="D1306" s="37">
        <v>1764.13</v>
      </c>
      <c r="E1306" s="32">
        <v>605.45000000000005</v>
      </c>
      <c r="F1306" s="34">
        <v>2369.58</v>
      </c>
    </row>
    <row r="1307" spans="1:6" ht="12.75" customHeight="1">
      <c r="A1307" s="39" t="s">
        <v>1334</v>
      </c>
      <c r="B1307" s="45" t="s">
        <v>1333</v>
      </c>
      <c r="C1307" s="33" t="s">
        <v>544</v>
      </c>
      <c r="D1307" s="37">
        <v>2069.84</v>
      </c>
      <c r="E1307" s="32">
        <v>710.37</v>
      </c>
      <c r="F1307" s="34">
        <v>2780.21</v>
      </c>
    </row>
    <row r="1308" spans="1:6" ht="12.75" customHeight="1">
      <c r="A1308" s="39" t="s">
        <v>1332</v>
      </c>
      <c r="B1308" s="45" t="s">
        <v>1331</v>
      </c>
      <c r="C1308" s="33" t="s">
        <v>544</v>
      </c>
      <c r="D1308" s="37">
        <v>2554.69</v>
      </c>
      <c r="E1308" s="32">
        <v>876.77</v>
      </c>
      <c r="F1308" s="34">
        <v>3431.46</v>
      </c>
    </row>
    <row r="1309" spans="1:6" ht="12.75" customHeight="1">
      <c r="A1309" s="39" t="s">
        <v>1330</v>
      </c>
      <c r="B1309" s="45" t="s">
        <v>1329</v>
      </c>
      <c r="C1309" s="33" t="s">
        <v>544</v>
      </c>
      <c r="D1309" s="37">
        <v>1482.36</v>
      </c>
      <c r="E1309" s="32">
        <v>508.75</v>
      </c>
      <c r="F1309" s="34">
        <v>1991.11</v>
      </c>
    </row>
    <row r="1310" spans="1:6" ht="12.75" customHeight="1">
      <c r="A1310" s="39" t="s">
        <v>1328</v>
      </c>
      <c r="B1310" s="45" t="s">
        <v>1327</v>
      </c>
      <c r="C1310" s="33" t="s">
        <v>544</v>
      </c>
      <c r="D1310" s="37">
        <v>1456.84</v>
      </c>
      <c r="E1310" s="32">
        <v>499.99</v>
      </c>
      <c r="F1310" s="34">
        <v>1956.83</v>
      </c>
    </row>
    <row r="1311" spans="1:6" ht="12.75" customHeight="1">
      <c r="A1311" s="39" t="s">
        <v>1326</v>
      </c>
      <c r="B1311" s="45" t="s">
        <v>1325</v>
      </c>
      <c r="C1311" s="33" t="s">
        <v>544</v>
      </c>
      <c r="D1311" s="37">
        <v>1697.66</v>
      </c>
      <c r="E1311" s="32">
        <v>582.64</v>
      </c>
      <c r="F1311" s="34">
        <v>2280.3000000000002</v>
      </c>
    </row>
    <row r="1312" spans="1:6" ht="12.75" customHeight="1">
      <c r="A1312" s="39" t="s">
        <v>1324</v>
      </c>
      <c r="B1312" s="45" t="s">
        <v>1323</v>
      </c>
      <c r="C1312" s="33" t="s">
        <v>544</v>
      </c>
      <c r="D1312" s="37">
        <v>1943.52</v>
      </c>
      <c r="E1312" s="32">
        <v>667.01</v>
      </c>
      <c r="F1312" s="34">
        <v>2610.5300000000002</v>
      </c>
    </row>
    <row r="1313" spans="1:6" ht="12.75" customHeight="1">
      <c r="A1313" s="39" t="s">
        <v>1322</v>
      </c>
      <c r="B1313" s="45" t="s">
        <v>1321</v>
      </c>
      <c r="C1313" s="33" t="s">
        <v>544</v>
      </c>
      <c r="D1313" s="37">
        <v>2320.4499999999998</v>
      </c>
      <c r="E1313" s="32">
        <v>796.38</v>
      </c>
      <c r="F1313" s="34">
        <v>3116.83</v>
      </c>
    </row>
    <row r="1314" spans="1:6" ht="12.75" customHeight="1">
      <c r="A1314" s="39" t="s">
        <v>1320</v>
      </c>
      <c r="B1314" s="45" t="s">
        <v>1319</v>
      </c>
      <c r="C1314" s="33" t="s">
        <v>544</v>
      </c>
      <c r="D1314" s="37">
        <v>2830.8</v>
      </c>
      <c r="E1314" s="32">
        <v>971.53</v>
      </c>
      <c r="F1314" s="34">
        <v>3802.32</v>
      </c>
    </row>
    <row r="1315" spans="1:6" ht="12.75" customHeight="1">
      <c r="A1315" s="39" t="s">
        <v>1318</v>
      </c>
      <c r="B1315" s="45" t="s">
        <v>1317</v>
      </c>
      <c r="C1315" s="33" t="s">
        <v>544</v>
      </c>
      <c r="D1315" s="37">
        <v>1804.92</v>
      </c>
      <c r="E1315" s="32">
        <v>619.45000000000005</v>
      </c>
      <c r="F1315" s="34">
        <v>2424.37</v>
      </c>
    </row>
    <row r="1316" spans="1:6" ht="12.75" customHeight="1">
      <c r="A1316" s="39" t="s">
        <v>1316</v>
      </c>
      <c r="B1316" s="45" t="s">
        <v>1315</v>
      </c>
      <c r="C1316" s="33" t="s">
        <v>544</v>
      </c>
      <c r="D1316" s="37">
        <v>1676.3</v>
      </c>
      <c r="E1316" s="32">
        <v>575.30999999999995</v>
      </c>
      <c r="F1316" s="34">
        <v>2251.61</v>
      </c>
    </row>
    <row r="1317" spans="1:6" ht="12.75" customHeight="1">
      <c r="A1317" s="39" t="s">
        <v>1314</v>
      </c>
      <c r="B1317" s="45" t="s">
        <v>1313</v>
      </c>
      <c r="C1317" s="33" t="s">
        <v>544</v>
      </c>
      <c r="D1317" s="37">
        <v>1939.8</v>
      </c>
      <c r="E1317" s="32">
        <v>665.74</v>
      </c>
      <c r="F1317" s="34">
        <v>2605.54</v>
      </c>
    </row>
    <row r="1318" spans="1:6" ht="12.75" customHeight="1">
      <c r="A1318" s="39" t="s">
        <v>1312</v>
      </c>
      <c r="B1318" s="45" t="s">
        <v>1311</v>
      </c>
      <c r="C1318" s="33" t="s">
        <v>544</v>
      </c>
      <c r="D1318" s="37">
        <v>2254.0500000000002</v>
      </c>
      <c r="E1318" s="32">
        <v>773.59</v>
      </c>
      <c r="F1318" s="34">
        <v>3027.65</v>
      </c>
    </row>
    <row r="1319" spans="1:6" ht="12.75" customHeight="1">
      <c r="A1319" s="39" t="s">
        <v>1310</v>
      </c>
      <c r="B1319" s="45" t="s">
        <v>1309</v>
      </c>
      <c r="C1319" s="33" t="s">
        <v>544</v>
      </c>
      <c r="D1319" s="37">
        <v>2588.08</v>
      </c>
      <c r="E1319" s="32">
        <v>888.23</v>
      </c>
      <c r="F1319" s="34">
        <v>3476.31</v>
      </c>
    </row>
    <row r="1320" spans="1:6" ht="12.75" customHeight="1">
      <c r="A1320" s="39" t="s">
        <v>1308</v>
      </c>
      <c r="B1320" s="45" t="s">
        <v>1307</v>
      </c>
      <c r="C1320" s="33" t="s">
        <v>544</v>
      </c>
      <c r="D1320" s="37">
        <v>3123.91</v>
      </c>
      <c r="E1320" s="35">
        <v>1072.1300000000001</v>
      </c>
      <c r="F1320" s="34">
        <v>4196.04</v>
      </c>
    </row>
    <row r="1321" spans="1:6" ht="12.75" customHeight="1">
      <c r="A1321" s="39" t="s">
        <v>1306</v>
      </c>
      <c r="B1321" s="45" t="s">
        <v>1305</v>
      </c>
      <c r="C1321" s="33" t="s">
        <v>544</v>
      </c>
      <c r="D1321" s="36">
        <v>906.38</v>
      </c>
      <c r="E1321" s="32">
        <v>311.07</v>
      </c>
      <c r="F1321" s="34">
        <v>1217.45</v>
      </c>
    </row>
    <row r="1322" spans="1:6" ht="12.75" customHeight="1">
      <c r="A1322" s="39" t="s">
        <v>1304</v>
      </c>
      <c r="B1322" s="45" t="s">
        <v>1303</v>
      </c>
      <c r="C1322" s="33" t="s">
        <v>544</v>
      </c>
      <c r="D1322" s="37">
        <v>1044</v>
      </c>
      <c r="E1322" s="32">
        <v>358.3</v>
      </c>
      <c r="F1322" s="34">
        <v>1402.3</v>
      </c>
    </row>
    <row r="1323" spans="1:6" ht="12.75" customHeight="1">
      <c r="A1323" s="39" t="s">
        <v>1302</v>
      </c>
      <c r="B1323" s="45" t="s">
        <v>1301</v>
      </c>
      <c r="C1323" s="33" t="s">
        <v>544</v>
      </c>
      <c r="D1323" s="37">
        <v>1176.3499999999999</v>
      </c>
      <c r="E1323" s="32">
        <v>403.72</v>
      </c>
      <c r="F1323" s="34">
        <v>1580.07</v>
      </c>
    </row>
    <row r="1324" spans="1:6" ht="12.75" customHeight="1">
      <c r="A1324" s="39" t="s">
        <v>1300</v>
      </c>
      <c r="B1324" s="45" t="s">
        <v>1299</v>
      </c>
      <c r="C1324" s="33" t="s">
        <v>544</v>
      </c>
      <c r="D1324" s="37">
        <v>1314.97</v>
      </c>
      <c r="E1324" s="32">
        <v>451.3</v>
      </c>
      <c r="F1324" s="34">
        <v>1766.27</v>
      </c>
    </row>
    <row r="1325" spans="1:6" ht="12.75" customHeight="1">
      <c r="A1325" s="39" t="s">
        <v>1298</v>
      </c>
      <c r="B1325" s="45" t="s">
        <v>1297</v>
      </c>
      <c r="C1325" s="33" t="s">
        <v>544</v>
      </c>
      <c r="D1325" s="36">
        <v>945.18</v>
      </c>
      <c r="E1325" s="32">
        <v>324.39</v>
      </c>
      <c r="F1325" s="34">
        <v>1269.57</v>
      </c>
    </row>
    <row r="1326" spans="1:6" ht="12.75" customHeight="1">
      <c r="A1326" s="39" t="s">
        <v>1296</v>
      </c>
      <c r="B1326" s="45" t="s">
        <v>1295</v>
      </c>
      <c r="C1326" s="33" t="s">
        <v>544</v>
      </c>
      <c r="D1326" s="37">
        <v>1584.94</v>
      </c>
      <c r="E1326" s="32">
        <v>543.95000000000005</v>
      </c>
      <c r="F1326" s="34">
        <v>2128.89</v>
      </c>
    </row>
    <row r="1327" spans="1:6" ht="12.75" customHeight="1">
      <c r="A1327" s="39" t="s">
        <v>1294</v>
      </c>
      <c r="B1327" s="45" t="s">
        <v>1293</v>
      </c>
      <c r="C1327" s="33" t="s">
        <v>544</v>
      </c>
      <c r="D1327" s="37">
        <v>1718.29</v>
      </c>
      <c r="E1327" s="32">
        <v>589.72</v>
      </c>
      <c r="F1327" s="34">
        <v>2308.0100000000002</v>
      </c>
    </row>
    <row r="1328" spans="1:6" ht="12.75" customHeight="1">
      <c r="A1328" s="39" t="s">
        <v>1292</v>
      </c>
      <c r="B1328" s="45" t="s">
        <v>1291</v>
      </c>
      <c r="C1328" s="33" t="s">
        <v>544</v>
      </c>
      <c r="D1328" s="37">
        <v>1357.61</v>
      </c>
      <c r="E1328" s="32">
        <v>465.93</v>
      </c>
      <c r="F1328" s="34">
        <v>1823.54</v>
      </c>
    </row>
    <row r="1329" spans="1:6" ht="12.75" customHeight="1">
      <c r="A1329" s="39" t="s">
        <v>1290</v>
      </c>
      <c r="B1329" s="45" t="s">
        <v>1289</v>
      </c>
      <c r="C1329" s="33" t="s">
        <v>544</v>
      </c>
      <c r="D1329" s="37">
        <v>1319.12</v>
      </c>
      <c r="E1329" s="32">
        <v>452.72</v>
      </c>
      <c r="F1329" s="34">
        <v>1771.84</v>
      </c>
    </row>
    <row r="1330" spans="1:6" ht="12.75" customHeight="1">
      <c r="A1330" s="39" t="s">
        <v>1288</v>
      </c>
      <c r="B1330" s="45" t="s">
        <v>1287</v>
      </c>
      <c r="C1330" s="33" t="s">
        <v>544</v>
      </c>
      <c r="D1330" s="37">
        <v>1558.44</v>
      </c>
      <c r="E1330" s="32">
        <v>534.86</v>
      </c>
      <c r="F1330" s="34">
        <v>2093.3000000000002</v>
      </c>
    </row>
    <row r="1331" spans="1:6" ht="12.75" customHeight="1">
      <c r="A1331" s="39" t="s">
        <v>1286</v>
      </c>
      <c r="B1331" s="45" t="s">
        <v>1285</v>
      </c>
      <c r="C1331" s="33" t="s">
        <v>544</v>
      </c>
      <c r="D1331" s="37">
        <v>1866.55</v>
      </c>
      <c r="E1331" s="32">
        <v>640.6</v>
      </c>
      <c r="F1331" s="34">
        <v>2507.15</v>
      </c>
    </row>
    <row r="1332" spans="1:6" ht="12.75" customHeight="1">
      <c r="A1332" s="39" t="s">
        <v>1284</v>
      </c>
      <c r="B1332" s="45" t="s">
        <v>1283</v>
      </c>
      <c r="C1332" s="33" t="s">
        <v>544</v>
      </c>
      <c r="D1332" s="37">
        <v>2189.1999999999998</v>
      </c>
      <c r="E1332" s="32">
        <v>751.33</v>
      </c>
      <c r="F1332" s="34">
        <v>2940.53</v>
      </c>
    </row>
    <row r="1333" spans="1:6" ht="12.75" customHeight="1">
      <c r="A1333" s="39" t="s">
        <v>1282</v>
      </c>
      <c r="B1333" s="45" t="s">
        <v>1281</v>
      </c>
      <c r="C1333" s="33" t="s">
        <v>544</v>
      </c>
      <c r="D1333" s="37">
        <v>2699.25</v>
      </c>
      <c r="E1333" s="32">
        <v>926.38</v>
      </c>
      <c r="F1333" s="34">
        <v>3625.63</v>
      </c>
    </row>
    <row r="1334" spans="1:6" ht="12.75" customHeight="1">
      <c r="A1334" s="39" t="s">
        <v>1280</v>
      </c>
      <c r="B1334" s="45" t="s">
        <v>1279</v>
      </c>
      <c r="C1334" s="33" t="s">
        <v>544</v>
      </c>
      <c r="D1334" s="37">
        <v>1566.2</v>
      </c>
      <c r="E1334" s="32">
        <v>537.52</v>
      </c>
      <c r="F1334" s="34">
        <v>2103.73</v>
      </c>
    </row>
    <row r="1335" spans="1:6" ht="12.75" customHeight="1">
      <c r="A1335" s="39" t="s">
        <v>1278</v>
      </c>
      <c r="B1335" s="45" t="s">
        <v>1277</v>
      </c>
      <c r="C1335" s="33" t="s">
        <v>544</v>
      </c>
      <c r="D1335" s="37">
        <v>1538.21</v>
      </c>
      <c r="E1335" s="32">
        <v>527.91</v>
      </c>
      <c r="F1335" s="34">
        <v>2066.12</v>
      </c>
    </row>
    <row r="1336" spans="1:6" ht="12.75" customHeight="1">
      <c r="A1336" s="39" t="s">
        <v>1276</v>
      </c>
      <c r="B1336" s="45" t="s">
        <v>1275</v>
      </c>
      <c r="C1336" s="33" t="s">
        <v>544</v>
      </c>
      <c r="D1336" s="37">
        <v>1797.61</v>
      </c>
      <c r="E1336" s="32">
        <v>616.94000000000005</v>
      </c>
      <c r="F1336" s="34">
        <v>2414.5500000000002</v>
      </c>
    </row>
    <row r="1337" spans="1:6" ht="12.75" customHeight="1">
      <c r="A1337" s="39" t="s">
        <v>1274</v>
      </c>
      <c r="B1337" s="45" t="s">
        <v>1273</v>
      </c>
      <c r="C1337" s="33" t="s">
        <v>544</v>
      </c>
      <c r="D1337" s="37">
        <v>2060.81</v>
      </c>
      <c r="E1337" s="32">
        <v>707.27</v>
      </c>
      <c r="F1337" s="34">
        <v>2768.08</v>
      </c>
    </row>
    <row r="1338" spans="1:6" ht="12.75" customHeight="1">
      <c r="A1338" s="39" t="s">
        <v>1272</v>
      </c>
      <c r="B1338" s="45" t="s">
        <v>1271</v>
      </c>
      <c r="C1338" s="33" t="s">
        <v>544</v>
      </c>
      <c r="D1338" s="37">
        <v>2455.5</v>
      </c>
      <c r="E1338" s="32">
        <v>842.73</v>
      </c>
      <c r="F1338" s="34">
        <v>3298.23</v>
      </c>
    </row>
    <row r="1339" spans="1:6" ht="12.75" customHeight="1">
      <c r="A1339" s="39" t="s">
        <v>1270</v>
      </c>
      <c r="B1339" s="45" t="s">
        <v>1269</v>
      </c>
      <c r="C1339" s="33" t="s">
        <v>544</v>
      </c>
      <c r="D1339" s="37">
        <v>2992.69</v>
      </c>
      <c r="E1339" s="35">
        <v>1027.0899999999999</v>
      </c>
      <c r="F1339" s="34">
        <v>4019.79</v>
      </c>
    </row>
    <row r="1340" spans="1:6" ht="12.75" customHeight="1">
      <c r="A1340" s="39" t="s">
        <v>1268</v>
      </c>
      <c r="B1340" s="45" t="s">
        <v>1267</v>
      </c>
      <c r="C1340" s="33" t="s">
        <v>544</v>
      </c>
      <c r="D1340" s="37">
        <v>1902.39</v>
      </c>
      <c r="E1340" s="32">
        <v>652.9</v>
      </c>
      <c r="F1340" s="34">
        <v>2555.29</v>
      </c>
    </row>
    <row r="1341" spans="1:6" ht="12.75" customHeight="1">
      <c r="A1341" s="39" t="s">
        <v>1266</v>
      </c>
      <c r="B1341" s="45" t="s">
        <v>1265</v>
      </c>
      <c r="C1341" s="33" t="s">
        <v>544</v>
      </c>
      <c r="D1341" s="37">
        <v>1771.3</v>
      </c>
      <c r="E1341" s="32">
        <v>607.91</v>
      </c>
      <c r="F1341" s="34">
        <v>2379.21</v>
      </c>
    </row>
    <row r="1342" spans="1:6" ht="12.75" customHeight="1">
      <c r="A1342" s="39" t="s">
        <v>1264</v>
      </c>
      <c r="B1342" s="45" t="s">
        <v>1263</v>
      </c>
      <c r="C1342" s="33" t="s">
        <v>544</v>
      </c>
      <c r="D1342" s="37">
        <v>2055.44</v>
      </c>
      <c r="E1342" s="32">
        <v>705.43</v>
      </c>
      <c r="F1342" s="34">
        <v>2760.87</v>
      </c>
    </row>
    <row r="1343" spans="1:6" ht="12.75" customHeight="1">
      <c r="A1343" s="39" t="s">
        <v>1262</v>
      </c>
      <c r="B1343" s="45" t="s">
        <v>1261</v>
      </c>
      <c r="C1343" s="33" t="s">
        <v>544</v>
      </c>
      <c r="D1343" s="37">
        <v>2387.87</v>
      </c>
      <c r="E1343" s="32">
        <v>819.52</v>
      </c>
      <c r="F1343" s="34">
        <v>3207.39</v>
      </c>
    </row>
    <row r="1344" spans="1:6" ht="12.75" customHeight="1">
      <c r="A1344" s="39" t="s">
        <v>1260</v>
      </c>
      <c r="B1344" s="45" t="s">
        <v>1259</v>
      </c>
      <c r="C1344" s="33" t="s">
        <v>544</v>
      </c>
      <c r="D1344" s="37">
        <v>2740.48</v>
      </c>
      <c r="E1344" s="32">
        <v>940.53</v>
      </c>
      <c r="F1344" s="34">
        <v>3681.01</v>
      </c>
    </row>
    <row r="1345" spans="1:6" ht="12.75" customHeight="1">
      <c r="A1345" s="39" t="s">
        <v>1258</v>
      </c>
      <c r="B1345" s="45" t="s">
        <v>1257</v>
      </c>
      <c r="C1345" s="33" t="s">
        <v>544</v>
      </c>
      <c r="D1345" s="37">
        <v>3304.81</v>
      </c>
      <c r="E1345" s="35">
        <v>1134.21</v>
      </c>
      <c r="F1345" s="34">
        <v>4439.0200000000004</v>
      </c>
    </row>
    <row r="1346" spans="1:6" ht="12.75" customHeight="1">
      <c r="A1346" s="39" t="s">
        <v>1256</v>
      </c>
      <c r="B1346" s="45" t="s">
        <v>1255</v>
      </c>
      <c r="C1346" s="33" t="s">
        <v>544</v>
      </c>
      <c r="D1346" s="36">
        <v>924.68</v>
      </c>
      <c r="E1346" s="32">
        <v>317.35000000000002</v>
      </c>
      <c r="F1346" s="34">
        <v>1242.03</v>
      </c>
    </row>
    <row r="1347" spans="1:6" ht="12.75" customHeight="1">
      <c r="A1347" s="39" t="s">
        <v>1254</v>
      </c>
      <c r="B1347" s="45" t="s">
        <v>1253</v>
      </c>
      <c r="C1347" s="33" t="s">
        <v>544</v>
      </c>
      <c r="D1347" s="37">
        <v>1066.95</v>
      </c>
      <c r="E1347" s="32">
        <v>366.18</v>
      </c>
      <c r="F1347" s="34">
        <v>1433.13</v>
      </c>
    </row>
    <row r="1348" spans="1:6" ht="12.75" customHeight="1">
      <c r="A1348" s="39" t="s">
        <v>1252</v>
      </c>
      <c r="B1348" s="45" t="s">
        <v>1251</v>
      </c>
      <c r="C1348" s="33" t="s">
        <v>544</v>
      </c>
      <c r="D1348" s="37">
        <v>1203.3599999999999</v>
      </c>
      <c r="E1348" s="32">
        <v>412.99</v>
      </c>
      <c r="F1348" s="34">
        <v>1616.35</v>
      </c>
    </row>
    <row r="1349" spans="1:6" ht="12.75" customHeight="1">
      <c r="A1349" s="39" t="s">
        <v>1250</v>
      </c>
      <c r="B1349" s="45" t="s">
        <v>1249</v>
      </c>
      <c r="C1349" s="33" t="s">
        <v>544</v>
      </c>
      <c r="D1349" s="37">
        <v>1346.62</v>
      </c>
      <c r="E1349" s="32">
        <v>462.16</v>
      </c>
      <c r="F1349" s="34">
        <v>1808.79</v>
      </c>
    </row>
    <row r="1350" spans="1:6" ht="12.75" customHeight="1">
      <c r="A1350" s="39" t="s">
        <v>1248</v>
      </c>
      <c r="B1350" s="45" t="s">
        <v>1247</v>
      </c>
      <c r="C1350" s="33" t="s">
        <v>544</v>
      </c>
      <c r="D1350" s="36">
        <v>964.91</v>
      </c>
      <c r="E1350" s="32">
        <v>331.16</v>
      </c>
      <c r="F1350" s="34">
        <v>1296.07</v>
      </c>
    </row>
    <row r="1351" spans="1:6" ht="12.75" customHeight="1">
      <c r="A1351" s="39" t="s">
        <v>1246</v>
      </c>
      <c r="B1351" s="45" t="s">
        <v>1245</v>
      </c>
      <c r="C1351" s="33" t="s">
        <v>544</v>
      </c>
      <c r="D1351" s="37">
        <v>1625.3</v>
      </c>
      <c r="E1351" s="32">
        <v>557.79999999999995</v>
      </c>
      <c r="F1351" s="34">
        <v>2183.1</v>
      </c>
    </row>
    <row r="1352" spans="1:6" ht="12.75" customHeight="1">
      <c r="A1352" s="39" t="s">
        <v>1244</v>
      </c>
      <c r="B1352" s="45" t="s">
        <v>1243</v>
      </c>
      <c r="C1352" s="33" t="s">
        <v>544</v>
      </c>
      <c r="D1352" s="37">
        <v>1762.71</v>
      </c>
      <c r="E1352" s="32">
        <v>604.96</v>
      </c>
      <c r="F1352" s="34">
        <v>2367.67</v>
      </c>
    </row>
    <row r="1353" spans="1:6" ht="12.75" customHeight="1">
      <c r="A1353" s="39" t="s">
        <v>1242</v>
      </c>
      <c r="B1353" s="45" t="s">
        <v>1241</v>
      </c>
      <c r="C1353" s="33" t="s">
        <v>92</v>
      </c>
      <c r="D1353" s="36">
        <v>132.43</v>
      </c>
      <c r="E1353" s="32">
        <v>45.45</v>
      </c>
      <c r="F1353" s="31">
        <v>177.88</v>
      </c>
    </row>
    <row r="1354" spans="1:6" ht="12.75" customHeight="1">
      <c r="A1354" s="39" t="s">
        <v>1240</v>
      </c>
      <c r="B1354" s="45" t="s">
        <v>1239</v>
      </c>
      <c r="C1354" s="33" t="s">
        <v>92</v>
      </c>
      <c r="D1354" s="36">
        <v>254.11</v>
      </c>
      <c r="E1354" s="32">
        <v>87.21</v>
      </c>
      <c r="F1354" s="31">
        <v>341.32</v>
      </c>
    </row>
    <row r="1355" spans="1:6" ht="12.75" customHeight="1">
      <c r="A1355" s="39" t="s">
        <v>1238</v>
      </c>
      <c r="B1355" s="45" t="s">
        <v>1237</v>
      </c>
      <c r="C1355" s="33" t="s">
        <v>92</v>
      </c>
      <c r="D1355" s="36">
        <v>334.85</v>
      </c>
      <c r="E1355" s="32">
        <v>114.92</v>
      </c>
      <c r="F1355" s="31">
        <v>449.77</v>
      </c>
    </row>
    <row r="1356" spans="1:6" ht="12.75" customHeight="1">
      <c r="A1356" s="39" t="s">
        <v>1236</v>
      </c>
      <c r="B1356" s="45" t="s">
        <v>1235</v>
      </c>
      <c r="C1356" s="33" t="s">
        <v>92</v>
      </c>
      <c r="D1356" s="36">
        <v>463.93</v>
      </c>
      <c r="E1356" s="32">
        <v>159.22</v>
      </c>
      <c r="F1356" s="31">
        <v>623.15</v>
      </c>
    </row>
    <row r="1357" spans="1:6" ht="12.75" customHeight="1">
      <c r="A1357" s="39" t="s">
        <v>1234</v>
      </c>
      <c r="B1357" s="45" t="s">
        <v>1233</v>
      </c>
      <c r="C1357" s="33" t="s">
        <v>92</v>
      </c>
      <c r="D1357" s="36">
        <v>615.86</v>
      </c>
      <c r="E1357" s="32">
        <v>211.36</v>
      </c>
      <c r="F1357" s="31">
        <v>827.22</v>
      </c>
    </row>
    <row r="1358" spans="1:6" ht="12.75" customHeight="1">
      <c r="A1358" s="39" t="s">
        <v>1232</v>
      </c>
      <c r="B1358" s="45" t="s">
        <v>1231</v>
      </c>
      <c r="C1358" s="33" t="s">
        <v>92</v>
      </c>
      <c r="D1358" s="36">
        <v>914.4</v>
      </c>
      <c r="E1358" s="32">
        <v>313.82</v>
      </c>
      <c r="F1358" s="34">
        <v>1228.22</v>
      </c>
    </row>
    <row r="1359" spans="1:6" ht="12.75" customHeight="1">
      <c r="A1359" s="39" t="s">
        <v>1230</v>
      </c>
      <c r="B1359" s="45" t="s">
        <v>1229</v>
      </c>
      <c r="C1359" s="33" t="s">
        <v>92</v>
      </c>
      <c r="D1359" s="36">
        <v>136.19</v>
      </c>
      <c r="E1359" s="32">
        <v>46.74</v>
      </c>
      <c r="F1359" s="31">
        <v>182.92</v>
      </c>
    </row>
    <row r="1360" spans="1:6" ht="12.75" customHeight="1">
      <c r="A1360" s="39" t="s">
        <v>1228</v>
      </c>
      <c r="B1360" s="45" t="s">
        <v>1227</v>
      </c>
      <c r="C1360" s="33" t="s">
        <v>92</v>
      </c>
      <c r="D1360" s="36">
        <v>261.45</v>
      </c>
      <c r="E1360" s="32">
        <v>89.73</v>
      </c>
      <c r="F1360" s="31">
        <v>351.18</v>
      </c>
    </row>
    <row r="1361" spans="1:6" ht="12.75" customHeight="1">
      <c r="A1361" s="39" t="s">
        <v>1226</v>
      </c>
      <c r="B1361" s="45" t="s">
        <v>1225</v>
      </c>
      <c r="C1361" s="33" t="s">
        <v>92</v>
      </c>
      <c r="D1361" s="36">
        <v>347.04</v>
      </c>
      <c r="E1361" s="32">
        <v>119.1</v>
      </c>
      <c r="F1361" s="31">
        <v>466.14</v>
      </c>
    </row>
    <row r="1362" spans="1:6" ht="12.75" customHeight="1">
      <c r="A1362" s="39" t="s">
        <v>1224</v>
      </c>
      <c r="B1362" s="45" t="s">
        <v>1223</v>
      </c>
      <c r="C1362" s="33" t="s">
        <v>92</v>
      </c>
      <c r="D1362" s="36">
        <v>481.93</v>
      </c>
      <c r="E1362" s="32">
        <v>165.4</v>
      </c>
      <c r="F1362" s="31">
        <v>647.33000000000004</v>
      </c>
    </row>
    <row r="1363" spans="1:6" ht="12.75" customHeight="1">
      <c r="A1363" s="39" t="s">
        <v>1222</v>
      </c>
      <c r="B1363" s="45" t="s">
        <v>1221</v>
      </c>
      <c r="C1363" s="33" t="s">
        <v>92</v>
      </c>
      <c r="D1363" s="36">
        <v>639.42999999999995</v>
      </c>
      <c r="E1363" s="32">
        <v>219.45</v>
      </c>
      <c r="F1363" s="31">
        <v>858.89</v>
      </c>
    </row>
    <row r="1364" spans="1:6" ht="12.75" customHeight="1">
      <c r="A1364" s="39" t="s">
        <v>1220</v>
      </c>
      <c r="B1364" s="45" t="s">
        <v>1219</v>
      </c>
      <c r="C1364" s="33" t="s">
        <v>92</v>
      </c>
      <c r="D1364" s="36">
        <v>945.91</v>
      </c>
      <c r="E1364" s="32">
        <v>324.64</v>
      </c>
      <c r="F1364" s="34">
        <v>1270.54</v>
      </c>
    </row>
    <row r="1365" spans="1:6" ht="12.75" customHeight="1">
      <c r="A1365" s="39" t="s">
        <v>1218</v>
      </c>
      <c r="B1365" s="45" t="s">
        <v>1217</v>
      </c>
      <c r="C1365" s="33" t="s">
        <v>92</v>
      </c>
      <c r="D1365" s="36">
        <v>124.13</v>
      </c>
      <c r="E1365" s="32">
        <v>42.6</v>
      </c>
      <c r="F1365" s="31">
        <v>166.73</v>
      </c>
    </row>
    <row r="1366" spans="1:6" ht="12.75" customHeight="1">
      <c r="A1366" s="39" t="s">
        <v>1216</v>
      </c>
      <c r="B1366" s="45" t="s">
        <v>1215</v>
      </c>
      <c r="C1366" s="33" t="s">
        <v>92</v>
      </c>
      <c r="D1366" s="36">
        <v>148.31</v>
      </c>
      <c r="E1366" s="32">
        <v>50.9</v>
      </c>
      <c r="F1366" s="31">
        <v>199.21</v>
      </c>
    </row>
    <row r="1367" spans="1:6" ht="12.75" customHeight="1">
      <c r="A1367" s="39" t="s">
        <v>1214</v>
      </c>
      <c r="B1367" s="45" t="s">
        <v>1213</v>
      </c>
      <c r="C1367" s="33" t="s">
        <v>92</v>
      </c>
      <c r="D1367" s="32">
        <v>251.54</v>
      </c>
      <c r="E1367" s="40">
        <v>86.33</v>
      </c>
      <c r="F1367" s="31">
        <v>337.86</v>
      </c>
    </row>
    <row r="1368" spans="1:6" ht="12.75" customHeight="1">
      <c r="A1368" s="39" t="s">
        <v>1212</v>
      </c>
      <c r="B1368" s="45" t="s">
        <v>1211</v>
      </c>
      <c r="C1368" s="33" t="s">
        <v>92</v>
      </c>
      <c r="D1368" s="32">
        <v>217.18</v>
      </c>
      <c r="E1368" s="40">
        <v>74.540000000000006</v>
      </c>
      <c r="F1368" s="31">
        <v>291.72000000000003</v>
      </c>
    </row>
    <row r="1369" spans="1:6" ht="12.75" customHeight="1">
      <c r="A1369" s="39" t="s">
        <v>1210</v>
      </c>
      <c r="B1369" s="45" t="s">
        <v>1209</v>
      </c>
      <c r="C1369" s="33" t="s">
        <v>92</v>
      </c>
      <c r="D1369" s="32">
        <v>194.36</v>
      </c>
      <c r="E1369" s="40">
        <v>66.7</v>
      </c>
      <c r="F1369" s="31">
        <v>261.06</v>
      </c>
    </row>
    <row r="1370" spans="1:6" ht="12.75" customHeight="1">
      <c r="A1370" s="39" t="s">
        <v>1208</v>
      </c>
      <c r="B1370" s="45" t="s">
        <v>1207</v>
      </c>
      <c r="C1370" s="33" t="s">
        <v>92</v>
      </c>
      <c r="D1370" s="32">
        <v>182.76</v>
      </c>
      <c r="E1370" s="40">
        <v>62.72</v>
      </c>
      <c r="F1370" s="31">
        <v>245.49</v>
      </c>
    </row>
    <row r="1371" spans="1:6" ht="12.75" customHeight="1">
      <c r="A1371" s="39" t="s">
        <v>1206</v>
      </c>
      <c r="B1371" s="45" t="s">
        <v>1205</v>
      </c>
      <c r="C1371" s="33" t="s">
        <v>92</v>
      </c>
      <c r="D1371" s="32">
        <v>138.79</v>
      </c>
      <c r="E1371" s="40">
        <v>47.63</v>
      </c>
      <c r="F1371" s="31">
        <v>186.42</v>
      </c>
    </row>
    <row r="1372" spans="1:6" ht="12.75" customHeight="1">
      <c r="A1372" s="39" t="s">
        <v>1204</v>
      </c>
      <c r="B1372" s="45" t="s">
        <v>1203</v>
      </c>
      <c r="C1372" s="33" t="s">
        <v>92</v>
      </c>
      <c r="D1372" s="32">
        <v>166.34</v>
      </c>
      <c r="E1372" s="40">
        <v>57.09</v>
      </c>
      <c r="F1372" s="31">
        <v>223.43</v>
      </c>
    </row>
    <row r="1373" spans="1:6" ht="12.75" customHeight="1">
      <c r="A1373" s="39" t="s">
        <v>1202</v>
      </c>
      <c r="B1373" s="45" t="s">
        <v>1201</v>
      </c>
      <c r="C1373" s="33" t="s">
        <v>92</v>
      </c>
      <c r="D1373" s="32">
        <v>265.17</v>
      </c>
      <c r="E1373" s="40">
        <v>91.01</v>
      </c>
      <c r="F1373" s="31">
        <v>356.17</v>
      </c>
    </row>
    <row r="1374" spans="1:6" ht="12.75" customHeight="1">
      <c r="A1374" s="39" t="s">
        <v>1200</v>
      </c>
      <c r="B1374" s="45" t="s">
        <v>1199</v>
      </c>
      <c r="C1374" s="33" t="s">
        <v>92</v>
      </c>
      <c r="D1374" s="32">
        <v>229.57</v>
      </c>
      <c r="E1374" s="40">
        <v>78.790000000000006</v>
      </c>
      <c r="F1374" s="31">
        <v>308.36</v>
      </c>
    </row>
    <row r="1375" spans="1:6" ht="12.75" customHeight="1">
      <c r="A1375" s="39" t="s">
        <v>1198</v>
      </c>
      <c r="B1375" s="45" t="s">
        <v>1197</v>
      </c>
      <c r="C1375" s="33" t="s">
        <v>92</v>
      </c>
      <c r="D1375" s="32">
        <v>205.92</v>
      </c>
      <c r="E1375" s="40">
        <v>70.67</v>
      </c>
      <c r="F1375" s="31">
        <v>276.58999999999997</v>
      </c>
    </row>
    <row r="1376" spans="1:6" ht="12.75" customHeight="1">
      <c r="A1376" s="39" t="s">
        <v>1196</v>
      </c>
      <c r="B1376" s="45" t="s">
        <v>1195</v>
      </c>
      <c r="C1376" s="33" t="s">
        <v>92</v>
      </c>
      <c r="D1376" s="32">
        <v>193.91</v>
      </c>
      <c r="E1376" s="40">
        <v>66.55</v>
      </c>
      <c r="F1376" s="31">
        <v>260.45999999999998</v>
      </c>
    </row>
    <row r="1377" spans="1:6" ht="12.75" customHeight="1">
      <c r="A1377" s="39" t="s">
        <v>1194</v>
      </c>
      <c r="B1377" s="45" t="s">
        <v>1193</v>
      </c>
      <c r="C1377" s="33" t="s">
        <v>544</v>
      </c>
      <c r="D1377" s="32">
        <v>130.31</v>
      </c>
      <c r="E1377" s="40">
        <v>44.72</v>
      </c>
      <c r="F1377" s="31">
        <v>175.03</v>
      </c>
    </row>
    <row r="1378" spans="1:6" ht="12.75" customHeight="1">
      <c r="A1378" s="39" t="s">
        <v>1192</v>
      </c>
      <c r="B1378" s="45" t="s">
        <v>1191</v>
      </c>
      <c r="C1378" s="33" t="s">
        <v>544</v>
      </c>
      <c r="D1378" s="32">
        <v>287.62</v>
      </c>
      <c r="E1378" s="40">
        <v>98.71</v>
      </c>
      <c r="F1378" s="31">
        <v>386.33</v>
      </c>
    </row>
    <row r="1379" spans="1:6" ht="12.75" customHeight="1">
      <c r="A1379" s="39" t="s">
        <v>1190</v>
      </c>
      <c r="B1379" s="45" t="s">
        <v>1189</v>
      </c>
      <c r="C1379" s="33" t="s">
        <v>544</v>
      </c>
      <c r="D1379" s="32">
        <v>134.11000000000001</v>
      </c>
      <c r="E1379" s="40">
        <v>46.03</v>
      </c>
      <c r="F1379" s="31">
        <v>180.13</v>
      </c>
    </row>
    <row r="1380" spans="1:6" ht="12.75" customHeight="1">
      <c r="A1380" s="39" t="s">
        <v>1188</v>
      </c>
      <c r="B1380" s="45" t="s">
        <v>1187</v>
      </c>
      <c r="C1380" s="33" t="s">
        <v>105</v>
      </c>
      <c r="D1380" s="32">
        <v>49.43</v>
      </c>
      <c r="E1380" s="40">
        <v>16.96</v>
      </c>
      <c r="F1380" s="31">
        <v>66.400000000000006</v>
      </c>
    </row>
    <row r="1381" spans="1:6" ht="12.75" customHeight="1">
      <c r="A1381" s="39" t="s">
        <v>1186</v>
      </c>
      <c r="B1381" s="45" t="s">
        <v>1185</v>
      </c>
      <c r="C1381" s="33" t="s">
        <v>105</v>
      </c>
      <c r="D1381" s="32">
        <v>17.690000000000001</v>
      </c>
      <c r="E1381" s="40">
        <v>6.07</v>
      </c>
      <c r="F1381" s="31">
        <v>23.76</v>
      </c>
    </row>
    <row r="1382" spans="1:6" ht="12.75" customHeight="1">
      <c r="A1382" s="39" t="s">
        <v>1184</v>
      </c>
      <c r="B1382" s="45" t="s">
        <v>1183</v>
      </c>
      <c r="C1382" s="33" t="s">
        <v>105</v>
      </c>
      <c r="D1382" s="32">
        <v>46.19</v>
      </c>
      <c r="E1382" s="40">
        <v>15.85</v>
      </c>
      <c r="F1382" s="31">
        <v>62.05</v>
      </c>
    </row>
    <row r="1383" spans="1:6" ht="12.75" customHeight="1">
      <c r="A1383" s="39" t="s">
        <v>1182</v>
      </c>
      <c r="B1383" s="45" t="s">
        <v>1181</v>
      </c>
      <c r="C1383" s="33" t="s">
        <v>105</v>
      </c>
      <c r="D1383" s="32">
        <v>65.61</v>
      </c>
      <c r="E1383" s="40">
        <v>22.52</v>
      </c>
      <c r="F1383" s="31">
        <v>88.12</v>
      </c>
    </row>
    <row r="1384" spans="1:6" ht="12.75" customHeight="1">
      <c r="A1384" s="39" t="s">
        <v>1180</v>
      </c>
      <c r="B1384" s="45" t="s">
        <v>1179</v>
      </c>
      <c r="C1384" s="33" t="s">
        <v>92</v>
      </c>
      <c r="D1384" s="32">
        <v>190.41</v>
      </c>
      <c r="E1384" s="40">
        <v>65.349999999999994</v>
      </c>
      <c r="F1384" s="31">
        <v>255.75</v>
      </c>
    </row>
    <row r="1385" spans="1:6" ht="12.75" customHeight="1">
      <c r="A1385" s="39" t="s">
        <v>1178</v>
      </c>
      <c r="B1385" s="45" t="s">
        <v>1177</v>
      </c>
      <c r="C1385" s="33" t="s">
        <v>544</v>
      </c>
      <c r="D1385" s="32">
        <v>42.14</v>
      </c>
      <c r="E1385" s="40">
        <v>14.46</v>
      </c>
      <c r="F1385" s="31">
        <v>56.6</v>
      </c>
    </row>
    <row r="1386" spans="1:6" ht="12.75" customHeight="1">
      <c r="A1386" s="39" t="s">
        <v>1176</v>
      </c>
      <c r="B1386" s="45" t="s">
        <v>1175</v>
      </c>
      <c r="C1386" s="33" t="s">
        <v>544</v>
      </c>
      <c r="D1386" s="32">
        <v>52.2</v>
      </c>
      <c r="E1386" s="40">
        <v>17.920000000000002</v>
      </c>
      <c r="F1386" s="31">
        <v>70.12</v>
      </c>
    </row>
    <row r="1387" spans="1:6" ht="12.75" customHeight="1">
      <c r="A1387" s="39" t="s">
        <v>1174</v>
      </c>
      <c r="B1387" s="45" t="s">
        <v>1173</v>
      </c>
      <c r="C1387" s="33" t="s">
        <v>544</v>
      </c>
      <c r="D1387" s="32">
        <v>62.06</v>
      </c>
      <c r="E1387" s="40">
        <v>21.3</v>
      </c>
      <c r="F1387" s="31">
        <v>83.35</v>
      </c>
    </row>
    <row r="1388" spans="1:6" ht="12.75" customHeight="1">
      <c r="A1388" s="39" t="s">
        <v>1172</v>
      </c>
      <c r="B1388" s="45" t="s">
        <v>1171</v>
      </c>
      <c r="C1388" s="33" t="s">
        <v>544</v>
      </c>
      <c r="D1388" s="32">
        <v>69.97</v>
      </c>
      <c r="E1388" s="40">
        <v>24.01</v>
      </c>
      <c r="F1388" s="31">
        <v>93.99</v>
      </c>
    </row>
    <row r="1389" spans="1:6" ht="12.75" customHeight="1">
      <c r="A1389" s="39" t="s">
        <v>1170</v>
      </c>
      <c r="B1389" s="45" t="s">
        <v>1169</v>
      </c>
      <c r="C1389" s="33" t="s">
        <v>544</v>
      </c>
      <c r="D1389" s="32">
        <v>90.22</v>
      </c>
      <c r="E1389" s="40">
        <v>30.96</v>
      </c>
      <c r="F1389" s="31">
        <v>121.19</v>
      </c>
    </row>
    <row r="1390" spans="1:6" ht="12.75" customHeight="1">
      <c r="A1390" s="39" t="s">
        <v>1168</v>
      </c>
      <c r="B1390" s="45" t="s">
        <v>1167</v>
      </c>
      <c r="C1390" s="33" t="s">
        <v>544</v>
      </c>
      <c r="D1390" s="32">
        <v>124.31</v>
      </c>
      <c r="E1390" s="40">
        <v>42.66</v>
      </c>
      <c r="F1390" s="31">
        <v>166.97</v>
      </c>
    </row>
    <row r="1391" spans="1:6" ht="12.75" customHeight="1">
      <c r="A1391" s="39" t="s">
        <v>1166</v>
      </c>
      <c r="B1391" s="45" t="s">
        <v>1165</v>
      </c>
      <c r="C1391" s="33" t="s">
        <v>544</v>
      </c>
      <c r="D1391" s="32">
        <v>139.75</v>
      </c>
      <c r="E1391" s="40">
        <v>47.96</v>
      </c>
      <c r="F1391" s="31">
        <v>187.71</v>
      </c>
    </row>
    <row r="1392" spans="1:6" ht="12.75" customHeight="1">
      <c r="A1392" s="39" t="s">
        <v>1164</v>
      </c>
      <c r="B1392" s="45" t="s">
        <v>1163</v>
      </c>
      <c r="C1392" s="33" t="s">
        <v>544</v>
      </c>
      <c r="D1392" s="32">
        <v>174.25</v>
      </c>
      <c r="E1392" s="40">
        <v>59.8</v>
      </c>
      <c r="F1392" s="31">
        <v>234.05</v>
      </c>
    </row>
    <row r="1393" spans="1:6" ht="12.75" customHeight="1">
      <c r="A1393" s="39" t="s">
        <v>1162</v>
      </c>
      <c r="B1393" s="45" t="s">
        <v>1161</v>
      </c>
      <c r="C1393" s="33" t="s">
        <v>544</v>
      </c>
      <c r="D1393" s="32">
        <v>181.26</v>
      </c>
      <c r="E1393" s="40">
        <v>62.21</v>
      </c>
      <c r="F1393" s="31">
        <v>243.47</v>
      </c>
    </row>
    <row r="1394" spans="1:6" ht="12.75" customHeight="1">
      <c r="A1394" s="39" t="s">
        <v>1160</v>
      </c>
      <c r="B1394" s="45" t="s">
        <v>1159</v>
      </c>
      <c r="C1394" s="33" t="s">
        <v>544</v>
      </c>
      <c r="D1394" s="32">
        <v>209.72</v>
      </c>
      <c r="E1394" s="40">
        <v>71.98</v>
      </c>
      <c r="F1394" s="31">
        <v>281.7</v>
      </c>
    </row>
    <row r="1395" spans="1:6" ht="12.75" customHeight="1">
      <c r="A1395" s="39" t="s">
        <v>1158</v>
      </c>
      <c r="B1395" s="45" t="s">
        <v>1157</v>
      </c>
      <c r="C1395" s="33" t="s">
        <v>544</v>
      </c>
      <c r="D1395" s="32">
        <v>257.39999999999998</v>
      </c>
      <c r="E1395" s="40">
        <v>88.34</v>
      </c>
      <c r="F1395" s="31">
        <v>345.74</v>
      </c>
    </row>
    <row r="1396" spans="1:6" ht="12.75" customHeight="1">
      <c r="A1396" s="39" t="s">
        <v>1156</v>
      </c>
      <c r="B1396" s="45" t="s">
        <v>1155</v>
      </c>
      <c r="C1396" s="33" t="s">
        <v>544</v>
      </c>
      <c r="D1396" s="32">
        <v>47.78</v>
      </c>
      <c r="E1396" s="40">
        <v>16.399999999999999</v>
      </c>
      <c r="F1396" s="31">
        <v>64.180000000000007</v>
      </c>
    </row>
    <row r="1397" spans="1:6" ht="12.75" customHeight="1">
      <c r="A1397" s="39" t="s">
        <v>1154</v>
      </c>
      <c r="B1397" s="45" t="s">
        <v>1153</v>
      </c>
      <c r="C1397" s="33" t="s">
        <v>544</v>
      </c>
      <c r="D1397" s="32">
        <v>59.24</v>
      </c>
      <c r="E1397" s="40">
        <v>20.329999999999998</v>
      </c>
      <c r="F1397" s="31">
        <v>79.569999999999993</v>
      </c>
    </row>
    <row r="1398" spans="1:6" ht="12.75" customHeight="1">
      <c r="A1398" s="39" t="s">
        <v>1152</v>
      </c>
      <c r="B1398" s="45" t="s">
        <v>1151</v>
      </c>
      <c r="C1398" s="33" t="s">
        <v>544</v>
      </c>
      <c r="D1398" s="32">
        <v>70.48</v>
      </c>
      <c r="E1398" s="40">
        <v>24.19</v>
      </c>
      <c r="F1398" s="31">
        <v>94.67</v>
      </c>
    </row>
    <row r="1399" spans="1:6" ht="12.75" customHeight="1">
      <c r="A1399" s="39" t="s">
        <v>1150</v>
      </c>
      <c r="B1399" s="45" t="s">
        <v>1149</v>
      </c>
      <c r="C1399" s="33" t="s">
        <v>544</v>
      </c>
      <c r="D1399" s="32">
        <v>79.72</v>
      </c>
      <c r="E1399" s="40">
        <v>27.36</v>
      </c>
      <c r="F1399" s="31">
        <v>107.08</v>
      </c>
    </row>
    <row r="1400" spans="1:6" ht="12.75" customHeight="1">
      <c r="A1400" s="39" t="s">
        <v>1148</v>
      </c>
      <c r="B1400" s="45" t="s">
        <v>1147</v>
      </c>
      <c r="C1400" s="33" t="s">
        <v>544</v>
      </c>
      <c r="D1400" s="32">
        <v>101.84</v>
      </c>
      <c r="E1400" s="40">
        <v>34.950000000000003</v>
      </c>
      <c r="F1400" s="31">
        <v>136.79</v>
      </c>
    </row>
    <row r="1401" spans="1:6" ht="12.75" customHeight="1">
      <c r="A1401" s="39" t="s">
        <v>1146</v>
      </c>
      <c r="B1401" s="45" t="s">
        <v>1145</v>
      </c>
      <c r="C1401" s="33" t="s">
        <v>544</v>
      </c>
      <c r="D1401" s="32">
        <v>141.19999999999999</v>
      </c>
      <c r="E1401" s="40">
        <v>48.46</v>
      </c>
      <c r="F1401" s="31">
        <v>189.66</v>
      </c>
    </row>
    <row r="1402" spans="1:6" ht="12.75" customHeight="1">
      <c r="A1402" s="39" t="s">
        <v>1144</v>
      </c>
      <c r="B1402" s="45" t="s">
        <v>1143</v>
      </c>
      <c r="C1402" s="33" t="s">
        <v>544</v>
      </c>
      <c r="D1402" s="32">
        <v>159.21</v>
      </c>
      <c r="E1402" s="40">
        <v>54.64</v>
      </c>
      <c r="F1402" s="31">
        <v>213.85</v>
      </c>
    </row>
    <row r="1403" spans="1:6" ht="12.75" customHeight="1">
      <c r="A1403" s="39" t="s">
        <v>1142</v>
      </c>
      <c r="B1403" s="45" t="s">
        <v>1141</v>
      </c>
      <c r="C1403" s="33" t="s">
        <v>544</v>
      </c>
      <c r="D1403" s="36">
        <v>197.48</v>
      </c>
      <c r="E1403" s="36">
        <v>67.78</v>
      </c>
      <c r="F1403" s="31">
        <v>265.26</v>
      </c>
    </row>
    <row r="1404" spans="1:6" ht="12.75" customHeight="1">
      <c r="A1404" s="39" t="s">
        <v>1140</v>
      </c>
      <c r="B1404" s="45" t="s">
        <v>1139</v>
      </c>
      <c r="C1404" s="33" t="s">
        <v>544</v>
      </c>
      <c r="D1404" s="36">
        <v>206.58</v>
      </c>
      <c r="E1404" s="36">
        <v>70.900000000000006</v>
      </c>
      <c r="F1404" s="31">
        <v>277.48</v>
      </c>
    </row>
    <row r="1405" spans="1:6" ht="12.75" customHeight="1">
      <c r="A1405" s="39" t="s">
        <v>1138</v>
      </c>
      <c r="B1405" s="45" t="s">
        <v>1137</v>
      </c>
      <c r="C1405" s="33" t="s">
        <v>544</v>
      </c>
      <c r="D1405" s="36">
        <v>238.93</v>
      </c>
      <c r="E1405" s="36">
        <v>82</v>
      </c>
      <c r="F1405" s="31">
        <v>320.93</v>
      </c>
    </row>
    <row r="1406" spans="1:6" ht="12.75" customHeight="1">
      <c r="A1406" s="39" t="s">
        <v>1136</v>
      </c>
      <c r="B1406" s="45" t="s">
        <v>1135</v>
      </c>
      <c r="C1406" s="33" t="s">
        <v>544</v>
      </c>
      <c r="D1406" s="36">
        <v>292.20999999999998</v>
      </c>
      <c r="E1406" s="36">
        <v>100.29</v>
      </c>
      <c r="F1406" s="31">
        <v>392.5</v>
      </c>
    </row>
    <row r="1407" spans="1:6" ht="12.75" customHeight="1">
      <c r="A1407" s="39" t="s">
        <v>1134</v>
      </c>
      <c r="B1407" s="45" t="s">
        <v>147</v>
      </c>
      <c r="C1407" s="33" t="s">
        <v>114</v>
      </c>
      <c r="D1407" s="36">
        <v>6.2</v>
      </c>
      <c r="E1407" s="36">
        <v>2.13</v>
      </c>
      <c r="F1407" s="31">
        <v>8.33</v>
      </c>
    </row>
    <row r="1408" spans="1:6" ht="12.75" customHeight="1">
      <c r="A1408" s="39" t="s">
        <v>1133</v>
      </c>
      <c r="B1408" s="45" t="s">
        <v>145</v>
      </c>
      <c r="C1408" s="33" t="s">
        <v>114</v>
      </c>
      <c r="D1408" s="36">
        <v>1.1299999999999999</v>
      </c>
      <c r="E1408" s="36">
        <v>0.39</v>
      </c>
      <c r="F1408" s="31">
        <v>1.52</v>
      </c>
    </row>
    <row r="1409" spans="1:6" ht="12.75" customHeight="1">
      <c r="A1409" s="39" t="s">
        <v>1132</v>
      </c>
      <c r="B1409" s="45" t="s">
        <v>143</v>
      </c>
      <c r="C1409" s="33" t="s">
        <v>105</v>
      </c>
      <c r="D1409" s="36">
        <v>87.24</v>
      </c>
      <c r="E1409" s="36">
        <v>29.94</v>
      </c>
      <c r="F1409" s="31">
        <v>117.18</v>
      </c>
    </row>
    <row r="1410" spans="1:6" ht="12.75" customHeight="1">
      <c r="A1410" s="39" t="s">
        <v>1131</v>
      </c>
      <c r="B1410" s="45" t="s">
        <v>141</v>
      </c>
      <c r="C1410" s="33" t="s">
        <v>105</v>
      </c>
      <c r="D1410" s="36">
        <v>48.69</v>
      </c>
      <c r="E1410" s="36">
        <v>16.71</v>
      </c>
      <c r="F1410" s="31">
        <v>65.400000000000006</v>
      </c>
    </row>
    <row r="1411" spans="1:6" ht="12.75" customHeight="1">
      <c r="A1411" s="39" t="s">
        <v>1130</v>
      </c>
      <c r="B1411" s="45" t="s">
        <v>139</v>
      </c>
      <c r="C1411" s="33" t="s">
        <v>105</v>
      </c>
      <c r="D1411" s="36">
        <v>169.04</v>
      </c>
      <c r="E1411" s="36">
        <v>58.01</v>
      </c>
      <c r="F1411" s="31">
        <v>227.05</v>
      </c>
    </row>
    <row r="1412" spans="1:6" ht="12.75" customHeight="1">
      <c r="A1412" s="39" t="s">
        <v>1129</v>
      </c>
      <c r="B1412" s="45" t="s">
        <v>1128</v>
      </c>
      <c r="C1412" s="33" t="s">
        <v>114</v>
      </c>
      <c r="D1412" s="36">
        <v>55.84</v>
      </c>
      <c r="E1412" s="36">
        <v>19.16</v>
      </c>
      <c r="F1412" s="31">
        <v>75</v>
      </c>
    </row>
    <row r="1413" spans="1:6" ht="12.75" customHeight="1">
      <c r="A1413" s="39" t="s">
        <v>1127</v>
      </c>
      <c r="B1413" s="45" t="s">
        <v>1126</v>
      </c>
      <c r="C1413" s="33" t="s">
        <v>105</v>
      </c>
      <c r="D1413" s="36">
        <v>205.35</v>
      </c>
      <c r="E1413" s="36">
        <v>70.47</v>
      </c>
      <c r="F1413" s="31">
        <v>275.82</v>
      </c>
    </row>
    <row r="1414" spans="1:6" ht="12.75" customHeight="1">
      <c r="A1414" s="39" t="s">
        <v>1125</v>
      </c>
      <c r="B1414" s="45" t="s">
        <v>1124</v>
      </c>
      <c r="C1414" s="33" t="s">
        <v>114</v>
      </c>
      <c r="D1414" s="36">
        <v>57.62</v>
      </c>
      <c r="E1414" s="36">
        <v>19.78</v>
      </c>
      <c r="F1414" s="31">
        <v>77.400000000000006</v>
      </c>
    </row>
    <row r="1415" spans="1:6" ht="12.75" customHeight="1">
      <c r="A1415" s="39" t="s">
        <v>1123</v>
      </c>
      <c r="B1415" s="45" t="s">
        <v>1122</v>
      </c>
      <c r="C1415" s="33" t="s">
        <v>105</v>
      </c>
      <c r="D1415" s="36">
        <v>419.47</v>
      </c>
      <c r="E1415" s="36">
        <v>143.96</v>
      </c>
      <c r="F1415" s="31">
        <v>563.42999999999995</v>
      </c>
    </row>
    <row r="1416" spans="1:6" ht="12.75" customHeight="1">
      <c r="A1416" s="39" t="s">
        <v>1121</v>
      </c>
      <c r="B1416" s="45" t="s">
        <v>1120</v>
      </c>
      <c r="C1416" s="33" t="s">
        <v>105</v>
      </c>
      <c r="D1416" s="36">
        <v>285.88</v>
      </c>
      <c r="E1416" s="36">
        <v>98.11</v>
      </c>
      <c r="F1416" s="31">
        <v>383.99</v>
      </c>
    </row>
    <row r="1417" spans="1:6" ht="12.75" customHeight="1">
      <c r="A1417" s="39" t="s">
        <v>1119</v>
      </c>
      <c r="B1417" s="45" t="s">
        <v>1118</v>
      </c>
      <c r="C1417" s="33" t="s">
        <v>105</v>
      </c>
      <c r="D1417" s="36">
        <v>320.95999999999998</v>
      </c>
      <c r="E1417" s="36">
        <v>110.15</v>
      </c>
      <c r="F1417" s="31">
        <v>431.11</v>
      </c>
    </row>
    <row r="1418" spans="1:6" ht="12.75" customHeight="1">
      <c r="A1418" s="39" t="s">
        <v>1117</v>
      </c>
      <c r="B1418" s="45" t="s">
        <v>1116</v>
      </c>
      <c r="C1418" s="33" t="s">
        <v>105</v>
      </c>
      <c r="D1418" s="36">
        <v>284.83</v>
      </c>
      <c r="E1418" s="36">
        <v>97.75</v>
      </c>
      <c r="F1418" s="31">
        <v>382.58</v>
      </c>
    </row>
    <row r="1419" spans="1:6" ht="12.75" customHeight="1">
      <c r="A1419" s="39" t="s">
        <v>1115</v>
      </c>
      <c r="B1419" s="45" t="s">
        <v>1114</v>
      </c>
      <c r="C1419" s="33" t="s">
        <v>114</v>
      </c>
      <c r="D1419" s="36">
        <v>99.52</v>
      </c>
      <c r="E1419" s="36">
        <v>34.15</v>
      </c>
      <c r="F1419" s="31">
        <v>133.66999999999999</v>
      </c>
    </row>
    <row r="1420" spans="1:6" ht="12.75" customHeight="1">
      <c r="A1420" s="39" t="s">
        <v>1113</v>
      </c>
      <c r="B1420" s="45" t="s">
        <v>1112</v>
      </c>
      <c r="C1420" s="33" t="s">
        <v>114</v>
      </c>
      <c r="D1420" s="36">
        <v>118.24</v>
      </c>
      <c r="E1420" s="36">
        <v>40.58</v>
      </c>
      <c r="F1420" s="31">
        <v>158.83000000000001</v>
      </c>
    </row>
    <row r="1421" spans="1:6" ht="12.75" customHeight="1">
      <c r="A1421" s="39" t="s">
        <v>1111</v>
      </c>
      <c r="B1421" s="45" t="s">
        <v>1110</v>
      </c>
      <c r="C1421" s="33" t="s">
        <v>105</v>
      </c>
      <c r="D1421" s="36">
        <v>305.02</v>
      </c>
      <c r="E1421" s="36">
        <v>104.68</v>
      </c>
      <c r="F1421" s="31">
        <v>409.71</v>
      </c>
    </row>
    <row r="1422" spans="1:6" ht="12.75" customHeight="1">
      <c r="A1422" s="39" t="s">
        <v>1109</v>
      </c>
      <c r="B1422" s="45" t="s">
        <v>135</v>
      </c>
      <c r="C1422" s="33" t="s">
        <v>114</v>
      </c>
      <c r="D1422" s="36">
        <v>0</v>
      </c>
      <c r="E1422" s="36">
        <v>0</v>
      </c>
      <c r="F1422" s="31">
        <v>0</v>
      </c>
    </row>
    <row r="1423" spans="1:6" ht="12.75" customHeight="1">
      <c r="A1423" s="39" t="s">
        <v>1108</v>
      </c>
      <c r="B1423" s="45" t="s">
        <v>1107</v>
      </c>
      <c r="C1423" s="33" t="s">
        <v>114</v>
      </c>
      <c r="D1423" s="36">
        <v>0</v>
      </c>
      <c r="E1423" s="36">
        <v>0</v>
      </c>
      <c r="F1423" s="31">
        <v>0</v>
      </c>
    </row>
    <row r="1424" spans="1:6" ht="12.75" customHeight="1">
      <c r="A1424" s="39" t="s">
        <v>1106</v>
      </c>
      <c r="B1424" s="45" t="s">
        <v>131</v>
      </c>
      <c r="C1424" s="33" t="s">
        <v>114</v>
      </c>
      <c r="D1424" s="36">
        <v>0</v>
      </c>
      <c r="E1424" s="36">
        <v>0</v>
      </c>
      <c r="F1424" s="31">
        <v>0</v>
      </c>
    </row>
    <row r="1425" spans="1:6" ht="12.75" customHeight="1">
      <c r="A1425" s="39" t="s">
        <v>1105</v>
      </c>
      <c r="B1425" s="45" t="s">
        <v>129</v>
      </c>
      <c r="C1425" s="33" t="s">
        <v>114</v>
      </c>
      <c r="D1425" s="36">
        <v>0</v>
      </c>
      <c r="E1425" s="36">
        <v>0</v>
      </c>
      <c r="F1425" s="31">
        <v>0</v>
      </c>
    </row>
    <row r="1426" spans="1:6" ht="12.75" customHeight="1">
      <c r="A1426" s="39" t="s">
        <v>1104</v>
      </c>
      <c r="B1426" s="45" t="s">
        <v>127</v>
      </c>
      <c r="C1426" s="33" t="s">
        <v>114</v>
      </c>
      <c r="D1426" s="36">
        <v>0</v>
      </c>
      <c r="E1426" s="36">
        <v>0</v>
      </c>
      <c r="F1426" s="31">
        <v>0</v>
      </c>
    </row>
    <row r="1427" spans="1:6" ht="12.75" customHeight="1">
      <c r="A1427" s="39" t="s">
        <v>1103</v>
      </c>
      <c r="B1427" s="45" t="s">
        <v>125</v>
      </c>
      <c r="C1427" s="33" t="s">
        <v>114</v>
      </c>
      <c r="D1427" s="36">
        <v>0</v>
      </c>
      <c r="E1427" s="36">
        <v>0</v>
      </c>
      <c r="F1427" s="31">
        <v>0</v>
      </c>
    </row>
    <row r="1428" spans="1:6" ht="12.75" customHeight="1">
      <c r="A1428" s="39" t="s">
        <v>1102</v>
      </c>
      <c r="B1428" s="45" t="s">
        <v>1101</v>
      </c>
      <c r="C1428" s="33" t="s">
        <v>114</v>
      </c>
      <c r="D1428" s="36">
        <v>0</v>
      </c>
      <c r="E1428" s="36">
        <v>0</v>
      </c>
      <c r="F1428" s="31">
        <v>0</v>
      </c>
    </row>
    <row r="1429" spans="1:6" ht="12.75" customHeight="1">
      <c r="A1429" s="39" t="s">
        <v>1100</v>
      </c>
      <c r="B1429" s="45" t="s">
        <v>121</v>
      </c>
      <c r="C1429" s="33" t="s">
        <v>114</v>
      </c>
      <c r="D1429" s="36">
        <v>0</v>
      </c>
      <c r="E1429" s="36">
        <v>0</v>
      </c>
      <c r="F1429" s="31">
        <v>0</v>
      </c>
    </row>
    <row r="1430" spans="1:6" ht="12.75" customHeight="1">
      <c r="A1430" s="39" t="s">
        <v>1099</v>
      </c>
      <c r="B1430" s="45" t="s">
        <v>119</v>
      </c>
      <c r="C1430" s="33" t="s">
        <v>105</v>
      </c>
      <c r="D1430" s="36">
        <v>610.30999999999995</v>
      </c>
      <c r="E1430" s="36">
        <v>209.46</v>
      </c>
      <c r="F1430" s="31">
        <v>819.77</v>
      </c>
    </row>
    <row r="1431" spans="1:6" ht="12.75" customHeight="1">
      <c r="A1431" s="39" t="s">
        <v>1098</v>
      </c>
      <c r="B1431" s="45" t="s">
        <v>1097</v>
      </c>
      <c r="C1431" s="33" t="s">
        <v>105</v>
      </c>
      <c r="D1431" s="36">
        <v>255.74</v>
      </c>
      <c r="E1431" s="36">
        <v>87.77</v>
      </c>
      <c r="F1431" s="31">
        <v>343.51</v>
      </c>
    </row>
    <row r="1432" spans="1:6" ht="12.75" customHeight="1">
      <c r="A1432" s="39" t="s">
        <v>1096</v>
      </c>
      <c r="B1432" s="45" t="s">
        <v>115</v>
      </c>
      <c r="C1432" s="33" t="s">
        <v>114</v>
      </c>
      <c r="D1432" s="36">
        <v>104.1</v>
      </c>
      <c r="E1432" s="36">
        <v>35.729999999999997</v>
      </c>
      <c r="F1432" s="31">
        <v>139.83000000000001</v>
      </c>
    </row>
    <row r="1433" spans="1:6" ht="12.75" customHeight="1">
      <c r="A1433" s="39" t="s">
        <v>1095</v>
      </c>
      <c r="B1433" s="45" t="s">
        <v>1094</v>
      </c>
      <c r="C1433" s="33" t="s">
        <v>105</v>
      </c>
      <c r="D1433" s="36">
        <v>650.63</v>
      </c>
      <c r="E1433" s="36">
        <v>223.3</v>
      </c>
      <c r="F1433" s="31">
        <v>873.93</v>
      </c>
    </row>
    <row r="1434" spans="1:6" ht="12.75" customHeight="1">
      <c r="A1434" s="39" t="s">
        <v>1093</v>
      </c>
      <c r="B1434" s="45" t="s">
        <v>1092</v>
      </c>
      <c r="C1434" s="33" t="s">
        <v>105</v>
      </c>
      <c r="D1434" s="36">
        <v>297.04000000000002</v>
      </c>
      <c r="E1434" s="36">
        <v>101.94</v>
      </c>
      <c r="F1434" s="31">
        <v>398.99</v>
      </c>
    </row>
    <row r="1435" spans="1:6" ht="12.75" customHeight="1">
      <c r="A1435" s="39" t="s">
        <v>1091</v>
      </c>
      <c r="B1435" s="45" t="s">
        <v>108</v>
      </c>
      <c r="C1435" s="33" t="s">
        <v>105</v>
      </c>
      <c r="D1435" s="37">
        <v>1282.05</v>
      </c>
      <c r="E1435" s="36">
        <v>440</v>
      </c>
      <c r="F1435" s="34">
        <v>1722.05</v>
      </c>
    </row>
    <row r="1436" spans="1:6" ht="12.75" customHeight="1">
      <c r="A1436" s="39" t="s">
        <v>1090</v>
      </c>
      <c r="B1436" s="45" t="s">
        <v>1089</v>
      </c>
      <c r="C1436" s="33" t="s">
        <v>105</v>
      </c>
      <c r="D1436" s="37">
        <v>1323.35</v>
      </c>
      <c r="E1436" s="36">
        <v>454.17</v>
      </c>
      <c r="F1436" s="34">
        <v>1777.53</v>
      </c>
    </row>
    <row r="1437" spans="1:6" ht="12.75" customHeight="1">
      <c r="A1437" s="39" t="s">
        <v>1088</v>
      </c>
      <c r="B1437" s="45" t="s">
        <v>1087</v>
      </c>
      <c r="C1437" s="33" t="s">
        <v>92</v>
      </c>
      <c r="D1437" s="36">
        <v>150.22999999999999</v>
      </c>
      <c r="E1437" s="36">
        <v>51.56</v>
      </c>
      <c r="F1437" s="31">
        <v>201.79</v>
      </c>
    </row>
    <row r="1438" spans="1:6" ht="12.75" customHeight="1">
      <c r="A1438" s="39" t="s">
        <v>1086</v>
      </c>
      <c r="B1438" s="45" t="s">
        <v>1085</v>
      </c>
      <c r="C1438" s="33" t="s">
        <v>544</v>
      </c>
      <c r="D1438" s="37">
        <v>33736.76</v>
      </c>
      <c r="E1438" s="37">
        <v>11578.45</v>
      </c>
      <c r="F1438" s="34">
        <v>45315.21</v>
      </c>
    </row>
    <row r="1439" spans="1:6" ht="12.75" customHeight="1">
      <c r="A1439" s="39" t="s">
        <v>1084</v>
      </c>
      <c r="B1439" s="45" t="s">
        <v>1083</v>
      </c>
      <c r="C1439" s="33" t="s">
        <v>544</v>
      </c>
      <c r="D1439" s="37">
        <v>33930.239999999998</v>
      </c>
      <c r="E1439" s="37">
        <v>11644.86</v>
      </c>
      <c r="F1439" s="34">
        <v>45575.1</v>
      </c>
    </row>
    <row r="1440" spans="1:6" ht="12.75" customHeight="1">
      <c r="A1440" s="39" t="s">
        <v>1082</v>
      </c>
      <c r="B1440" s="45" t="s">
        <v>1081</v>
      </c>
      <c r="C1440" s="33" t="s">
        <v>92</v>
      </c>
      <c r="D1440" s="36">
        <v>22.54</v>
      </c>
      <c r="E1440" s="36">
        <v>7.74</v>
      </c>
      <c r="F1440" s="31">
        <v>30.28</v>
      </c>
    </row>
    <row r="1441" spans="1:6" ht="12.75" customHeight="1">
      <c r="A1441" s="39" t="s">
        <v>1080</v>
      </c>
      <c r="B1441" s="45" t="s">
        <v>1079</v>
      </c>
      <c r="C1441" s="33" t="s">
        <v>92</v>
      </c>
      <c r="D1441" s="36">
        <v>18.829999999999998</v>
      </c>
      <c r="E1441" s="36">
        <v>6.46</v>
      </c>
      <c r="F1441" s="31">
        <v>25.29</v>
      </c>
    </row>
    <row r="1442" spans="1:6" ht="12.75" customHeight="1">
      <c r="A1442" s="39" t="s">
        <v>1078</v>
      </c>
      <c r="B1442" s="45" t="s">
        <v>1077</v>
      </c>
      <c r="C1442" s="33" t="s">
        <v>92</v>
      </c>
      <c r="D1442" s="36">
        <v>23</v>
      </c>
      <c r="E1442" s="36">
        <v>7.9</v>
      </c>
      <c r="F1442" s="31">
        <v>30.9</v>
      </c>
    </row>
    <row r="1443" spans="1:6" ht="12.75" customHeight="1">
      <c r="A1443" s="39" t="s">
        <v>1076</v>
      </c>
      <c r="B1443" s="45" t="s">
        <v>1075</v>
      </c>
      <c r="C1443" s="33" t="s">
        <v>92</v>
      </c>
      <c r="D1443" s="36">
        <v>19.059999999999999</v>
      </c>
      <c r="E1443" s="36">
        <v>6.54</v>
      </c>
      <c r="F1443" s="31">
        <v>25.59</v>
      </c>
    </row>
    <row r="1444" spans="1:6" ht="12.75" customHeight="1">
      <c r="A1444" s="39" t="s">
        <v>1074</v>
      </c>
      <c r="B1444" s="45" t="s">
        <v>1073</v>
      </c>
      <c r="C1444" s="33" t="s">
        <v>92</v>
      </c>
      <c r="D1444" s="36">
        <v>13.69</v>
      </c>
      <c r="E1444" s="36">
        <v>4.7</v>
      </c>
      <c r="F1444" s="31">
        <v>18.38</v>
      </c>
    </row>
    <row r="1445" spans="1:6" ht="12.75" customHeight="1">
      <c r="A1445" s="39" t="s">
        <v>1072</v>
      </c>
      <c r="B1445" s="45" t="s">
        <v>1071</v>
      </c>
      <c r="C1445" s="33" t="s">
        <v>79</v>
      </c>
      <c r="D1445" s="36">
        <v>0.76</v>
      </c>
      <c r="E1445" s="36">
        <v>0.26</v>
      </c>
      <c r="F1445" s="31">
        <v>1.03</v>
      </c>
    </row>
    <row r="1446" spans="1:6" ht="12.75" customHeight="1">
      <c r="A1446" s="39" t="s">
        <v>1070</v>
      </c>
      <c r="B1446" s="45" t="s">
        <v>1069</v>
      </c>
      <c r="C1446" s="33" t="s">
        <v>79</v>
      </c>
      <c r="D1446" s="36">
        <v>0.87</v>
      </c>
      <c r="E1446" s="36">
        <v>0.3</v>
      </c>
      <c r="F1446" s="31">
        <v>1.17</v>
      </c>
    </row>
    <row r="1447" spans="1:6" ht="12.75" customHeight="1">
      <c r="A1447" s="39" t="s">
        <v>1068</v>
      </c>
      <c r="B1447" s="45" t="s">
        <v>1067</v>
      </c>
      <c r="C1447" s="33" t="s">
        <v>79</v>
      </c>
      <c r="D1447" s="36">
        <v>0.59</v>
      </c>
      <c r="E1447" s="36">
        <v>0.2</v>
      </c>
      <c r="F1447" s="31">
        <v>0.79</v>
      </c>
    </row>
    <row r="1448" spans="1:6" ht="12.75" customHeight="1">
      <c r="A1448" s="39" t="s">
        <v>1066</v>
      </c>
      <c r="B1448" s="45" t="s">
        <v>86</v>
      </c>
      <c r="C1448" s="33" t="s">
        <v>79</v>
      </c>
      <c r="D1448" s="36">
        <v>0.6</v>
      </c>
      <c r="E1448" s="36">
        <v>0.21</v>
      </c>
      <c r="F1448" s="31">
        <v>0.81</v>
      </c>
    </row>
    <row r="1449" spans="1:6" ht="12.75" customHeight="1">
      <c r="A1449" s="39" t="s">
        <v>1065</v>
      </c>
      <c r="B1449" s="45" t="s">
        <v>1064</v>
      </c>
      <c r="C1449" s="33" t="s">
        <v>79</v>
      </c>
      <c r="D1449" s="36">
        <v>0.59</v>
      </c>
      <c r="E1449" s="36">
        <v>0.2</v>
      </c>
      <c r="F1449" s="31">
        <v>0.8</v>
      </c>
    </row>
    <row r="1450" spans="1:6" ht="12.75" customHeight="1">
      <c r="A1450" s="39" t="s">
        <v>1063</v>
      </c>
      <c r="B1450" s="45" t="s">
        <v>1062</v>
      </c>
      <c r="C1450" s="33" t="s">
        <v>79</v>
      </c>
      <c r="D1450" s="36">
        <v>0.65</v>
      </c>
      <c r="E1450" s="36">
        <v>0.22</v>
      </c>
      <c r="F1450" s="31">
        <v>0.88</v>
      </c>
    </row>
    <row r="1451" spans="1:6" ht="12.75" customHeight="1">
      <c r="A1451" s="39" t="s">
        <v>1061</v>
      </c>
      <c r="B1451" s="45" t="s">
        <v>1060</v>
      </c>
      <c r="C1451" s="33" t="s">
        <v>79</v>
      </c>
      <c r="D1451" s="36">
        <v>0.39</v>
      </c>
      <c r="E1451" s="36">
        <v>0.13</v>
      </c>
      <c r="F1451" s="31">
        <v>0.53</v>
      </c>
    </row>
    <row r="1452" spans="1:6" ht="12.75" customHeight="1">
      <c r="A1452" s="39" t="s">
        <v>1059</v>
      </c>
      <c r="B1452" s="45" t="s">
        <v>80</v>
      </c>
      <c r="C1452" s="33" t="s">
        <v>79</v>
      </c>
      <c r="D1452" s="36">
        <v>0.4</v>
      </c>
      <c r="E1452" s="36">
        <v>0.14000000000000001</v>
      </c>
      <c r="F1452" s="31">
        <v>0.54</v>
      </c>
    </row>
    <row r="1453" spans="1:6" ht="12.75" customHeight="1">
      <c r="A1453" s="39" t="s">
        <v>1058</v>
      </c>
      <c r="B1453" s="45" t="s">
        <v>1057</v>
      </c>
      <c r="C1453" s="44" t="s">
        <v>105</v>
      </c>
      <c r="D1453" s="32">
        <v>7.84</v>
      </c>
      <c r="E1453" s="42">
        <v>2.69</v>
      </c>
      <c r="F1453" s="31">
        <v>10.54</v>
      </c>
    </row>
    <row r="1454" spans="1:6" ht="12.75" customHeight="1">
      <c r="A1454" s="39" t="s">
        <v>1056</v>
      </c>
      <c r="B1454" s="45" t="s">
        <v>1055</v>
      </c>
      <c r="C1454" s="44" t="s">
        <v>105</v>
      </c>
      <c r="D1454" s="32">
        <v>12.74</v>
      </c>
      <c r="E1454" s="42">
        <v>4.37</v>
      </c>
      <c r="F1454" s="31">
        <v>17.11</v>
      </c>
    </row>
    <row r="1455" spans="1:6" ht="12.75" customHeight="1">
      <c r="A1455" s="39" t="s">
        <v>1054</v>
      </c>
      <c r="B1455" s="45" t="s">
        <v>1053</v>
      </c>
      <c r="C1455" s="44" t="s">
        <v>114</v>
      </c>
      <c r="D1455" s="32">
        <v>0.2</v>
      </c>
      <c r="E1455" s="42">
        <v>7.0000000000000007E-2</v>
      </c>
      <c r="F1455" s="31">
        <v>0.27</v>
      </c>
    </row>
    <row r="1456" spans="1:6" ht="12.75" customHeight="1">
      <c r="A1456" s="39" t="s">
        <v>1052</v>
      </c>
      <c r="B1456" s="45" t="s">
        <v>1051</v>
      </c>
      <c r="C1456" s="44" t="s">
        <v>105</v>
      </c>
      <c r="D1456" s="32">
        <v>9.02</v>
      </c>
      <c r="E1456" s="42">
        <v>3.1</v>
      </c>
      <c r="F1456" s="31">
        <v>12.12</v>
      </c>
    </row>
    <row r="1457" spans="1:6" ht="12.75" customHeight="1">
      <c r="A1457" s="39" t="s">
        <v>1050</v>
      </c>
      <c r="B1457" s="45" t="s">
        <v>1049</v>
      </c>
      <c r="C1457" s="44" t="s">
        <v>105</v>
      </c>
      <c r="D1457" s="32">
        <v>15.56</v>
      </c>
      <c r="E1457" s="42">
        <v>5.34</v>
      </c>
      <c r="F1457" s="31">
        <v>20.9</v>
      </c>
    </row>
    <row r="1458" spans="1:6" ht="12.75" customHeight="1">
      <c r="A1458" s="39" t="s">
        <v>1048</v>
      </c>
      <c r="B1458" s="45" t="s">
        <v>1047</v>
      </c>
      <c r="C1458" s="44" t="s">
        <v>105</v>
      </c>
      <c r="D1458" s="32">
        <v>22.34</v>
      </c>
      <c r="E1458" s="42">
        <v>7.67</v>
      </c>
      <c r="F1458" s="31">
        <v>30.01</v>
      </c>
    </row>
    <row r="1459" spans="1:6" ht="12.75" customHeight="1">
      <c r="A1459" s="39" t="s">
        <v>1046</v>
      </c>
      <c r="B1459" s="45" t="s">
        <v>1045</v>
      </c>
      <c r="C1459" s="44" t="s">
        <v>105</v>
      </c>
      <c r="D1459" s="32">
        <v>30.92</v>
      </c>
      <c r="E1459" s="42">
        <v>10.61</v>
      </c>
      <c r="F1459" s="31">
        <v>41.53</v>
      </c>
    </row>
    <row r="1460" spans="1:6" ht="12.75" customHeight="1">
      <c r="A1460" s="39" t="s">
        <v>1044</v>
      </c>
      <c r="B1460" s="45" t="s">
        <v>1043</v>
      </c>
      <c r="C1460" s="44" t="s">
        <v>105</v>
      </c>
      <c r="D1460" s="32">
        <v>50.4</v>
      </c>
      <c r="E1460" s="42">
        <v>17.3</v>
      </c>
      <c r="F1460" s="31">
        <v>67.7</v>
      </c>
    </row>
    <row r="1461" spans="1:6" ht="12.75" customHeight="1">
      <c r="A1461" s="39" t="s">
        <v>1042</v>
      </c>
      <c r="B1461" s="45" t="s">
        <v>1041</v>
      </c>
      <c r="C1461" s="44" t="s">
        <v>105</v>
      </c>
      <c r="D1461" s="32">
        <v>63.41</v>
      </c>
      <c r="E1461" s="42">
        <v>21.76</v>
      </c>
      <c r="F1461" s="31">
        <v>85.18</v>
      </c>
    </row>
    <row r="1462" spans="1:6" ht="12.75" customHeight="1">
      <c r="A1462" s="39" t="s">
        <v>1040</v>
      </c>
      <c r="B1462" s="45" t="s">
        <v>1039</v>
      </c>
      <c r="C1462" s="44" t="s">
        <v>105</v>
      </c>
      <c r="D1462" s="32">
        <v>34.869999999999997</v>
      </c>
      <c r="E1462" s="42">
        <v>11.97</v>
      </c>
      <c r="F1462" s="31">
        <v>46.84</v>
      </c>
    </row>
    <row r="1463" spans="1:6" ht="12.75" customHeight="1">
      <c r="A1463" s="39" t="s">
        <v>1038</v>
      </c>
      <c r="B1463" s="45" t="s">
        <v>378</v>
      </c>
      <c r="C1463" s="44" t="s">
        <v>114</v>
      </c>
      <c r="D1463" s="32">
        <v>0.24</v>
      </c>
      <c r="E1463" s="42">
        <v>0.08</v>
      </c>
      <c r="F1463" s="31">
        <v>0.33</v>
      </c>
    </row>
    <row r="1464" spans="1:6" ht="12.75" customHeight="1">
      <c r="A1464" s="39" t="s">
        <v>1037</v>
      </c>
      <c r="B1464" s="45" t="s">
        <v>376</v>
      </c>
      <c r="C1464" s="44" t="s">
        <v>114</v>
      </c>
      <c r="D1464" s="32">
        <v>0.17</v>
      </c>
      <c r="E1464" s="42">
        <v>0.06</v>
      </c>
      <c r="F1464" s="31">
        <v>0.23</v>
      </c>
    </row>
    <row r="1465" spans="1:6" ht="12.75" customHeight="1">
      <c r="A1465" s="39" t="s">
        <v>1036</v>
      </c>
      <c r="B1465" s="45" t="s">
        <v>1035</v>
      </c>
      <c r="C1465" s="44" t="s">
        <v>114</v>
      </c>
      <c r="D1465" s="32">
        <v>0.63</v>
      </c>
      <c r="E1465" s="42">
        <v>0.22</v>
      </c>
      <c r="F1465" s="31">
        <v>0.84</v>
      </c>
    </row>
    <row r="1466" spans="1:6" ht="12.75" customHeight="1">
      <c r="A1466" s="39" t="s">
        <v>1034</v>
      </c>
      <c r="B1466" s="45" t="s">
        <v>1033</v>
      </c>
      <c r="C1466" s="44" t="s">
        <v>114</v>
      </c>
      <c r="D1466" s="32">
        <v>0.34</v>
      </c>
      <c r="E1466" s="42">
        <v>0.12</v>
      </c>
      <c r="F1466" s="31">
        <v>0.46</v>
      </c>
    </row>
    <row r="1467" spans="1:6" ht="12.75" customHeight="1">
      <c r="A1467" s="39" t="s">
        <v>1032</v>
      </c>
      <c r="B1467" s="45" t="s">
        <v>1031</v>
      </c>
      <c r="C1467" s="44" t="s">
        <v>114</v>
      </c>
      <c r="D1467" s="32">
        <v>0.83</v>
      </c>
      <c r="E1467" s="42">
        <v>0.28999999999999998</v>
      </c>
      <c r="F1467" s="31">
        <v>1.1200000000000001</v>
      </c>
    </row>
    <row r="1468" spans="1:6" ht="12.75" customHeight="1">
      <c r="A1468" s="39" t="s">
        <v>1030</v>
      </c>
      <c r="B1468" s="45" t="s">
        <v>372</v>
      </c>
      <c r="C1468" s="44" t="s">
        <v>114</v>
      </c>
      <c r="D1468" s="32">
        <v>1</v>
      </c>
      <c r="E1468" s="42">
        <v>0.34</v>
      </c>
      <c r="F1468" s="31">
        <v>1.35</v>
      </c>
    </row>
    <row r="1469" spans="1:6" ht="12.75" customHeight="1">
      <c r="A1469" s="39" t="s">
        <v>1029</v>
      </c>
      <c r="B1469" s="45" t="s">
        <v>1028</v>
      </c>
      <c r="C1469" s="44" t="s">
        <v>114</v>
      </c>
      <c r="D1469" s="32">
        <v>0.73</v>
      </c>
      <c r="E1469" s="42">
        <v>0.25</v>
      </c>
      <c r="F1469" s="31">
        <v>0.97</v>
      </c>
    </row>
    <row r="1470" spans="1:6" ht="12.75" customHeight="1">
      <c r="A1470" s="39" t="s">
        <v>1027</v>
      </c>
      <c r="B1470" s="45" t="s">
        <v>1026</v>
      </c>
      <c r="C1470" s="44" t="s">
        <v>114</v>
      </c>
      <c r="D1470" s="32">
        <v>0.64</v>
      </c>
      <c r="E1470" s="42">
        <v>0.22</v>
      </c>
      <c r="F1470" s="31">
        <v>0.86</v>
      </c>
    </row>
    <row r="1471" spans="1:6" ht="12.75" customHeight="1">
      <c r="A1471" s="39" t="s">
        <v>1025</v>
      </c>
      <c r="B1471" s="45" t="s">
        <v>1024</v>
      </c>
      <c r="C1471" s="44" t="s">
        <v>114</v>
      </c>
      <c r="D1471" s="32">
        <v>1.04</v>
      </c>
      <c r="E1471" s="42">
        <v>0.36</v>
      </c>
      <c r="F1471" s="31">
        <v>1.39</v>
      </c>
    </row>
    <row r="1472" spans="1:6" ht="12.75" customHeight="1">
      <c r="A1472" s="39" t="s">
        <v>1023</v>
      </c>
      <c r="B1472" s="45" t="s">
        <v>1022</v>
      </c>
      <c r="C1472" s="44" t="s">
        <v>114</v>
      </c>
      <c r="D1472" s="32">
        <v>0.96</v>
      </c>
      <c r="E1472" s="42">
        <v>0.33</v>
      </c>
      <c r="F1472" s="31">
        <v>1.29</v>
      </c>
    </row>
    <row r="1473" spans="1:6" ht="12.75" customHeight="1">
      <c r="A1473" s="39" t="s">
        <v>1021</v>
      </c>
      <c r="B1473" s="45" t="s">
        <v>1020</v>
      </c>
      <c r="C1473" s="44" t="s">
        <v>114</v>
      </c>
      <c r="D1473" s="32">
        <v>1.1299999999999999</v>
      </c>
      <c r="E1473" s="42">
        <v>0.39</v>
      </c>
      <c r="F1473" s="31">
        <v>1.52</v>
      </c>
    </row>
    <row r="1474" spans="1:6" ht="12.75" customHeight="1">
      <c r="A1474" s="39" t="s">
        <v>1019</v>
      </c>
      <c r="B1474" s="45" t="s">
        <v>1018</v>
      </c>
      <c r="C1474" s="44" t="s">
        <v>114</v>
      </c>
      <c r="D1474" s="32">
        <v>2.57</v>
      </c>
      <c r="E1474" s="42">
        <v>0.88</v>
      </c>
      <c r="F1474" s="31">
        <v>3.45</v>
      </c>
    </row>
    <row r="1475" spans="1:6" ht="12.75" customHeight="1">
      <c r="A1475" s="39" t="s">
        <v>1017</v>
      </c>
      <c r="B1475" s="45" t="s">
        <v>1016</v>
      </c>
      <c r="C1475" s="44" t="s">
        <v>114</v>
      </c>
      <c r="D1475" s="32">
        <v>2.95</v>
      </c>
      <c r="E1475" s="42">
        <v>1.01</v>
      </c>
      <c r="F1475" s="31">
        <v>3.96</v>
      </c>
    </row>
    <row r="1476" spans="1:6" ht="12.75" customHeight="1">
      <c r="A1476" s="39" t="s">
        <v>1015</v>
      </c>
      <c r="B1476" s="45" t="s">
        <v>360</v>
      </c>
      <c r="C1476" s="44" t="s">
        <v>114</v>
      </c>
      <c r="D1476" s="32">
        <v>3</v>
      </c>
      <c r="E1476" s="42">
        <v>1.03</v>
      </c>
      <c r="F1476" s="31">
        <v>4.0199999999999996</v>
      </c>
    </row>
    <row r="1477" spans="1:6" ht="12.75" customHeight="1">
      <c r="A1477" s="39" t="s">
        <v>1014</v>
      </c>
      <c r="B1477" s="45" t="s">
        <v>1013</v>
      </c>
      <c r="C1477" s="44" t="s">
        <v>114</v>
      </c>
      <c r="D1477" s="32">
        <v>2.97</v>
      </c>
      <c r="E1477" s="42">
        <v>1.02</v>
      </c>
      <c r="F1477" s="31">
        <v>3.99</v>
      </c>
    </row>
    <row r="1478" spans="1:6" ht="12.75" customHeight="1">
      <c r="A1478" s="39" t="s">
        <v>1012</v>
      </c>
      <c r="B1478" s="45" t="s">
        <v>1011</v>
      </c>
      <c r="C1478" s="44" t="s">
        <v>114</v>
      </c>
      <c r="D1478" s="32">
        <v>3.35</v>
      </c>
      <c r="E1478" s="42">
        <v>1.1499999999999999</v>
      </c>
      <c r="F1478" s="31">
        <v>4.5</v>
      </c>
    </row>
    <row r="1479" spans="1:6" ht="12.75" customHeight="1">
      <c r="A1479" s="39" t="s">
        <v>1010</v>
      </c>
      <c r="B1479" s="45" t="s">
        <v>1009</v>
      </c>
      <c r="C1479" s="44" t="s">
        <v>114</v>
      </c>
      <c r="D1479" s="32">
        <v>3.77</v>
      </c>
      <c r="E1479" s="42">
        <v>1.29</v>
      </c>
      <c r="F1479" s="31">
        <v>5.0599999999999996</v>
      </c>
    </row>
    <row r="1480" spans="1:6" ht="12.75" customHeight="1">
      <c r="A1480" s="39" t="s">
        <v>1008</v>
      </c>
      <c r="B1480" s="45" t="s">
        <v>1007</v>
      </c>
      <c r="C1480" s="44" t="s">
        <v>114</v>
      </c>
      <c r="D1480" s="32">
        <v>4.21</v>
      </c>
      <c r="E1480" s="42">
        <v>1.45</v>
      </c>
      <c r="F1480" s="31">
        <v>5.66</v>
      </c>
    </row>
    <row r="1481" spans="1:6" ht="12.75" customHeight="1">
      <c r="A1481" s="39" t="s">
        <v>1006</v>
      </c>
      <c r="B1481" s="45" t="s">
        <v>1005</v>
      </c>
      <c r="C1481" s="44" t="s">
        <v>114</v>
      </c>
      <c r="D1481" s="32">
        <v>4.2</v>
      </c>
      <c r="E1481" s="42">
        <v>1.44</v>
      </c>
      <c r="F1481" s="31">
        <v>5.64</v>
      </c>
    </row>
    <row r="1482" spans="1:6" ht="12.75" customHeight="1">
      <c r="A1482" s="39" t="s">
        <v>1004</v>
      </c>
      <c r="B1482" s="45" t="s">
        <v>1003</v>
      </c>
      <c r="C1482" s="44" t="s">
        <v>114</v>
      </c>
      <c r="D1482" s="32">
        <v>4.24</v>
      </c>
      <c r="E1482" s="42">
        <v>1.46</v>
      </c>
      <c r="F1482" s="31">
        <v>5.7</v>
      </c>
    </row>
    <row r="1483" spans="1:6" ht="12.75" customHeight="1">
      <c r="A1483" s="39" t="s">
        <v>1002</v>
      </c>
      <c r="B1483" s="45" t="s">
        <v>1001</v>
      </c>
      <c r="C1483" s="44" t="s">
        <v>114</v>
      </c>
      <c r="D1483" s="32">
        <v>4.6900000000000004</v>
      </c>
      <c r="E1483" s="42">
        <v>1.61</v>
      </c>
      <c r="F1483" s="31">
        <v>6.3</v>
      </c>
    </row>
    <row r="1484" spans="1:6" ht="12.75" customHeight="1">
      <c r="A1484" s="39" t="s">
        <v>1000</v>
      </c>
      <c r="B1484" s="45" t="s">
        <v>999</v>
      </c>
      <c r="C1484" s="44" t="s">
        <v>114</v>
      </c>
      <c r="D1484" s="32">
        <v>1.02</v>
      </c>
      <c r="E1484" s="42">
        <v>0.35</v>
      </c>
      <c r="F1484" s="31">
        <v>1.38</v>
      </c>
    </row>
    <row r="1485" spans="1:6" ht="12.75" customHeight="1">
      <c r="A1485" s="39" t="s">
        <v>998</v>
      </c>
      <c r="B1485" s="45" t="s">
        <v>262</v>
      </c>
      <c r="C1485" s="44" t="s">
        <v>114</v>
      </c>
      <c r="D1485" s="32">
        <v>1.88</v>
      </c>
      <c r="E1485" s="42">
        <v>0.65</v>
      </c>
      <c r="F1485" s="31">
        <v>2.5299999999999998</v>
      </c>
    </row>
    <row r="1486" spans="1:6" ht="12.75" customHeight="1">
      <c r="A1486" s="39" t="s">
        <v>997</v>
      </c>
      <c r="B1486" s="45" t="s">
        <v>996</v>
      </c>
      <c r="C1486" s="44" t="s">
        <v>114</v>
      </c>
      <c r="D1486" s="32">
        <v>1.1000000000000001</v>
      </c>
      <c r="E1486" s="42">
        <v>0.38</v>
      </c>
      <c r="F1486" s="31">
        <v>1.47</v>
      </c>
    </row>
    <row r="1487" spans="1:6" ht="12.75" customHeight="1">
      <c r="A1487" s="39" t="s">
        <v>995</v>
      </c>
      <c r="B1487" s="45" t="s">
        <v>994</v>
      </c>
      <c r="C1487" s="44" t="s">
        <v>114</v>
      </c>
      <c r="D1487" s="32">
        <v>2.0299999999999998</v>
      </c>
      <c r="E1487" s="42">
        <v>0.7</v>
      </c>
      <c r="F1487" s="31">
        <v>2.73</v>
      </c>
    </row>
    <row r="1488" spans="1:6" ht="12.75" customHeight="1">
      <c r="A1488" s="39" t="s">
        <v>993</v>
      </c>
      <c r="B1488" s="45" t="s">
        <v>992</v>
      </c>
      <c r="C1488" s="44" t="s">
        <v>105</v>
      </c>
      <c r="D1488" s="32">
        <v>47.07</v>
      </c>
      <c r="E1488" s="42">
        <v>16.149999999999999</v>
      </c>
      <c r="F1488" s="31">
        <v>63.22</v>
      </c>
    </row>
    <row r="1489" spans="1:6" ht="12.75" customHeight="1">
      <c r="A1489" s="39" t="s">
        <v>991</v>
      </c>
      <c r="B1489" s="45" t="s">
        <v>990</v>
      </c>
      <c r="C1489" s="33" t="s">
        <v>105</v>
      </c>
      <c r="D1489" s="32">
        <v>26.88</v>
      </c>
      <c r="E1489" s="32">
        <v>9.23</v>
      </c>
      <c r="F1489" s="31">
        <v>36.11</v>
      </c>
    </row>
    <row r="1490" spans="1:6" ht="12.75" customHeight="1">
      <c r="A1490" s="39" t="s">
        <v>989</v>
      </c>
      <c r="B1490" s="45" t="s">
        <v>988</v>
      </c>
      <c r="C1490" s="33" t="s">
        <v>105</v>
      </c>
      <c r="D1490" s="32">
        <v>36.94</v>
      </c>
      <c r="E1490" s="32">
        <v>12.68</v>
      </c>
      <c r="F1490" s="31">
        <v>49.62</v>
      </c>
    </row>
    <row r="1491" spans="1:6" ht="12.75" customHeight="1">
      <c r="A1491" s="39" t="s">
        <v>987</v>
      </c>
      <c r="B1491" s="45" t="s">
        <v>986</v>
      </c>
      <c r="C1491" s="33" t="s">
        <v>105</v>
      </c>
      <c r="D1491" s="32">
        <v>106.78</v>
      </c>
      <c r="E1491" s="32">
        <v>36.65</v>
      </c>
      <c r="F1491" s="31">
        <v>143.43</v>
      </c>
    </row>
    <row r="1492" spans="1:6" ht="12.75" customHeight="1">
      <c r="A1492" s="39" t="s">
        <v>985</v>
      </c>
      <c r="B1492" s="45" t="s">
        <v>984</v>
      </c>
      <c r="C1492" s="33" t="s">
        <v>105</v>
      </c>
      <c r="D1492" s="32">
        <v>86.6</v>
      </c>
      <c r="E1492" s="32">
        <v>29.72</v>
      </c>
      <c r="F1492" s="31">
        <v>116.32</v>
      </c>
    </row>
    <row r="1493" spans="1:6" ht="12.75" customHeight="1">
      <c r="A1493" s="39" t="s">
        <v>983</v>
      </c>
      <c r="B1493" s="45" t="s">
        <v>982</v>
      </c>
      <c r="C1493" s="33" t="s">
        <v>105</v>
      </c>
      <c r="D1493" s="32">
        <v>108.05</v>
      </c>
      <c r="E1493" s="32">
        <v>37.08</v>
      </c>
      <c r="F1493" s="31">
        <v>145.13999999999999</v>
      </c>
    </row>
    <row r="1494" spans="1:6" ht="12.75" customHeight="1">
      <c r="A1494" s="39" t="s">
        <v>981</v>
      </c>
      <c r="B1494" s="45" t="s">
        <v>980</v>
      </c>
      <c r="C1494" s="33" t="s">
        <v>105</v>
      </c>
      <c r="D1494" s="32">
        <v>26.81</v>
      </c>
      <c r="E1494" s="32">
        <v>9.1999999999999993</v>
      </c>
      <c r="F1494" s="31">
        <v>36.01</v>
      </c>
    </row>
    <row r="1495" spans="1:6" ht="12.75" customHeight="1">
      <c r="A1495" s="39" t="s">
        <v>979</v>
      </c>
      <c r="B1495" s="45" t="s">
        <v>978</v>
      </c>
      <c r="C1495" s="33" t="s">
        <v>105</v>
      </c>
      <c r="D1495" s="32">
        <v>167.77</v>
      </c>
      <c r="E1495" s="32">
        <v>57.58</v>
      </c>
      <c r="F1495" s="31">
        <v>225.35</v>
      </c>
    </row>
    <row r="1496" spans="1:6" ht="12.75" customHeight="1">
      <c r="A1496" s="39" t="s">
        <v>977</v>
      </c>
      <c r="B1496" s="45" t="s">
        <v>976</v>
      </c>
      <c r="C1496" s="33" t="s">
        <v>105</v>
      </c>
      <c r="D1496" s="32">
        <v>58.2</v>
      </c>
      <c r="E1496" s="32">
        <v>19.97</v>
      </c>
      <c r="F1496" s="31">
        <v>78.17</v>
      </c>
    </row>
    <row r="1497" spans="1:6" ht="12.75" customHeight="1">
      <c r="A1497" s="39" t="s">
        <v>975</v>
      </c>
      <c r="B1497" s="45" t="s">
        <v>974</v>
      </c>
      <c r="C1497" s="33" t="s">
        <v>105</v>
      </c>
      <c r="D1497" s="32">
        <v>52.5</v>
      </c>
      <c r="E1497" s="32">
        <v>18.02</v>
      </c>
      <c r="F1497" s="31">
        <v>70.52</v>
      </c>
    </row>
    <row r="1498" spans="1:6" ht="12.75" customHeight="1">
      <c r="A1498" s="39" t="s">
        <v>973</v>
      </c>
      <c r="B1498" s="45" t="s">
        <v>972</v>
      </c>
      <c r="C1498" s="33" t="s">
        <v>105</v>
      </c>
      <c r="D1498" s="32">
        <v>41.45</v>
      </c>
      <c r="E1498" s="32">
        <v>14.22</v>
      </c>
      <c r="F1498" s="31">
        <v>55.67</v>
      </c>
    </row>
    <row r="1499" spans="1:6" ht="12.75" customHeight="1">
      <c r="A1499" s="39" t="s">
        <v>971</v>
      </c>
      <c r="B1499" s="45" t="s">
        <v>970</v>
      </c>
      <c r="C1499" s="33" t="s">
        <v>105</v>
      </c>
      <c r="D1499" s="32">
        <v>91.1</v>
      </c>
      <c r="E1499" s="32">
        <v>31.26</v>
      </c>
      <c r="F1499" s="31">
        <v>122.36</v>
      </c>
    </row>
    <row r="1500" spans="1:6" ht="12.75" customHeight="1">
      <c r="A1500" s="39" t="s">
        <v>969</v>
      </c>
      <c r="B1500" s="45" t="s">
        <v>968</v>
      </c>
      <c r="C1500" s="33" t="s">
        <v>105</v>
      </c>
      <c r="D1500" s="32">
        <v>85.4</v>
      </c>
      <c r="E1500" s="32">
        <v>29.31</v>
      </c>
      <c r="F1500" s="31">
        <v>114.71</v>
      </c>
    </row>
    <row r="1501" spans="1:6" ht="12.75" customHeight="1">
      <c r="A1501" s="39" t="s">
        <v>967</v>
      </c>
      <c r="B1501" s="45" t="s">
        <v>966</v>
      </c>
      <c r="C1501" s="33" t="s">
        <v>105</v>
      </c>
      <c r="D1501" s="32">
        <v>139.41</v>
      </c>
      <c r="E1501" s="32">
        <v>47.84</v>
      </c>
      <c r="F1501" s="31">
        <v>187.25</v>
      </c>
    </row>
    <row r="1502" spans="1:6" ht="12.75" customHeight="1">
      <c r="A1502" s="39" t="s">
        <v>965</v>
      </c>
      <c r="B1502" s="45" t="s">
        <v>964</v>
      </c>
      <c r="C1502" s="33" t="s">
        <v>105</v>
      </c>
      <c r="D1502" s="32">
        <v>30.6</v>
      </c>
      <c r="E1502" s="32">
        <v>10.5</v>
      </c>
      <c r="F1502" s="31">
        <v>41.11</v>
      </c>
    </row>
    <row r="1503" spans="1:6" ht="12.75" customHeight="1">
      <c r="A1503" s="39" t="s">
        <v>963</v>
      </c>
      <c r="B1503" s="45" t="s">
        <v>962</v>
      </c>
      <c r="C1503" s="33" t="s">
        <v>105</v>
      </c>
      <c r="D1503" s="32">
        <v>174.96</v>
      </c>
      <c r="E1503" s="32">
        <v>60.05</v>
      </c>
      <c r="F1503" s="31">
        <v>235</v>
      </c>
    </row>
    <row r="1504" spans="1:6" ht="12.75" customHeight="1">
      <c r="A1504" s="39" t="s">
        <v>961</v>
      </c>
      <c r="B1504" s="45" t="s">
        <v>960</v>
      </c>
      <c r="C1504" s="33" t="s">
        <v>105</v>
      </c>
      <c r="D1504" s="32">
        <v>237.32</v>
      </c>
      <c r="E1504" s="32">
        <v>81.45</v>
      </c>
      <c r="F1504" s="31">
        <v>318.77</v>
      </c>
    </row>
    <row r="1505" spans="1:6" ht="12.75" customHeight="1">
      <c r="A1505" s="39" t="s">
        <v>959</v>
      </c>
      <c r="B1505" s="45" t="s">
        <v>958</v>
      </c>
      <c r="C1505" s="33" t="s">
        <v>105</v>
      </c>
      <c r="D1505" s="32">
        <v>273.52999999999997</v>
      </c>
      <c r="E1505" s="32">
        <v>93.88</v>
      </c>
      <c r="F1505" s="31">
        <v>367.4</v>
      </c>
    </row>
    <row r="1506" spans="1:6" ht="12.75" customHeight="1">
      <c r="A1506" s="39" t="s">
        <v>957</v>
      </c>
      <c r="B1506" s="45" t="s">
        <v>219</v>
      </c>
      <c r="C1506" s="33" t="s">
        <v>105</v>
      </c>
      <c r="D1506" s="32">
        <v>10.11</v>
      </c>
      <c r="E1506" s="32">
        <v>3.47</v>
      </c>
      <c r="F1506" s="31">
        <v>13.58</v>
      </c>
    </row>
    <row r="1507" spans="1:6" ht="12.75" customHeight="1">
      <c r="A1507" s="39" t="s">
        <v>956</v>
      </c>
      <c r="B1507" s="45" t="s">
        <v>217</v>
      </c>
      <c r="C1507" s="33" t="s">
        <v>105</v>
      </c>
      <c r="D1507" s="32">
        <v>190.45</v>
      </c>
      <c r="E1507" s="32">
        <v>65.36</v>
      </c>
      <c r="F1507" s="31">
        <v>255.81</v>
      </c>
    </row>
    <row r="1508" spans="1:6" ht="12.75" customHeight="1">
      <c r="A1508" s="39" t="s">
        <v>955</v>
      </c>
      <c r="B1508" s="45" t="s">
        <v>954</v>
      </c>
      <c r="C1508" s="33" t="s">
        <v>105</v>
      </c>
      <c r="D1508" s="32">
        <v>6.39</v>
      </c>
      <c r="E1508" s="32">
        <v>2.19</v>
      </c>
      <c r="F1508" s="31">
        <v>8.59</v>
      </c>
    </row>
    <row r="1509" spans="1:6" ht="12.75" customHeight="1">
      <c r="A1509" s="39" t="s">
        <v>953</v>
      </c>
      <c r="B1509" s="45" t="s">
        <v>213</v>
      </c>
      <c r="C1509" s="33" t="s">
        <v>105</v>
      </c>
      <c r="D1509" s="32">
        <v>103.8</v>
      </c>
      <c r="E1509" s="32">
        <v>35.619999999999997</v>
      </c>
      <c r="F1509" s="31">
        <v>139.43</v>
      </c>
    </row>
    <row r="1510" spans="1:6" ht="12.75" customHeight="1">
      <c r="A1510" s="39" t="s">
        <v>952</v>
      </c>
      <c r="B1510" s="45" t="s">
        <v>951</v>
      </c>
      <c r="C1510" s="33" t="s">
        <v>105</v>
      </c>
      <c r="D1510" s="32">
        <v>13.04</v>
      </c>
      <c r="E1510" s="32">
        <v>4.4800000000000004</v>
      </c>
      <c r="F1510" s="31">
        <v>17.52</v>
      </c>
    </row>
    <row r="1511" spans="1:6" ht="12.75" customHeight="1">
      <c r="A1511" s="39" t="s">
        <v>950</v>
      </c>
      <c r="B1511" s="45" t="s">
        <v>949</v>
      </c>
      <c r="C1511" s="33" t="s">
        <v>105</v>
      </c>
      <c r="D1511" s="32">
        <v>232.31</v>
      </c>
      <c r="E1511" s="32">
        <v>79.73</v>
      </c>
      <c r="F1511" s="31">
        <v>312.04000000000002</v>
      </c>
    </row>
    <row r="1512" spans="1:6" ht="12.75" customHeight="1">
      <c r="A1512" s="39" t="s">
        <v>948</v>
      </c>
      <c r="B1512" s="45" t="s">
        <v>947</v>
      </c>
      <c r="C1512" s="33" t="s">
        <v>105</v>
      </c>
      <c r="D1512" s="32">
        <v>292.18</v>
      </c>
      <c r="E1512" s="32">
        <v>100.28</v>
      </c>
      <c r="F1512" s="31">
        <v>392.46</v>
      </c>
    </row>
    <row r="1513" spans="1:6" ht="12.75" customHeight="1">
      <c r="A1513" s="39" t="s">
        <v>946</v>
      </c>
      <c r="B1513" s="45" t="s">
        <v>945</v>
      </c>
      <c r="C1513" s="33" t="s">
        <v>105</v>
      </c>
      <c r="D1513" s="32">
        <v>239.28</v>
      </c>
      <c r="E1513" s="32">
        <v>82.12</v>
      </c>
      <c r="F1513" s="31">
        <v>321.41000000000003</v>
      </c>
    </row>
    <row r="1514" spans="1:6" ht="12.75" customHeight="1">
      <c r="A1514" s="39" t="s">
        <v>944</v>
      </c>
      <c r="B1514" s="45" t="s">
        <v>943</v>
      </c>
      <c r="C1514" s="33" t="s">
        <v>105</v>
      </c>
      <c r="D1514" s="32">
        <v>299.52</v>
      </c>
      <c r="E1514" s="32">
        <v>102.8</v>
      </c>
      <c r="F1514" s="31">
        <v>402.32</v>
      </c>
    </row>
    <row r="1515" spans="1:6" ht="12.75" customHeight="1">
      <c r="A1515" s="39" t="s">
        <v>942</v>
      </c>
      <c r="B1515" s="45" t="s">
        <v>941</v>
      </c>
      <c r="C1515" s="33" t="s">
        <v>105</v>
      </c>
      <c r="D1515" s="32">
        <v>285.69</v>
      </c>
      <c r="E1515" s="32">
        <v>98.05</v>
      </c>
      <c r="F1515" s="31">
        <v>383.74</v>
      </c>
    </row>
    <row r="1516" spans="1:6" ht="12.75" customHeight="1">
      <c r="A1516" s="39" t="s">
        <v>940</v>
      </c>
      <c r="B1516" s="45" t="s">
        <v>939</v>
      </c>
      <c r="C1516" s="33" t="s">
        <v>105</v>
      </c>
      <c r="D1516" s="32">
        <v>345.82</v>
      </c>
      <c r="E1516" s="32">
        <v>118.68</v>
      </c>
      <c r="F1516" s="31">
        <v>464.5</v>
      </c>
    </row>
    <row r="1517" spans="1:6" ht="12.75" customHeight="1">
      <c r="A1517" s="39" t="s">
        <v>938</v>
      </c>
      <c r="B1517" s="45" t="s">
        <v>937</v>
      </c>
      <c r="C1517" s="33" t="s">
        <v>105</v>
      </c>
      <c r="D1517" s="32">
        <v>206.46</v>
      </c>
      <c r="E1517" s="32">
        <v>70.86</v>
      </c>
      <c r="F1517" s="31">
        <v>277.32</v>
      </c>
    </row>
    <row r="1518" spans="1:6" ht="12.75" customHeight="1">
      <c r="A1518" s="39" t="s">
        <v>936</v>
      </c>
      <c r="B1518" s="45" t="s">
        <v>935</v>
      </c>
      <c r="C1518" s="33" t="s">
        <v>105</v>
      </c>
      <c r="D1518" s="32">
        <v>145.71</v>
      </c>
      <c r="E1518" s="32">
        <v>50.01</v>
      </c>
      <c r="F1518" s="31">
        <v>195.72</v>
      </c>
    </row>
    <row r="1519" spans="1:6" ht="12.75" customHeight="1">
      <c r="A1519" s="39" t="s">
        <v>934</v>
      </c>
      <c r="B1519" s="45" t="s">
        <v>933</v>
      </c>
      <c r="C1519" s="33" t="s">
        <v>105</v>
      </c>
      <c r="D1519" s="32">
        <v>266.17</v>
      </c>
      <c r="E1519" s="32">
        <v>91.35</v>
      </c>
      <c r="F1519" s="31">
        <v>357.53</v>
      </c>
    </row>
    <row r="1520" spans="1:6" ht="12.75" customHeight="1">
      <c r="A1520" s="39" t="s">
        <v>932</v>
      </c>
      <c r="B1520" s="45" t="s">
        <v>931</v>
      </c>
      <c r="C1520" s="33" t="s">
        <v>653</v>
      </c>
      <c r="D1520" s="32">
        <v>6.08</v>
      </c>
      <c r="E1520" s="32">
        <v>2.09</v>
      </c>
      <c r="F1520" s="31">
        <v>8.17</v>
      </c>
    </row>
    <row r="1521" spans="1:6" ht="12.75" customHeight="1">
      <c r="A1521" s="39" t="s">
        <v>930</v>
      </c>
      <c r="B1521" s="45" t="s">
        <v>651</v>
      </c>
      <c r="C1521" s="33" t="s">
        <v>114</v>
      </c>
      <c r="D1521" s="32">
        <v>71.290000000000006</v>
      </c>
      <c r="E1521" s="32">
        <v>24.47</v>
      </c>
      <c r="F1521" s="31">
        <v>95.76</v>
      </c>
    </row>
    <row r="1522" spans="1:6" ht="12.75" customHeight="1">
      <c r="A1522" s="39" t="s">
        <v>929</v>
      </c>
      <c r="B1522" s="45" t="s">
        <v>928</v>
      </c>
      <c r="C1522" s="33" t="s">
        <v>105</v>
      </c>
      <c r="D1522" s="32">
        <v>23.45</v>
      </c>
      <c r="E1522" s="32">
        <v>8.0500000000000007</v>
      </c>
      <c r="F1522" s="31">
        <v>31.5</v>
      </c>
    </row>
    <row r="1523" spans="1:6" ht="12.75" customHeight="1">
      <c r="A1523" s="39" t="s">
        <v>927</v>
      </c>
      <c r="B1523" s="45" t="s">
        <v>926</v>
      </c>
      <c r="C1523" s="33" t="s">
        <v>105</v>
      </c>
      <c r="D1523" s="32">
        <v>18.7</v>
      </c>
      <c r="E1523" s="32">
        <v>6.42</v>
      </c>
      <c r="F1523" s="31">
        <v>25.12</v>
      </c>
    </row>
    <row r="1524" spans="1:6" ht="12.75" customHeight="1">
      <c r="A1524" s="39" t="s">
        <v>925</v>
      </c>
      <c r="B1524" s="45" t="s">
        <v>924</v>
      </c>
      <c r="C1524" s="33" t="s">
        <v>92</v>
      </c>
      <c r="D1524" s="32">
        <v>4.3600000000000003</v>
      </c>
      <c r="E1524" s="32">
        <v>1.5</v>
      </c>
      <c r="F1524" s="31">
        <v>5.85</v>
      </c>
    </row>
    <row r="1525" spans="1:6" ht="12.75" customHeight="1">
      <c r="A1525" s="39" t="s">
        <v>923</v>
      </c>
      <c r="B1525" s="45" t="s">
        <v>922</v>
      </c>
      <c r="C1525" s="33" t="s">
        <v>105</v>
      </c>
      <c r="D1525" s="36">
        <v>33.81</v>
      </c>
      <c r="E1525" s="32">
        <v>11.61</v>
      </c>
      <c r="F1525" s="31">
        <v>45.42</v>
      </c>
    </row>
    <row r="1526" spans="1:6" ht="12.75" customHeight="1">
      <c r="A1526" s="39" t="s">
        <v>921</v>
      </c>
      <c r="B1526" s="45" t="s">
        <v>920</v>
      </c>
      <c r="C1526" s="33" t="s">
        <v>105</v>
      </c>
      <c r="D1526" s="36">
        <v>45.09</v>
      </c>
      <c r="E1526" s="32">
        <v>15.47</v>
      </c>
      <c r="F1526" s="31">
        <v>60.56</v>
      </c>
    </row>
    <row r="1527" spans="1:6" ht="12.75" customHeight="1">
      <c r="A1527" s="39" t="s">
        <v>919</v>
      </c>
      <c r="B1527" s="45" t="s">
        <v>918</v>
      </c>
      <c r="C1527" s="33" t="s">
        <v>105</v>
      </c>
      <c r="D1527" s="36">
        <v>6.31</v>
      </c>
      <c r="E1527" s="32">
        <v>2.17</v>
      </c>
      <c r="F1527" s="31">
        <v>8.48</v>
      </c>
    </row>
    <row r="1528" spans="1:6" ht="12.75" customHeight="1">
      <c r="A1528" s="39" t="s">
        <v>917</v>
      </c>
      <c r="B1528" s="45" t="s">
        <v>916</v>
      </c>
      <c r="C1528" s="33" t="s">
        <v>105</v>
      </c>
      <c r="D1528" s="36">
        <v>7.89</v>
      </c>
      <c r="E1528" s="32">
        <v>2.71</v>
      </c>
      <c r="F1528" s="31">
        <v>10.59</v>
      </c>
    </row>
    <row r="1529" spans="1:6" ht="12.75" customHeight="1">
      <c r="A1529" s="39" t="s">
        <v>915</v>
      </c>
      <c r="B1529" s="45" t="s">
        <v>914</v>
      </c>
      <c r="C1529" s="33" t="s">
        <v>105</v>
      </c>
      <c r="D1529" s="36">
        <v>70.75</v>
      </c>
      <c r="E1529" s="32">
        <v>24.28</v>
      </c>
      <c r="F1529" s="31">
        <v>95.03</v>
      </c>
    </row>
    <row r="1530" spans="1:6" ht="12.75" customHeight="1">
      <c r="A1530" s="39" t="s">
        <v>913</v>
      </c>
      <c r="B1530" s="45" t="s">
        <v>912</v>
      </c>
      <c r="C1530" s="33" t="s">
        <v>92</v>
      </c>
      <c r="D1530" s="37">
        <v>1422.89</v>
      </c>
      <c r="E1530" s="32">
        <v>488.34</v>
      </c>
      <c r="F1530" s="34">
        <v>1911.22</v>
      </c>
    </row>
    <row r="1531" spans="1:6" ht="12.75" customHeight="1">
      <c r="A1531" s="39" t="s">
        <v>911</v>
      </c>
      <c r="B1531" s="45" t="s">
        <v>910</v>
      </c>
      <c r="C1531" s="33" t="s">
        <v>92</v>
      </c>
      <c r="D1531" s="37">
        <v>2005.62</v>
      </c>
      <c r="E1531" s="32">
        <v>688.33</v>
      </c>
      <c r="F1531" s="34">
        <v>2693.95</v>
      </c>
    </row>
    <row r="1532" spans="1:6" ht="12.75" customHeight="1">
      <c r="A1532" s="39" t="s">
        <v>909</v>
      </c>
      <c r="B1532" s="45" t="s">
        <v>908</v>
      </c>
      <c r="C1532" s="33" t="s">
        <v>92</v>
      </c>
      <c r="D1532" s="37">
        <v>1439.07</v>
      </c>
      <c r="E1532" s="32">
        <v>493.89</v>
      </c>
      <c r="F1532" s="34">
        <v>1932.95</v>
      </c>
    </row>
    <row r="1533" spans="1:6" ht="12.75" customHeight="1">
      <c r="A1533" s="39" t="s">
        <v>907</v>
      </c>
      <c r="B1533" s="45" t="s">
        <v>906</v>
      </c>
      <c r="C1533" s="33" t="s">
        <v>92</v>
      </c>
      <c r="D1533" s="37">
        <v>2021.8</v>
      </c>
      <c r="E1533" s="32">
        <v>693.88</v>
      </c>
      <c r="F1533" s="34">
        <v>2715.68</v>
      </c>
    </row>
    <row r="1534" spans="1:6" ht="12.75" customHeight="1">
      <c r="A1534" s="39" t="s">
        <v>905</v>
      </c>
      <c r="B1534" s="45" t="s">
        <v>904</v>
      </c>
      <c r="C1534" s="33" t="s">
        <v>92</v>
      </c>
      <c r="D1534" s="37">
        <v>1525.84</v>
      </c>
      <c r="E1534" s="32">
        <v>523.66999999999996</v>
      </c>
      <c r="F1534" s="34">
        <v>2049.5100000000002</v>
      </c>
    </row>
    <row r="1535" spans="1:6" ht="12.75" customHeight="1">
      <c r="A1535" s="39" t="s">
        <v>903</v>
      </c>
      <c r="B1535" s="45" t="s">
        <v>902</v>
      </c>
      <c r="C1535" s="33" t="s">
        <v>92</v>
      </c>
      <c r="D1535" s="37">
        <v>2009.88</v>
      </c>
      <c r="E1535" s="32">
        <v>689.79</v>
      </c>
      <c r="F1535" s="34">
        <v>2699.68</v>
      </c>
    </row>
    <row r="1536" spans="1:6" ht="12.75" customHeight="1">
      <c r="A1536" s="39" t="s">
        <v>901</v>
      </c>
      <c r="B1536" s="45" t="s">
        <v>185</v>
      </c>
      <c r="C1536" s="33" t="s">
        <v>92</v>
      </c>
      <c r="D1536" s="37">
        <v>5075.5600000000004</v>
      </c>
      <c r="E1536" s="35">
        <v>1741.93</v>
      </c>
      <c r="F1536" s="34">
        <v>6817.5</v>
      </c>
    </row>
    <row r="1537" spans="1:6" ht="12.75" customHeight="1">
      <c r="A1537" s="39" t="s">
        <v>900</v>
      </c>
      <c r="B1537" s="45" t="s">
        <v>899</v>
      </c>
      <c r="C1537" s="33" t="s">
        <v>92</v>
      </c>
      <c r="D1537" s="37">
        <v>1542.02</v>
      </c>
      <c r="E1537" s="32">
        <v>529.22</v>
      </c>
      <c r="F1537" s="34">
        <v>2071.2399999999998</v>
      </c>
    </row>
    <row r="1538" spans="1:6" ht="12.75" customHeight="1">
      <c r="A1538" s="39" t="s">
        <v>898</v>
      </c>
      <c r="B1538" s="45" t="s">
        <v>897</v>
      </c>
      <c r="C1538" s="33" t="s">
        <v>92</v>
      </c>
      <c r="D1538" s="37">
        <v>2026.06</v>
      </c>
      <c r="E1538" s="32">
        <v>695.34</v>
      </c>
      <c r="F1538" s="34">
        <v>2721.41</v>
      </c>
    </row>
    <row r="1539" spans="1:6" ht="12.75" customHeight="1">
      <c r="A1539" s="39" t="s">
        <v>896</v>
      </c>
      <c r="B1539" s="45" t="s">
        <v>179</v>
      </c>
      <c r="C1539" s="33" t="s">
        <v>92</v>
      </c>
      <c r="D1539" s="37">
        <v>5102.74</v>
      </c>
      <c r="E1539" s="35">
        <v>1751.26</v>
      </c>
      <c r="F1539" s="34">
        <v>6854.01</v>
      </c>
    </row>
    <row r="1540" spans="1:6" ht="12.75" customHeight="1">
      <c r="A1540" s="39" t="s">
        <v>895</v>
      </c>
      <c r="B1540" s="45" t="s">
        <v>894</v>
      </c>
      <c r="C1540" s="33" t="s">
        <v>92</v>
      </c>
      <c r="D1540" s="37">
        <v>1635.17</v>
      </c>
      <c r="E1540" s="32">
        <v>561.19000000000005</v>
      </c>
      <c r="F1540" s="34">
        <v>2196.36</v>
      </c>
    </row>
    <row r="1541" spans="1:6" ht="12.75" customHeight="1">
      <c r="A1541" s="39" t="s">
        <v>893</v>
      </c>
      <c r="B1541" s="45" t="s">
        <v>892</v>
      </c>
      <c r="C1541" s="33" t="s">
        <v>92</v>
      </c>
      <c r="D1541" s="37">
        <v>2190.77</v>
      </c>
      <c r="E1541" s="32">
        <v>751.87</v>
      </c>
      <c r="F1541" s="34">
        <v>2942.64</v>
      </c>
    </row>
    <row r="1542" spans="1:6" ht="12.75" customHeight="1">
      <c r="A1542" s="39" t="s">
        <v>891</v>
      </c>
      <c r="B1542" s="45" t="s">
        <v>890</v>
      </c>
      <c r="C1542" s="33" t="s">
        <v>92</v>
      </c>
      <c r="D1542" s="37">
        <v>3008.5</v>
      </c>
      <c r="E1542" s="35">
        <v>1032.52</v>
      </c>
      <c r="F1542" s="34">
        <v>4041.01</v>
      </c>
    </row>
    <row r="1543" spans="1:6" ht="12.75" customHeight="1">
      <c r="A1543" s="39" t="s">
        <v>889</v>
      </c>
      <c r="B1543" s="45" t="s">
        <v>888</v>
      </c>
      <c r="C1543" s="33" t="s">
        <v>92</v>
      </c>
      <c r="D1543" s="37">
        <v>1635.17</v>
      </c>
      <c r="E1543" s="32">
        <v>561.19000000000005</v>
      </c>
      <c r="F1543" s="34">
        <v>2196.36</v>
      </c>
    </row>
    <row r="1544" spans="1:6" ht="12.75" customHeight="1">
      <c r="A1544" s="39" t="s">
        <v>887</v>
      </c>
      <c r="B1544" s="45" t="s">
        <v>886</v>
      </c>
      <c r="C1544" s="33" t="s">
        <v>92</v>
      </c>
      <c r="D1544" s="37">
        <v>2190.77</v>
      </c>
      <c r="E1544" s="32">
        <v>751.87</v>
      </c>
      <c r="F1544" s="34">
        <v>2942.64</v>
      </c>
    </row>
    <row r="1545" spans="1:6" ht="12.75" customHeight="1">
      <c r="A1545" s="39" t="s">
        <v>885</v>
      </c>
      <c r="B1545" s="45" t="s">
        <v>159</v>
      </c>
      <c r="C1545" s="33" t="s">
        <v>92</v>
      </c>
      <c r="D1545" s="37">
        <v>3117</v>
      </c>
      <c r="E1545" s="35">
        <v>1069.75</v>
      </c>
      <c r="F1545" s="34">
        <v>4186.75</v>
      </c>
    </row>
    <row r="1546" spans="1:6" ht="12.75" customHeight="1">
      <c r="A1546" s="39" t="s">
        <v>884</v>
      </c>
      <c r="B1546" s="45" t="s">
        <v>883</v>
      </c>
      <c r="C1546" s="33" t="s">
        <v>92</v>
      </c>
      <c r="D1546" s="36">
        <v>56.19</v>
      </c>
      <c r="E1546" s="32">
        <v>19.28</v>
      </c>
      <c r="F1546" s="31">
        <v>75.47</v>
      </c>
    </row>
    <row r="1547" spans="1:6" ht="12.75" customHeight="1">
      <c r="A1547" s="39" t="s">
        <v>882</v>
      </c>
      <c r="B1547" s="45" t="s">
        <v>881</v>
      </c>
      <c r="C1547" s="33" t="s">
        <v>92</v>
      </c>
      <c r="D1547" s="36">
        <v>66.33</v>
      </c>
      <c r="E1547" s="32">
        <v>22.76</v>
      </c>
      <c r="F1547" s="31">
        <v>89.09</v>
      </c>
    </row>
    <row r="1548" spans="1:6" ht="12.75" customHeight="1">
      <c r="A1548" s="39" t="s">
        <v>880</v>
      </c>
      <c r="B1548" s="45" t="s">
        <v>879</v>
      </c>
      <c r="C1548" s="33" t="s">
        <v>105</v>
      </c>
      <c r="D1548" s="36">
        <v>18.7</v>
      </c>
      <c r="E1548" s="32">
        <v>6.42</v>
      </c>
      <c r="F1548" s="31">
        <v>25.12</v>
      </c>
    </row>
    <row r="1549" spans="1:6" ht="12.75" customHeight="1">
      <c r="A1549" s="39" t="s">
        <v>878</v>
      </c>
      <c r="B1549" s="45" t="s">
        <v>877</v>
      </c>
      <c r="C1549" s="33" t="s">
        <v>105</v>
      </c>
      <c r="D1549" s="36">
        <v>112.87</v>
      </c>
      <c r="E1549" s="32">
        <v>38.74</v>
      </c>
      <c r="F1549" s="31">
        <v>151.61000000000001</v>
      </c>
    </row>
    <row r="1550" spans="1:6" ht="12.75" customHeight="1">
      <c r="A1550" s="39" t="s">
        <v>876</v>
      </c>
      <c r="B1550" s="45" t="s">
        <v>141</v>
      </c>
      <c r="C1550" s="33" t="s">
        <v>105</v>
      </c>
      <c r="D1550" s="36">
        <v>73.930000000000007</v>
      </c>
      <c r="E1550" s="32">
        <v>25.37</v>
      </c>
      <c r="F1550" s="31">
        <v>99.3</v>
      </c>
    </row>
    <row r="1551" spans="1:6" ht="12.75" customHeight="1">
      <c r="A1551" s="39" t="s">
        <v>875</v>
      </c>
      <c r="B1551" s="45" t="s">
        <v>874</v>
      </c>
      <c r="C1551" s="33" t="s">
        <v>114</v>
      </c>
      <c r="D1551" s="36">
        <v>5.68</v>
      </c>
      <c r="E1551" s="32">
        <v>1.95</v>
      </c>
      <c r="F1551" s="31">
        <v>7.64</v>
      </c>
    </row>
    <row r="1552" spans="1:6" ht="12.75" customHeight="1">
      <c r="A1552" s="39" t="s">
        <v>873</v>
      </c>
      <c r="B1552" s="45" t="s">
        <v>872</v>
      </c>
      <c r="C1552" s="33" t="s">
        <v>114</v>
      </c>
      <c r="D1552" s="36">
        <v>6.09</v>
      </c>
      <c r="E1552" s="32">
        <v>2.09</v>
      </c>
      <c r="F1552" s="31">
        <v>8.18</v>
      </c>
    </row>
    <row r="1553" spans="1:6" ht="12.75" customHeight="1">
      <c r="A1553" s="39" t="s">
        <v>871</v>
      </c>
      <c r="B1553" s="45" t="s">
        <v>870</v>
      </c>
      <c r="C1553" s="33" t="s">
        <v>692</v>
      </c>
      <c r="D1553" s="36">
        <v>180.13</v>
      </c>
      <c r="E1553" s="32">
        <v>61.82</v>
      </c>
      <c r="F1553" s="31">
        <v>241.95</v>
      </c>
    </row>
    <row r="1554" spans="1:6" ht="12.75" customHeight="1">
      <c r="A1554" s="39" t="s">
        <v>869</v>
      </c>
      <c r="B1554" s="45" t="s">
        <v>868</v>
      </c>
      <c r="C1554" s="33" t="s">
        <v>105</v>
      </c>
      <c r="D1554" s="36">
        <v>207.43</v>
      </c>
      <c r="E1554" s="32">
        <v>71.19</v>
      </c>
      <c r="F1554" s="31">
        <v>278.62</v>
      </c>
    </row>
    <row r="1555" spans="1:6" ht="12.75" customHeight="1">
      <c r="A1555" s="39" t="s">
        <v>867</v>
      </c>
      <c r="B1555" s="45" t="s">
        <v>866</v>
      </c>
      <c r="C1555" s="33" t="s">
        <v>105</v>
      </c>
      <c r="D1555" s="36">
        <v>232.85</v>
      </c>
      <c r="E1555" s="32">
        <v>79.91</v>
      </c>
      <c r="F1555" s="31">
        <v>312.76</v>
      </c>
    </row>
    <row r="1556" spans="1:6" ht="12.75" customHeight="1">
      <c r="A1556" s="39" t="s">
        <v>865</v>
      </c>
      <c r="B1556" s="45" t="s">
        <v>864</v>
      </c>
      <c r="C1556" s="33" t="s">
        <v>105</v>
      </c>
      <c r="D1556" s="36">
        <v>159.47</v>
      </c>
      <c r="E1556" s="32">
        <v>54.73</v>
      </c>
      <c r="F1556" s="31">
        <v>214.2</v>
      </c>
    </row>
    <row r="1557" spans="1:6" ht="12.75" customHeight="1">
      <c r="A1557" s="39" t="s">
        <v>863</v>
      </c>
      <c r="B1557" s="45" t="s">
        <v>862</v>
      </c>
      <c r="C1557" s="33" t="s">
        <v>105</v>
      </c>
      <c r="D1557" s="36">
        <v>160.66999999999999</v>
      </c>
      <c r="E1557" s="32">
        <v>55.14</v>
      </c>
      <c r="F1557" s="31">
        <v>215.81</v>
      </c>
    </row>
    <row r="1558" spans="1:6" ht="12.75" customHeight="1">
      <c r="A1558" s="39" t="s">
        <v>861</v>
      </c>
      <c r="B1558" s="45" t="s">
        <v>860</v>
      </c>
      <c r="C1558" s="33" t="s">
        <v>105</v>
      </c>
      <c r="D1558" s="36">
        <v>188.64</v>
      </c>
      <c r="E1558" s="32">
        <v>64.739999999999995</v>
      </c>
      <c r="F1558" s="31">
        <v>253.38</v>
      </c>
    </row>
    <row r="1559" spans="1:6" ht="12.75" customHeight="1">
      <c r="A1559" s="39" t="s">
        <v>859</v>
      </c>
      <c r="B1559" s="45" t="s">
        <v>858</v>
      </c>
      <c r="C1559" s="33" t="s">
        <v>92</v>
      </c>
      <c r="D1559" s="36">
        <v>2.62</v>
      </c>
      <c r="E1559" s="32">
        <v>0.9</v>
      </c>
      <c r="F1559" s="31">
        <v>3.52</v>
      </c>
    </row>
    <row r="1560" spans="1:6" ht="12.75" customHeight="1">
      <c r="A1560" s="39" t="s">
        <v>857</v>
      </c>
      <c r="B1560" s="45" t="s">
        <v>856</v>
      </c>
      <c r="C1560" s="33" t="s">
        <v>92</v>
      </c>
      <c r="D1560" s="36">
        <v>2.04</v>
      </c>
      <c r="E1560" s="32">
        <v>0.7</v>
      </c>
      <c r="F1560" s="31">
        <v>2.73</v>
      </c>
    </row>
    <row r="1561" spans="1:6" ht="12.75" customHeight="1">
      <c r="A1561" s="39" t="s">
        <v>855</v>
      </c>
      <c r="B1561" s="45" t="s">
        <v>854</v>
      </c>
      <c r="C1561" s="33" t="s">
        <v>92</v>
      </c>
      <c r="D1561" s="32">
        <v>2.06</v>
      </c>
      <c r="E1561" s="32">
        <v>0.71</v>
      </c>
      <c r="F1561" s="31">
        <v>2.76</v>
      </c>
    </row>
    <row r="1562" spans="1:6" ht="12.75" customHeight="1">
      <c r="A1562" s="39" t="s">
        <v>853</v>
      </c>
      <c r="B1562" s="45" t="s">
        <v>852</v>
      </c>
      <c r="C1562" s="33" t="s">
        <v>849</v>
      </c>
      <c r="D1562" s="32">
        <v>1.53</v>
      </c>
      <c r="E1562" s="32">
        <v>0.52</v>
      </c>
      <c r="F1562" s="31">
        <v>2.0499999999999998</v>
      </c>
    </row>
    <row r="1563" spans="1:6" ht="12.75" customHeight="1">
      <c r="A1563" s="39" t="s">
        <v>851</v>
      </c>
      <c r="B1563" s="45" t="s">
        <v>850</v>
      </c>
      <c r="C1563" s="33" t="s">
        <v>849</v>
      </c>
      <c r="D1563" s="32">
        <v>1.63</v>
      </c>
      <c r="E1563" s="32">
        <v>0.56000000000000005</v>
      </c>
      <c r="F1563" s="31">
        <v>2.1800000000000002</v>
      </c>
    </row>
    <row r="1564" spans="1:6" ht="12.75" customHeight="1">
      <c r="A1564" s="39" t="s">
        <v>848</v>
      </c>
      <c r="B1564" s="45" t="s">
        <v>847</v>
      </c>
      <c r="C1564" s="33" t="s">
        <v>114</v>
      </c>
      <c r="D1564" s="32">
        <v>0.48</v>
      </c>
      <c r="E1564" s="32">
        <v>0.16</v>
      </c>
      <c r="F1564" s="31">
        <v>0.64</v>
      </c>
    </row>
    <row r="1565" spans="1:6" ht="12.75" customHeight="1">
      <c r="A1565" s="39" t="s">
        <v>846</v>
      </c>
      <c r="B1565" s="45" t="s">
        <v>845</v>
      </c>
      <c r="C1565" s="33" t="s">
        <v>114</v>
      </c>
      <c r="D1565" s="32">
        <v>0.56000000000000005</v>
      </c>
      <c r="E1565" s="32">
        <v>0.19</v>
      </c>
      <c r="F1565" s="31">
        <v>0.75</v>
      </c>
    </row>
    <row r="1566" spans="1:6" ht="12.75" customHeight="1">
      <c r="A1566" s="39" t="s">
        <v>844</v>
      </c>
      <c r="B1566" s="45" t="s">
        <v>843</v>
      </c>
      <c r="C1566" s="33" t="s">
        <v>114</v>
      </c>
      <c r="D1566" s="32">
        <v>0.63</v>
      </c>
      <c r="E1566" s="32">
        <v>0.22</v>
      </c>
      <c r="F1566" s="31">
        <v>0.84</v>
      </c>
    </row>
    <row r="1567" spans="1:6" ht="12.75" customHeight="1">
      <c r="A1567" s="39" t="s">
        <v>842</v>
      </c>
      <c r="B1567" s="45" t="s">
        <v>841</v>
      </c>
      <c r="C1567" s="33" t="s">
        <v>114</v>
      </c>
      <c r="D1567" s="32">
        <v>0.61</v>
      </c>
      <c r="E1567" s="32">
        <v>0.21</v>
      </c>
      <c r="F1567" s="31">
        <v>0.81</v>
      </c>
    </row>
    <row r="1568" spans="1:6" ht="12.75" customHeight="1">
      <c r="A1568" s="39" t="s">
        <v>840</v>
      </c>
      <c r="B1568" s="45" t="s">
        <v>839</v>
      </c>
      <c r="C1568" s="33" t="s">
        <v>105</v>
      </c>
      <c r="D1568" s="32">
        <v>111.44</v>
      </c>
      <c r="E1568" s="32">
        <v>38.25</v>
      </c>
      <c r="F1568" s="31">
        <v>149.69</v>
      </c>
    </row>
    <row r="1569" spans="1:6" ht="12.75" customHeight="1">
      <c r="A1569" s="39" t="s">
        <v>838</v>
      </c>
      <c r="B1569" s="45" t="s">
        <v>837</v>
      </c>
      <c r="C1569" s="33" t="s">
        <v>836</v>
      </c>
      <c r="D1569" s="32">
        <v>153.66</v>
      </c>
      <c r="E1569" s="32">
        <v>52.73</v>
      </c>
      <c r="F1569" s="31">
        <v>206.39</v>
      </c>
    </row>
    <row r="1570" spans="1:6" ht="12.75" customHeight="1">
      <c r="A1570" s="39" t="s">
        <v>835</v>
      </c>
      <c r="B1570" s="45" t="s">
        <v>834</v>
      </c>
      <c r="C1570" s="33" t="s">
        <v>105</v>
      </c>
      <c r="D1570" s="32">
        <v>153.66</v>
      </c>
      <c r="E1570" s="32">
        <v>52.73</v>
      </c>
      <c r="F1570" s="31">
        <v>206.39</v>
      </c>
    </row>
    <row r="1571" spans="1:6" ht="12.75" customHeight="1">
      <c r="A1571" s="39" t="s">
        <v>833</v>
      </c>
      <c r="B1571" s="45" t="s">
        <v>832</v>
      </c>
      <c r="C1571" s="33" t="s">
        <v>105</v>
      </c>
      <c r="D1571" s="32">
        <v>177.38</v>
      </c>
      <c r="E1571" s="32">
        <v>60.88</v>
      </c>
      <c r="F1571" s="31">
        <v>238.26</v>
      </c>
    </row>
    <row r="1572" spans="1:6" ht="12.75" customHeight="1">
      <c r="A1572" s="39" t="s">
        <v>831</v>
      </c>
      <c r="B1572" s="45" t="s">
        <v>830</v>
      </c>
      <c r="C1572" s="33" t="s">
        <v>114</v>
      </c>
      <c r="D1572" s="32">
        <v>12.19</v>
      </c>
      <c r="E1572" s="32">
        <v>4.18</v>
      </c>
      <c r="F1572" s="31">
        <v>16.38</v>
      </c>
    </row>
    <row r="1573" spans="1:6" ht="12.75" customHeight="1">
      <c r="A1573" s="39" t="s">
        <v>829</v>
      </c>
      <c r="B1573" s="45" t="s">
        <v>828</v>
      </c>
      <c r="C1573" s="33" t="s">
        <v>114</v>
      </c>
      <c r="D1573" s="32">
        <v>12.32</v>
      </c>
      <c r="E1573" s="32">
        <v>4.2300000000000004</v>
      </c>
      <c r="F1573" s="31">
        <v>16.55</v>
      </c>
    </row>
    <row r="1574" spans="1:6" ht="12.75" customHeight="1">
      <c r="A1574" s="39" t="s">
        <v>827</v>
      </c>
      <c r="B1574" s="45" t="s">
        <v>826</v>
      </c>
      <c r="C1574" s="33" t="s">
        <v>92</v>
      </c>
      <c r="D1574" s="32">
        <v>95.67</v>
      </c>
      <c r="E1574" s="32">
        <v>32.83</v>
      </c>
      <c r="F1574" s="31">
        <v>128.51</v>
      </c>
    </row>
    <row r="1575" spans="1:6" ht="12.75" customHeight="1">
      <c r="A1575" s="39" t="s">
        <v>825</v>
      </c>
      <c r="B1575" s="45" t="s">
        <v>824</v>
      </c>
      <c r="C1575" s="33" t="s">
        <v>114</v>
      </c>
      <c r="D1575" s="32">
        <v>49.57</v>
      </c>
      <c r="E1575" s="32">
        <v>17.010000000000002</v>
      </c>
      <c r="F1575" s="31">
        <v>66.58</v>
      </c>
    </row>
    <row r="1576" spans="1:6" ht="12.75" customHeight="1">
      <c r="A1576" s="39" t="s">
        <v>823</v>
      </c>
      <c r="B1576" s="45" t="s">
        <v>822</v>
      </c>
      <c r="C1576" s="33" t="s">
        <v>92</v>
      </c>
      <c r="D1576" s="32">
        <v>95.9</v>
      </c>
      <c r="E1576" s="32">
        <v>32.909999999999997</v>
      </c>
      <c r="F1576" s="31">
        <v>128.82</v>
      </c>
    </row>
    <row r="1577" spans="1:6" ht="12.75" customHeight="1">
      <c r="A1577" s="39" t="s">
        <v>821</v>
      </c>
      <c r="B1577" s="45" t="s">
        <v>820</v>
      </c>
      <c r="C1577" s="33" t="s">
        <v>114</v>
      </c>
      <c r="D1577" s="32">
        <v>50.14</v>
      </c>
      <c r="E1577" s="32">
        <v>17.21</v>
      </c>
      <c r="F1577" s="31">
        <v>67.349999999999994</v>
      </c>
    </row>
    <row r="1578" spans="1:6" ht="12.75" customHeight="1">
      <c r="A1578" s="39" t="s">
        <v>819</v>
      </c>
      <c r="B1578" s="45" t="s">
        <v>818</v>
      </c>
      <c r="C1578" s="33" t="s">
        <v>92</v>
      </c>
      <c r="D1578" s="32">
        <v>0.38</v>
      </c>
      <c r="E1578" s="32">
        <v>0.13</v>
      </c>
      <c r="F1578" s="31">
        <v>0.52</v>
      </c>
    </row>
    <row r="1579" spans="1:6" ht="12.75" customHeight="1">
      <c r="A1579" s="39" t="s">
        <v>817</v>
      </c>
      <c r="B1579" s="45" t="s">
        <v>816</v>
      </c>
      <c r="C1579" s="33" t="s">
        <v>92</v>
      </c>
      <c r="D1579" s="32">
        <v>0.57999999999999996</v>
      </c>
      <c r="E1579" s="32">
        <v>0.2</v>
      </c>
      <c r="F1579" s="31">
        <v>0.77</v>
      </c>
    </row>
    <row r="1580" spans="1:6" ht="12.75" customHeight="1">
      <c r="A1580" s="39" t="s">
        <v>815</v>
      </c>
      <c r="B1580" s="45" t="s">
        <v>814</v>
      </c>
      <c r="C1580" s="33" t="s">
        <v>92</v>
      </c>
      <c r="D1580" s="32">
        <v>2.31</v>
      </c>
      <c r="E1580" s="32">
        <v>0.79</v>
      </c>
      <c r="F1580" s="31">
        <v>3.1</v>
      </c>
    </row>
    <row r="1581" spans="1:6" ht="12.75" customHeight="1">
      <c r="A1581" s="39" t="s">
        <v>813</v>
      </c>
      <c r="B1581" s="45" t="s">
        <v>812</v>
      </c>
      <c r="C1581" s="33" t="s">
        <v>92</v>
      </c>
      <c r="D1581" s="32">
        <v>0.77</v>
      </c>
      <c r="E1581" s="32">
        <v>0.26</v>
      </c>
      <c r="F1581" s="31">
        <v>1.03</v>
      </c>
    </row>
    <row r="1582" spans="1:6" ht="12.75" customHeight="1">
      <c r="A1582" s="39" t="s">
        <v>811</v>
      </c>
      <c r="B1582" s="45" t="s">
        <v>810</v>
      </c>
      <c r="C1582" s="33" t="s">
        <v>105</v>
      </c>
      <c r="D1582" s="32">
        <v>13.04</v>
      </c>
      <c r="E1582" s="32">
        <v>4.4800000000000004</v>
      </c>
      <c r="F1582" s="31">
        <v>17.52</v>
      </c>
    </row>
    <row r="1583" spans="1:6" ht="12.75" customHeight="1">
      <c r="A1583" s="39" t="s">
        <v>809</v>
      </c>
      <c r="B1583" s="45" t="s">
        <v>808</v>
      </c>
      <c r="C1583" s="33" t="s">
        <v>105</v>
      </c>
      <c r="D1583" s="32">
        <v>37.61</v>
      </c>
      <c r="E1583" s="32">
        <v>12.91</v>
      </c>
      <c r="F1583" s="31">
        <v>50.52</v>
      </c>
    </row>
    <row r="1584" spans="1:6" ht="12.75" customHeight="1">
      <c r="A1584" s="39" t="s">
        <v>807</v>
      </c>
      <c r="B1584" s="45" t="s">
        <v>806</v>
      </c>
      <c r="C1584" s="33" t="s">
        <v>92</v>
      </c>
      <c r="D1584" s="32">
        <v>187.94</v>
      </c>
      <c r="E1584" s="32">
        <v>64.5</v>
      </c>
      <c r="F1584" s="31">
        <v>252.44</v>
      </c>
    </row>
    <row r="1585" spans="1:6" ht="12.75" customHeight="1">
      <c r="A1585" s="39" t="s">
        <v>805</v>
      </c>
      <c r="B1585" s="45" t="s">
        <v>804</v>
      </c>
      <c r="C1585" s="33" t="s">
        <v>92</v>
      </c>
      <c r="D1585" s="32">
        <v>279.08999999999997</v>
      </c>
      <c r="E1585" s="32">
        <v>95.78</v>
      </c>
      <c r="F1585" s="31">
        <v>374.87</v>
      </c>
    </row>
    <row r="1586" spans="1:6" ht="12.75" customHeight="1">
      <c r="A1586" s="39" t="s">
        <v>803</v>
      </c>
      <c r="B1586" s="45" t="s">
        <v>802</v>
      </c>
      <c r="C1586" s="33" t="s">
        <v>92</v>
      </c>
      <c r="D1586" s="32">
        <v>407.87</v>
      </c>
      <c r="E1586" s="32">
        <v>139.97999999999999</v>
      </c>
      <c r="F1586" s="31">
        <v>547.85</v>
      </c>
    </row>
    <row r="1587" spans="1:6" ht="12.75" customHeight="1">
      <c r="A1587" s="39" t="s">
        <v>801</v>
      </c>
      <c r="B1587" s="45" t="s">
        <v>800</v>
      </c>
      <c r="C1587" s="33" t="s">
        <v>92</v>
      </c>
      <c r="D1587" s="32">
        <v>600.29999999999995</v>
      </c>
      <c r="E1587" s="32">
        <v>206.02</v>
      </c>
      <c r="F1587" s="31">
        <v>806.32</v>
      </c>
    </row>
    <row r="1588" spans="1:6" ht="12.75" customHeight="1">
      <c r="A1588" s="39" t="s">
        <v>799</v>
      </c>
      <c r="B1588" s="45" t="s">
        <v>798</v>
      </c>
      <c r="C1588" s="33" t="s">
        <v>92</v>
      </c>
      <c r="D1588" s="32">
        <v>107.59</v>
      </c>
      <c r="E1588" s="32">
        <v>36.92</v>
      </c>
      <c r="F1588" s="31">
        <v>144.51</v>
      </c>
    </row>
    <row r="1589" spans="1:6" ht="12.75" customHeight="1">
      <c r="A1589" s="39" t="s">
        <v>797</v>
      </c>
      <c r="B1589" s="45" t="s">
        <v>796</v>
      </c>
      <c r="C1589" s="33" t="s">
        <v>92</v>
      </c>
      <c r="D1589" s="32">
        <v>278.75</v>
      </c>
      <c r="E1589" s="32">
        <v>95.67</v>
      </c>
      <c r="F1589" s="31">
        <v>374.41</v>
      </c>
    </row>
    <row r="1590" spans="1:6" ht="12.75" customHeight="1">
      <c r="A1590" s="39" t="s">
        <v>795</v>
      </c>
      <c r="B1590" s="45" t="s">
        <v>794</v>
      </c>
      <c r="C1590" s="33" t="s">
        <v>92</v>
      </c>
      <c r="D1590" s="32">
        <v>359.26</v>
      </c>
      <c r="E1590" s="32">
        <v>123.3</v>
      </c>
      <c r="F1590" s="31">
        <v>482.56</v>
      </c>
    </row>
    <row r="1591" spans="1:6" ht="12.75" customHeight="1">
      <c r="A1591" s="39" t="s">
        <v>793</v>
      </c>
      <c r="B1591" s="45" t="s">
        <v>792</v>
      </c>
      <c r="C1591" s="33" t="s">
        <v>92</v>
      </c>
      <c r="D1591" s="32">
        <v>503.37</v>
      </c>
      <c r="E1591" s="32">
        <v>172.76</v>
      </c>
      <c r="F1591" s="31">
        <v>676.13</v>
      </c>
    </row>
    <row r="1592" spans="1:6" ht="12.75" customHeight="1">
      <c r="A1592" s="39" t="s">
        <v>791</v>
      </c>
      <c r="B1592" s="45" t="s">
        <v>790</v>
      </c>
      <c r="C1592" s="33" t="s">
        <v>92</v>
      </c>
      <c r="D1592" s="32">
        <v>745.04</v>
      </c>
      <c r="E1592" s="32">
        <v>255.7</v>
      </c>
      <c r="F1592" s="34">
        <v>1000.74</v>
      </c>
    </row>
    <row r="1593" spans="1:6" ht="12.75" customHeight="1">
      <c r="A1593" s="39" t="s">
        <v>789</v>
      </c>
      <c r="B1593" s="45" t="s">
        <v>788</v>
      </c>
      <c r="C1593" s="33" t="s">
        <v>92</v>
      </c>
      <c r="D1593" s="32">
        <v>164.19</v>
      </c>
      <c r="E1593" s="32">
        <v>56.35</v>
      </c>
      <c r="F1593" s="31">
        <v>220.54</v>
      </c>
    </row>
    <row r="1594" spans="1:6" ht="12.75" customHeight="1">
      <c r="A1594" s="39" t="s">
        <v>787</v>
      </c>
      <c r="B1594" s="45" t="s">
        <v>786</v>
      </c>
      <c r="C1594" s="33" t="s">
        <v>92</v>
      </c>
      <c r="D1594" s="32">
        <v>284.60000000000002</v>
      </c>
      <c r="E1594" s="32">
        <v>97.67</v>
      </c>
      <c r="F1594" s="31">
        <v>382.27</v>
      </c>
    </row>
    <row r="1595" spans="1:6" ht="12.75" customHeight="1">
      <c r="A1595" s="39" t="s">
        <v>785</v>
      </c>
      <c r="B1595" s="45" t="s">
        <v>784</v>
      </c>
      <c r="C1595" s="33" t="s">
        <v>92</v>
      </c>
      <c r="D1595" s="32">
        <v>405.8</v>
      </c>
      <c r="E1595" s="32">
        <v>139.27000000000001</v>
      </c>
      <c r="F1595" s="31">
        <v>545.07000000000005</v>
      </c>
    </row>
    <row r="1596" spans="1:6" ht="12.75" customHeight="1">
      <c r="A1596" s="39" t="s">
        <v>783</v>
      </c>
      <c r="B1596" s="45" t="s">
        <v>782</v>
      </c>
      <c r="C1596" s="33" t="s">
        <v>92</v>
      </c>
      <c r="D1596" s="32">
        <v>507.27</v>
      </c>
      <c r="E1596" s="32">
        <v>174.1</v>
      </c>
      <c r="F1596" s="31">
        <v>681.37</v>
      </c>
    </row>
    <row r="1597" spans="1:6" ht="12.75" customHeight="1">
      <c r="A1597" s="39" t="s">
        <v>781</v>
      </c>
      <c r="B1597" s="45" t="s">
        <v>780</v>
      </c>
      <c r="C1597" s="33" t="s">
        <v>92</v>
      </c>
      <c r="D1597" s="32">
        <v>829.33</v>
      </c>
      <c r="E1597" s="32">
        <v>284.63</v>
      </c>
      <c r="F1597" s="34">
        <v>1113.95</v>
      </c>
    </row>
    <row r="1598" spans="1:6" ht="12.75" customHeight="1">
      <c r="A1598" s="39" t="s">
        <v>779</v>
      </c>
      <c r="B1598" s="45" t="s">
        <v>778</v>
      </c>
      <c r="C1598" s="33" t="s">
        <v>92</v>
      </c>
      <c r="D1598" s="32">
        <v>181.38</v>
      </c>
      <c r="E1598" s="32">
        <v>62.25</v>
      </c>
      <c r="F1598" s="31">
        <v>243.63</v>
      </c>
    </row>
    <row r="1599" spans="1:6" ht="12.75" customHeight="1">
      <c r="A1599" s="39" t="s">
        <v>777</v>
      </c>
      <c r="B1599" s="45" t="s">
        <v>776</v>
      </c>
      <c r="C1599" s="33" t="s">
        <v>92</v>
      </c>
      <c r="D1599" s="32">
        <v>311</v>
      </c>
      <c r="E1599" s="32">
        <v>106.73</v>
      </c>
      <c r="F1599" s="31">
        <v>417.73</v>
      </c>
    </row>
    <row r="1600" spans="1:6" ht="12.75" customHeight="1">
      <c r="A1600" s="39" t="s">
        <v>775</v>
      </c>
      <c r="B1600" s="45" t="s">
        <v>774</v>
      </c>
      <c r="C1600" s="33" t="s">
        <v>92</v>
      </c>
      <c r="D1600" s="32">
        <v>437.72</v>
      </c>
      <c r="E1600" s="32">
        <v>150.22999999999999</v>
      </c>
      <c r="F1600" s="31">
        <v>587.95000000000005</v>
      </c>
    </row>
    <row r="1601" spans="1:6" ht="12.75" customHeight="1">
      <c r="A1601" s="39" t="s">
        <v>773</v>
      </c>
      <c r="B1601" s="45" t="s">
        <v>772</v>
      </c>
      <c r="C1601" s="33" t="s">
        <v>92</v>
      </c>
      <c r="D1601" s="32">
        <v>589.02</v>
      </c>
      <c r="E1601" s="32">
        <v>202.15</v>
      </c>
      <c r="F1601" s="31">
        <v>791.18</v>
      </c>
    </row>
    <row r="1602" spans="1:6" ht="12.75" customHeight="1">
      <c r="A1602" s="39" t="s">
        <v>771</v>
      </c>
      <c r="B1602" s="45" t="s">
        <v>770</v>
      </c>
      <c r="C1602" s="33" t="s">
        <v>92</v>
      </c>
      <c r="D1602" s="32">
        <v>876.3</v>
      </c>
      <c r="E1602" s="32">
        <v>300.75</v>
      </c>
      <c r="F1602" s="34">
        <v>1177.04</v>
      </c>
    </row>
    <row r="1603" spans="1:6" ht="12.75" customHeight="1">
      <c r="A1603" s="39" t="s">
        <v>769</v>
      </c>
      <c r="B1603" s="45" t="s">
        <v>768</v>
      </c>
      <c r="C1603" s="33" t="s">
        <v>92</v>
      </c>
      <c r="D1603" s="32">
        <v>230.7</v>
      </c>
      <c r="E1603" s="32">
        <v>79.180000000000007</v>
      </c>
      <c r="F1603" s="31">
        <v>309.87</v>
      </c>
    </row>
    <row r="1604" spans="1:6" ht="12.75" customHeight="1">
      <c r="A1604" s="39" t="s">
        <v>767</v>
      </c>
      <c r="B1604" s="45" t="s">
        <v>766</v>
      </c>
      <c r="C1604" s="33" t="s">
        <v>92</v>
      </c>
      <c r="D1604" s="32">
        <v>334.07</v>
      </c>
      <c r="E1604" s="32">
        <v>114.65</v>
      </c>
      <c r="F1604" s="31">
        <v>448.72</v>
      </c>
    </row>
    <row r="1605" spans="1:6" ht="12.75" customHeight="1">
      <c r="A1605" s="39" t="s">
        <v>765</v>
      </c>
      <c r="B1605" s="45" t="s">
        <v>764</v>
      </c>
      <c r="C1605" s="33" t="s">
        <v>92</v>
      </c>
      <c r="D1605" s="32">
        <v>462.97</v>
      </c>
      <c r="E1605" s="32">
        <v>158.88999999999999</v>
      </c>
      <c r="F1605" s="31">
        <v>621.86</v>
      </c>
    </row>
    <row r="1606" spans="1:6" ht="12.75" customHeight="1">
      <c r="A1606" s="39" t="s">
        <v>763</v>
      </c>
      <c r="B1606" s="45" t="s">
        <v>762</v>
      </c>
      <c r="C1606" s="33" t="s">
        <v>92</v>
      </c>
      <c r="D1606" s="32">
        <v>621.05999999999995</v>
      </c>
      <c r="E1606" s="32">
        <v>213.15</v>
      </c>
      <c r="F1606" s="31">
        <v>834.21</v>
      </c>
    </row>
    <row r="1607" spans="1:6" ht="12.75" customHeight="1">
      <c r="A1607" s="39" t="s">
        <v>761</v>
      </c>
      <c r="B1607" s="45" t="s">
        <v>760</v>
      </c>
      <c r="C1607" s="33" t="s">
        <v>92</v>
      </c>
      <c r="D1607" s="32">
        <v>927.89</v>
      </c>
      <c r="E1607" s="32">
        <v>318.45</v>
      </c>
      <c r="F1607" s="34">
        <v>1246.3399999999999</v>
      </c>
    </row>
    <row r="1608" spans="1:6" ht="12.75" customHeight="1">
      <c r="A1608" s="39" t="s">
        <v>759</v>
      </c>
      <c r="B1608" s="45" t="s">
        <v>758</v>
      </c>
      <c r="C1608" s="33" t="s">
        <v>92</v>
      </c>
      <c r="D1608" s="32">
        <v>194.99</v>
      </c>
      <c r="E1608" s="32">
        <v>66.92</v>
      </c>
      <c r="F1608" s="31">
        <v>261.92</v>
      </c>
    </row>
    <row r="1609" spans="1:6" ht="12.75" customHeight="1">
      <c r="A1609" s="39" t="s">
        <v>757</v>
      </c>
      <c r="B1609" s="45" t="s">
        <v>756</v>
      </c>
      <c r="C1609" s="33" t="s">
        <v>92</v>
      </c>
      <c r="D1609" s="32">
        <v>290.75</v>
      </c>
      <c r="E1609" s="32">
        <v>99.79</v>
      </c>
      <c r="F1609" s="31">
        <v>390.54</v>
      </c>
    </row>
    <row r="1610" spans="1:6" ht="12.75" customHeight="1">
      <c r="A1610" s="39" t="s">
        <v>755</v>
      </c>
      <c r="B1610" s="45" t="s">
        <v>754</v>
      </c>
      <c r="C1610" s="33" t="s">
        <v>92</v>
      </c>
      <c r="D1610" s="32">
        <v>425.29</v>
      </c>
      <c r="E1610" s="32">
        <v>145.96</v>
      </c>
      <c r="F1610" s="31">
        <v>571.25</v>
      </c>
    </row>
    <row r="1611" spans="1:6" ht="12.75" customHeight="1">
      <c r="A1611" s="39" t="s">
        <v>753</v>
      </c>
      <c r="B1611" s="45" t="s">
        <v>752</v>
      </c>
      <c r="C1611" s="33" t="s">
        <v>92</v>
      </c>
      <c r="D1611" s="32">
        <v>622.71</v>
      </c>
      <c r="E1611" s="32">
        <v>213.71</v>
      </c>
      <c r="F1611" s="31">
        <v>836.42</v>
      </c>
    </row>
    <row r="1612" spans="1:6" ht="12.75" customHeight="1">
      <c r="A1612" s="39" t="s">
        <v>751</v>
      </c>
      <c r="B1612" s="45" t="s">
        <v>750</v>
      </c>
      <c r="C1612" s="33" t="s">
        <v>114</v>
      </c>
      <c r="D1612" s="32">
        <v>5.19</v>
      </c>
      <c r="E1612" s="32">
        <v>1.78</v>
      </c>
      <c r="F1612" s="31">
        <v>6.98</v>
      </c>
    </row>
    <row r="1613" spans="1:6" ht="12.75" customHeight="1">
      <c r="A1613" s="39" t="s">
        <v>749</v>
      </c>
      <c r="B1613" s="45" t="s">
        <v>748</v>
      </c>
      <c r="C1613" s="33" t="s">
        <v>114</v>
      </c>
      <c r="D1613" s="32">
        <v>22.63</v>
      </c>
      <c r="E1613" s="32">
        <v>7.77</v>
      </c>
      <c r="F1613" s="31">
        <v>30.39</v>
      </c>
    </row>
    <row r="1614" spans="1:6" ht="12.75" customHeight="1">
      <c r="A1614" s="39" t="s">
        <v>747</v>
      </c>
      <c r="B1614" s="45" t="s">
        <v>746</v>
      </c>
      <c r="C1614" s="33" t="s">
        <v>743</v>
      </c>
      <c r="D1614" s="32">
        <v>24.52</v>
      </c>
      <c r="E1614" s="32">
        <v>8.42</v>
      </c>
      <c r="F1614" s="31">
        <v>32.94</v>
      </c>
    </row>
    <row r="1615" spans="1:6" ht="12.75" customHeight="1">
      <c r="A1615" s="39" t="s">
        <v>745</v>
      </c>
      <c r="B1615" s="45" t="s">
        <v>744</v>
      </c>
      <c r="C1615" s="33" t="s">
        <v>743</v>
      </c>
      <c r="D1615" s="32">
        <v>24.95</v>
      </c>
      <c r="E1615" s="32">
        <v>8.56</v>
      </c>
      <c r="F1615" s="31">
        <v>33.51</v>
      </c>
    </row>
    <row r="1616" spans="1:6" ht="12.75" customHeight="1">
      <c r="A1616" s="39" t="s">
        <v>742</v>
      </c>
      <c r="B1616" s="45" t="s">
        <v>741</v>
      </c>
      <c r="C1616" s="33" t="s">
        <v>92</v>
      </c>
      <c r="D1616" s="32">
        <v>191.22</v>
      </c>
      <c r="E1616" s="32">
        <v>65.63</v>
      </c>
      <c r="F1616" s="31">
        <v>256.83999999999997</v>
      </c>
    </row>
    <row r="1617" spans="1:6" ht="12.75" customHeight="1">
      <c r="A1617" s="39" t="s">
        <v>740</v>
      </c>
      <c r="B1617" s="45" t="s">
        <v>739</v>
      </c>
      <c r="C1617" s="33" t="s">
        <v>114</v>
      </c>
      <c r="D1617" s="32">
        <v>1.62</v>
      </c>
      <c r="E1617" s="32">
        <v>0.56000000000000005</v>
      </c>
      <c r="F1617" s="31">
        <v>2.1800000000000002</v>
      </c>
    </row>
    <row r="1618" spans="1:6" ht="12.75" customHeight="1">
      <c r="A1618" s="39" t="s">
        <v>738</v>
      </c>
      <c r="B1618" s="45" t="s">
        <v>737</v>
      </c>
      <c r="C1618" s="33" t="s">
        <v>114</v>
      </c>
      <c r="D1618" s="32">
        <v>39.78</v>
      </c>
      <c r="E1618" s="32">
        <v>13.65</v>
      </c>
      <c r="F1618" s="31">
        <v>53.43</v>
      </c>
    </row>
    <row r="1619" spans="1:6" ht="12.75" customHeight="1">
      <c r="A1619" s="39" t="s">
        <v>736</v>
      </c>
      <c r="B1619" s="45" t="s">
        <v>735</v>
      </c>
      <c r="C1619" s="33" t="s">
        <v>92</v>
      </c>
      <c r="D1619" s="32">
        <v>21.38</v>
      </c>
      <c r="E1619" s="32">
        <v>7.34</v>
      </c>
      <c r="F1619" s="31">
        <v>28.71</v>
      </c>
    </row>
    <row r="1620" spans="1:6" ht="12.75" customHeight="1">
      <c r="A1620" s="39" t="s">
        <v>734</v>
      </c>
      <c r="B1620" s="45" t="s">
        <v>733</v>
      </c>
      <c r="C1620" s="33" t="s">
        <v>92</v>
      </c>
      <c r="D1620" s="32">
        <v>17.39</v>
      </c>
      <c r="E1620" s="32">
        <v>5.97</v>
      </c>
      <c r="F1620" s="31">
        <v>23.35</v>
      </c>
    </row>
    <row r="1621" spans="1:6" ht="12.75" customHeight="1">
      <c r="A1621" s="39" t="s">
        <v>732</v>
      </c>
      <c r="B1621" s="45" t="s">
        <v>731</v>
      </c>
      <c r="C1621" s="33" t="s">
        <v>92</v>
      </c>
      <c r="D1621" s="32">
        <v>5.33</v>
      </c>
      <c r="E1621" s="32">
        <v>1.83</v>
      </c>
      <c r="F1621" s="31">
        <v>7.16</v>
      </c>
    </row>
    <row r="1622" spans="1:6" ht="12.75" customHeight="1">
      <c r="A1622" s="39" t="s">
        <v>730</v>
      </c>
      <c r="B1622" s="45" t="s">
        <v>729</v>
      </c>
      <c r="C1622" s="33" t="s">
        <v>92</v>
      </c>
      <c r="D1622" s="32">
        <v>19.350000000000001</v>
      </c>
      <c r="E1622" s="32">
        <v>6.64</v>
      </c>
      <c r="F1622" s="31">
        <v>25.99</v>
      </c>
    </row>
    <row r="1623" spans="1:6" ht="12.75" customHeight="1">
      <c r="A1623" s="39" t="s">
        <v>728</v>
      </c>
      <c r="B1623" s="45" t="s">
        <v>727</v>
      </c>
      <c r="C1623" s="33" t="s">
        <v>92</v>
      </c>
      <c r="D1623" s="32">
        <v>15.46</v>
      </c>
      <c r="E1623" s="32">
        <v>5.31</v>
      </c>
      <c r="F1623" s="31">
        <v>20.77</v>
      </c>
    </row>
    <row r="1624" spans="1:6" ht="12.75" customHeight="1">
      <c r="A1624" s="39" t="s">
        <v>726</v>
      </c>
      <c r="B1624" s="45" t="s">
        <v>725</v>
      </c>
      <c r="C1624" s="33" t="s">
        <v>92</v>
      </c>
      <c r="D1624" s="32">
        <v>21.84</v>
      </c>
      <c r="E1624" s="32">
        <v>7.49</v>
      </c>
      <c r="F1624" s="31">
        <v>29.33</v>
      </c>
    </row>
    <row r="1625" spans="1:6" ht="12.75" customHeight="1">
      <c r="A1625" s="39" t="s">
        <v>724</v>
      </c>
      <c r="B1625" s="45" t="s">
        <v>723</v>
      </c>
      <c r="C1625" s="33" t="s">
        <v>92</v>
      </c>
      <c r="D1625" s="32">
        <v>17.850000000000001</v>
      </c>
      <c r="E1625" s="32">
        <v>6.12</v>
      </c>
      <c r="F1625" s="31">
        <v>23.97</v>
      </c>
    </row>
    <row r="1626" spans="1:6" ht="12.75" customHeight="1">
      <c r="A1626" s="39" t="s">
        <v>722</v>
      </c>
      <c r="B1626" s="45" t="s">
        <v>721</v>
      </c>
      <c r="C1626" s="33" t="s">
        <v>92</v>
      </c>
      <c r="D1626" s="32">
        <v>19.579999999999998</v>
      </c>
      <c r="E1626" s="32">
        <v>6.72</v>
      </c>
      <c r="F1626" s="31">
        <v>26.3</v>
      </c>
    </row>
    <row r="1627" spans="1:6" ht="12.75" customHeight="1">
      <c r="A1627" s="39" t="s">
        <v>720</v>
      </c>
      <c r="B1627" s="45" t="s">
        <v>719</v>
      </c>
      <c r="C1627" s="33" t="s">
        <v>92</v>
      </c>
      <c r="D1627" s="32">
        <v>15.69</v>
      </c>
      <c r="E1627" s="32">
        <v>5.39</v>
      </c>
      <c r="F1627" s="31">
        <v>21.08</v>
      </c>
    </row>
    <row r="1628" spans="1:6" ht="12.75" customHeight="1">
      <c r="A1628" s="39" t="s">
        <v>718</v>
      </c>
      <c r="B1628" s="45" t="s">
        <v>717</v>
      </c>
      <c r="C1628" s="33" t="s">
        <v>92</v>
      </c>
      <c r="D1628" s="32">
        <v>12.28</v>
      </c>
      <c r="E1628" s="32">
        <v>4.21</v>
      </c>
      <c r="F1628" s="31">
        <v>16.489999999999998</v>
      </c>
    </row>
    <row r="1629" spans="1:6" ht="12.75" customHeight="1">
      <c r="A1629" s="39" t="s">
        <v>716</v>
      </c>
      <c r="B1629" s="45" t="s">
        <v>715</v>
      </c>
      <c r="C1629" s="33" t="s">
        <v>92</v>
      </c>
      <c r="D1629" s="32">
        <v>9.56</v>
      </c>
      <c r="E1629" s="32">
        <v>3.28</v>
      </c>
      <c r="F1629" s="31">
        <v>12.84</v>
      </c>
    </row>
    <row r="1630" spans="1:6" ht="12.75" customHeight="1">
      <c r="A1630" s="39" t="s">
        <v>714</v>
      </c>
      <c r="B1630" s="45" t="s">
        <v>713</v>
      </c>
      <c r="C1630" s="33" t="s">
        <v>92</v>
      </c>
      <c r="D1630" s="32">
        <v>4.1500000000000004</v>
      </c>
      <c r="E1630" s="32">
        <v>1.42</v>
      </c>
      <c r="F1630" s="31">
        <v>5.57</v>
      </c>
    </row>
    <row r="1631" spans="1:6" ht="12.75" customHeight="1">
      <c r="A1631" s="39" t="s">
        <v>712</v>
      </c>
      <c r="B1631" s="45" t="s">
        <v>711</v>
      </c>
      <c r="C1631" s="33" t="s">
        <v>105</v>
      </c>
      <c r="D1631" s="32">
        <v>77.680000000000007</v>
      </c>
      <c r="E1631" s="32">
        <v>26.66</v>
      </c>
      <c r="F1631" s="31">
        <v>104.34</v>
      </c>
    </row>
    <row r="1632" spans="1:6" ht="12.75" customHeight="1">
      <c r="A1632" s="39" t="s">
        <v>710</v>
      </c>
      <c r="B1632" s="45" t="s">
        <v>709</v>
      </c>
      <c r="C1632" s="33" t="s">
        <v>105</v>
      </c>
      <c r="D1632" s="32">
        <v>18.89</v>
      </c>
      <c r="E1632" s="32">
        <v>6.48</v>
      </c>
      <c r="F1632" s="31">
        <v>25.37</v>
      </c>
    </row>
    <row r="1633" spans="1:6" ht="12.75" customHeight="1">
      <c r="A1633" s="39" t="s">
        <v>708</v>
      </c>
      <c r="B1633" s="45" t="s">
        <v>707</v>
      </c>
      <c r="C1633" s="39" t="s">
        <v>105</v>
      </c>
      <c r="D1633" s="32">
        <v>19.64</v>
      </c>
      <c r="E1633" s="32">
        <v>6.74</v>
      </c>
      <c r="F1633" s="31">
        <v>26.37</v>
      </c>
    </row>
    <row r="1634" spans="1:6" ht="12.75" customHeight="1">
      <c r="A1634" s="39" t="s">
        <v>706</v>
      </c>
      <c r="B1634" s="45" t="s">
        <v>705</v>
      </c>
      <c r="C1634" s="39" t="s">
        <v>105</v>
      </c>
      <c r="D1634" s="32">
        <v>24.54</v>
      </c>
      <c r="E1634" s="32">
        <v>8.42</v>
      </c>
      <c r="F1634" s="31">
        <v>32.97</v>
      </c>
    </row>
    <row r="1635" spans="1:6" ht="12.75" customHeight="1">
      <c r="A1635" s="39" t="s">
        <v>704</v>
      </c>
      <c r="B1635" s="45" t="s">
        <v>703</v>
      </c>
      <c r="C1635" s="39" t="s">
        <v>105</v>
      </c>
      <c r="D1635" s="32">
        <v>4.26</v>
      </c>
      <c r="E1635" s="32">
        <v>1.46</v>
      </c>
      <c r="F1635" s="31">
        <v>5.73</v>
      </c>
    </row>
    <row r="1636" spans="1:6" ht="12.75" customHeight="1">
      <c r="A1636" s="39" t="s">
        <v>702</v>
      </c>
      <c r="B1636" s="45" t="s">
        <v>701</v>
      </c>
      <c r="C1636" s="39" t="s">
        <v>105</v>
      </c>
      <c r="D1636" s="32">
        <v>6.53</v>
      </c>
      <c r="E1636" s="32">
        <v>2.2400000000000002</v>
      </c>
      <c r="F1636" s="31">
        <v>8.77</v>
      </c>
    </row>
    <row r="1637" spans="1:6" ht="12.75" customHeight="1">
      <c r="A1637" s="39" t="s">
        <v>700</v>
      </c>
      <c r="B1637" s="45" t="s">
        <v>699</v>
      </c>
      <c r="C1637" s="39" t="s">
        <v>105</v>
      </c>
      <c r="D1637" s="32">
        <v>58.26</v>
      </c>
      <c r="E1637" s="32">
        <v>19.989999999999998</v>
      </c>
      <c r="F1637" s="31">
        <v>78.25</v>
      </c>
    </row>
    <row r="1638" spans="1:6" ht="12.75" customHeight="1">
      <c r="A1638" s="39" t="s">
        <v>698</v>
      </c>
      <c r="B1638" s="45" t="s">
        <v>697</v>
      </c>
      <c r="C1638" s="39" t="s">
        <v>692</v>
      </c>
      <c r="D1638" s="35">
        <v>1087</v>
      </c>
      <c r="E1638" s="32">
        <v>373.06</v>
      </c>
      <c r="F1638" s="34">
        <v>1460.06</v>
      </c>
    </row>
    <row r="1639" spans="1:6" ht="12.75" customHeight="1">
      <c r="A1639" s="39" t="s">
        <v>696</v>
      </c>
      <c r="B1639" s="45" t="s">
        <v>695</v>
      </c>
      <c r="C1639" s="39" t="s">
        <v>692</v>
      </c>
      <c r="D1639" s="35">
        <v>2608.8000000000002</v>
      </c>
      <c r="E1639" s="32">
        <v>895.34</v>
      </c>
      <c r="F1639" s="34">
        <v>3504.14</v>
      </c>
    </row>
    <row r="1640" spans="1:6" ht="12.75" customHeight="1">
      <c r="A1640" s="39" t="s">
        <v>694</v>
      </c>
      <c r="B1640" s="45" t="s">
        <v>693</v>
      </c>
      <c r="C1640" s="39" t="s">
        <v>692</v>
      </c>
      <c r="D1640" s="32">
        <v>244.61</v>
      </c>
      <c r="E1640" s="32">
        <v>83.95</v>
      </c>
      <c r="F1640" s="31">
        <v>328.55</v>
      </c>
    </row>
    <row r="1641" spans="1:6" ht="12.75" customHeight="1">
      <c r="A1641" s="39" t="s">
        <v>691</v>
      </c>
      <c r="B1641" s="45" t="s">
        <v>690</v>
      </c>
      <c r="C1641" s="39" t="s">
        <v>114</v>
      </c>
      <c r="D1641" s="32">
        <v>0.09</v>
      </c>
      <c r="E1641" s="32">
        <v>0.03</v>
      </c>
      <c r="F1641" s="31">
        <v>0.12</v>
      </c>
    </row>
    <row r="1642" spans="1:6" ht="12.75" customHeight="1">
      <c r="A1642" s="39" t="s">
        <v>689</v>
      </c>
      <c r="B1642" s="45" t="s">
        <v>688</v>
      </c>
      <c r="C1642" s="39" t="s">
        <v>114</v>
      </c>
      <c r="D1642" s="32">
        <v>0.43</v>
      </c>
      <c r="E1642" s="32">
        <v>0.15</v>
      </c>
      <c r="F1642" s="31">
        <v>0.57999999999999996</v>
      </c>
    </row>
    <row r="1643" spans="1:6" ht="12.75" customHeight="1">
      <c r="A1643" s="39" t="s">
        <v>687</v>
      </c>
      <c r="B1643" s="45" t="s">
        <v>686</v>
      </c>
      <c r="C1643" s="39" t="s">
        <v>79</v>
      </c>
      <c r="D1643" s="32">
        <v>0.67</v>
      </c>
      <c r="E1643" s="32">
        <v>0.23</v>
      </c>
      <c r="F1643" s="31">
        <v>0.9</v>
      </c>
    </row>
    <row r="1644" spans="1:6" ht="12.75" customHeight="1">
      <c r="A1644" s="39" t="s">
        <v>685</v>
      </c>
      <c r="B1644" s="45" t="s">
        <v>684</v>
      </c>
      <c r="C1644" s="39" t="s">
        <v>79</v>
      </c>
      <c r="D1644" s="32">
        <v>0.89</v>
      </c>
      <c r="E1644" s="32">
        <v>0.31</v>
      </c>
      <c r="F1644" s="31">
        <v>1.2</v>
      </c>
    </row>
    <row r="1645" spans="1:6" ht="12.75" customHeight="1">
      <c r="A1645" s="39" t="s">
        <v>683</v>
      </c>
      <c r="B1645" s="45" t="s">
        <v>682</v>
      </c>
      <c r="C1645" s="39" t="s">
        <v>79</v>
      </c>
      <c r="D1645" s="32">
        <v>1.19</v>
      </c>
      <c r="E1645" s="32">
        <v>0.41</v>
      </c>
      <c r="F1645" s="31">
        <v>1.59</v>
      </c>
    </row>
    <row r="1646" spans="1:6" ht="12.75" customHeight="1">
      <c r="A1646" s="39" t="s">
        <v>681</v>
      </c>
      <c r="B1646" s="45" t="s">
        <v>88</v>
      </c>
      <c r="C1646" s="39" t="s">
        <v>79</v>
      </c>
      <c r="D1646" s="32">
        <v>0.59</v>
      </c>
      <c r="E1646" s="32">
        <v>0.2</v>
      </c>
      <c r="F1646" s="31">
        <v>0.79</v>
      </c>
    </row>
    <row r="1647" spans="1:6" ht="12.75" customHeight="1">
      <c r="A1647" s="39" t="s">
        <v>680</v>
      </c>
      <c r="B1647" s="45" t="s">
        <v>86</v>
      </c>
      <c r="C1647" s="39" t="s">
        <v>79</v>
      </c>
      <c r="D1647" s="32">
        <v>0.6</v>
      </c>
      <c r="E1647" s="32">
        <v>0.21</v>
      </c>
      <c r="F1647" s="31">
        <v>0.81</v>
      </c>
    </row>
    <row r="1648" spans="1:6" ht="12.75" customHeight="1">
      <c r="A1648" s="39" t="s">
        <v>679</v>
      </c>
      <c r="B1648" s="45" t="s">
        <v>678</v>
      </c>
      <c r="C1648" s="39" t="s">
        <v>79</v>
      </c>
      <c r="D1648" s="32">
        <v>0.53</v>
      </c>
      <c r="E1648" s="32">
        <v>0.18</v>
      </c>
      <c r="F1648" s="31">
        <v>0.72</v>
      </c>
    </row>
    <row r="1649" spans="1:6" ht="12.75" customHeight="1">
      <c r="A1649" s="39" t="s">
        <v>677</v>
      </c>
      <c r="B1649" s="45" t="s">
        <v>676</v>
      </c>
      <c r="C1649" s="39" t="s">
        <v>79</v>
      </c>
      <c r="D1649" s="32">
        <v>0.98</v>
      </c>
      <c r="E1649" s="32">
        <v>0.34</v>
      </c>
      <c r="F1649" s="31">
        <v>1.32</v>
      </c>
    </row>
    <row r="1650" spans="1:6" ht="12.75" customHeight="1">
      <c r="A1650" s="39" t="s">
        <v>675</v>
      </c>
      <c r="B1650" s="45" t="s">
        <v>674</v>
      </c>
      <c r="C1650" s="39" t="s">
        <v>79</v>
      </c>
      <c r="D1650" s="32">
        <v>0.67</v>
      </c>
      <c r="E1650" s="32">
        <v>0.23</v>
      </c>
      <c r="F1650" s="31">
        <v>0.9</v>
      </c>
    </row>
    <row r="1651" spans="1:6" ht="12.75" customHeight="1">
      <c r="A1651" s="39" t="s">
        <v>673</v>
      </c>
      <c r="B1651" s="45" t="s">
        <v>672</v>
      </c>
      <c r="C1651" s="39" t="s">
        <v>79</v>
      </c>
      <c r="D1651" s="32">
        <v>0.93</v>
      </c>
      <c r="E1651" s="32">
        <v>0.32</v>
      </c>
      <c r="F1651" s="31">
        <v>1.24</v>
      </c>
    </row>
    <row r="1652" spans="1:6" ht="12.75" customHeight="1">
      <c r="A1652" s="39" t="s">
        <v>671</v>
      </c>
      <c r="B1652" s="45" t="s">
        <v>82</v>
      </c>
      <c r="C1652" s="39" t="s">
        <v>79</v>
      </c>
      <c r="D1652" s="32">
        <v>0.39</v>
      </c>
      <c r="E1652" s="32">
        <v>0.13</v>
      </c>
      <c r="F1652" s="31">
        <v>0.53</v>
      </c>
    </row>
    <row r="1653" spans="1:6" ht="12.75" customHeight="1">
      <c r="A1653" s="39" t="s">
        <v>670</v>
      </c>
      <c r="B1653" s="45" t="s">
        <v>80</v>
      </c>
      <c r="C1653" s="39" t="s">
        <v>79</v>
      </c>
      <c r="D1653" s="32">
        <v>0.4</v>
      </c>
      <c r="E1653" s="32">
        <v>0.14000000000000001</v>
      </c>
      <c r="F1653" s="31">
        <v>0.54</v>
      </c>
    </row>
    <row r="1654" spans="1:6" ht="12.75" customHeight="1">
      <c r="A1654" s="39" t="s">
        <v>669</v>
      </c>
      <c r="B1654" s="45" t="s">
        <v>668</v>
      </c>
      <c r="C1654" s="39" t="s">
        <v>79</v>
      </c>
      <c r="D1654" s="32">
        <v>1.53</v>
      </c>
      <c r="E1654" s="32">
        <v>0.53</v>
      </c>
      <c r="F1654" s="31">
        <v>2.06</v>
      </c>
    </row>
    <row r="1655" spans="1:6" ht="12.75" customHeight="1">
      <c r="A1655" s="39" t="s">
        <v>667</v>
      </c>
      <c r="B1655" s="45" t="s">
        <v>666</v>
      </c>
      <c r="C1655" s="39" t="s">
        <v>79</v>
      </c>
      <c r="D1655" s="32">
        <v>1.4</v>
      </c>
      <c r="E1655" s="32">
        <v>0.48</v>
      </c>
      <c r="F1655" s="31">
        <v>1.87</v>
      </c>
    </row>
    <row r="1656" spans="1:6" ht="12.75" customHeight="1">
      <c r="A1656" s="39" t="s">
        <v>665</v>
      </c>
      <c r="B1656" s="45" t="s">
        <v>664</v>
      </c>
      <c r="C1656" s="39" t="s">
        <v>79</v>
      </c>
      <c r="D1656" s="32">
        <v>1.0900000000000001</v>
      </c>
      <c r="E1656" s="32">
        <v>0.37</v>
      </c>
      <c r="F1656" s="31">
        <v>1.47</v>
      </c>
    </row>
    <row r="1657" spans="1:6" ht="12.75" customHeight="1">
      <c r="A1657" s="39" t="s">
        <v>663</v>
      </c>
      <c r="B1657" s="45" t="s">
        <v>662</v>
      </c>
      <c r="C1657" s="33" t="s">
        <v>105</v>
      </c>
      <c r="D1657" s="32">
        <v>209.98</v>
      </c>
      <c r="E1657" s="32">
        <v>72.06</v>
      </c>
      <c r="F1657" s="31">
        <v>282.04000000000002</v>
      </c>
    </row>
    <row r="1658" spans="1:6" ht="12.75" customHeight="1">
      <c r="A1658" s="39" t="s">
        <v>661</v>
      </c>
      <c r="B1658" s="45" t="s">
        <v>660</v>
      </c>
      <c r="C1658" s="33" t="s">
        <v>105</v>
      </c>
      <c r="D1658" s="32">
        <v>259.20999999999998</v>
      </c>
      <c r="E1658" s="32">
        <v>88.96</v>
      </c>
      <c r="F1658" s="31">
        <v>348.17</v>
      </c>
    </row>
    <row r="1659" spans="1:6" ht="12.75" customHeight="1">
      <c r="A1659" s="39" t="s">
        <v>659</v>
      </c>
      <c r="B1659" s="45" t="s">
        <v>658</v>
      </c>
      <c r="C1659" s="33" t="s">
        <v>105</v>
      </c>
      <c r="D1659" s="32">
        <v>269.24</v>
      </c>
      <c r="E1659" s="32">
        <v>92.4</v>
      </c>
      <c r="F1659" s="31">
        <v>361.65</v>
      </c>
    </row>
    <row r="1660" spans="1:6" ht="12.75" customHeight="1">
      <c r="A1660" s="39" t="s">
        <v>657</v>
      </c>
      <c r="B1660" s="45" t="s">
        <v>656</v>
      </c>
      <c r="C1660" s="33" t="s">
        <v>105</v>
      </c>
      <c r="D1660" s="32">
        <v>310.72000000000003</v>
      </c>
      <c r="E1660" s="32">
        <v>106.64</v>
      </c>
      <c r="F1660" s="31">
        <v>417.36</v>
      </c>
    </row>
    <row r="1661" spans="1:6" ht="12.75" customHeight="1">
      <c r="A1661" s="39" t="s">
        <v>655</v>
      </c>
      <c r="B1661" s="45" t="s">
        <v>654</v>
      </c>
      <c r="C1661" s="33" t="s">
        <v>653</v>
      </c>
      <c r="D1661" s="32">
        <v>6.75</v>
      </c>
      <c r="E1661" s="32">
        <v>2.3199999999999998</v>
      </c>
      <c r="F1661" s="31">
        <v>9.06</v>
      </c>
    </row>
    <row r="1662" spans="1:6" ht="12.75" customHeight="1">
      <c r="A1662" s="39" t="s">
        <v>652</v>
      </c>
      <c r="B1662" s="45" t="s">
        <v>651</v>
      </c>
      <c r="C1662" s="33" t="s">
        <v>114</v>
      </c>
      <c r="D1662" s="32">
        <v>71.290000000000006</v>
      </c>
      <c r="E1662" s="32">
        <v>24.47</v>
      </c>
      <c r="F1662" s="31">
        <v>95.76</v>
      </c>
    </row>
    <row r="1663" spans="1:6" ht="12.75" customHeight="1">
      <c r="A1663" s="39" t="s">
        <v>650</v>
      </c>
      <c r="B1663" s="45" t="s">
        <v>649</v>
      </c>
      <c r="C1663" s="33" t="s">
        <v>92</v>
      </c>
      <c r="D1663" s="32">
        <v>287.3</v>
      </c>
      <c r="E1663" s="32">
        <v>98.6</v>
      </c>
      <c r="F1663" s="31">
        <v>385.91</v>
      </c>
    </row>
    <row r="1664" spans="1:6" ht="12.75" customHeight="1">
      <c r="A1664" s="39" t="s">
        <v>648</v>
      </c>
      <c r="B1664" s="45" t="s">
        <v>647</v>
      </c>
      <c r="C1664" s="33" t="s">
        <v>92</v>
      </c>
      <c r="D1664" s="32">
        <v>315.47000000000003</v>
      </c>
      <c r="E1664" s="32">
        <v>108.27</v>
      </c>
      <c r="F1664" s="31">
        <v>423.73</v>
      </c>
    </row>
    <row r="1665" spans="1:6" ht="12.75" customHeight="1">
      <c r="A1665" s="39" t="s">
        <v>646</v>
      </c>
      <c r="B1665" s="45" t="s">
        <v>645</v>
      </c>
      <c r="C1665" s="33" t="s">
        <v>92</v>
      </c>
      <c r="D1665" s="32">
        <v>358.26</v>
      </c>
      <c r="E1665" s="32">
        <v>122.95</v>
      </c>
      <c r="F1665" s="31">
        <v>481.21</v>
      </c>
    </row>
    <row r="1666" spans="1:6" ht="12.75" customHeight="1">
      <c r="A1666" s="39" t="s">
        <v>644</v>
      </c>
      <c r="B1666" s="45" t="s">
        <v>643</v>
      </c>
      <c r="C1666" s="33" t="s">
        <v>92</v>
      </c>
      <c r="D1666" s="32">
        <v>391.61</v>
      </c>
      <c r="E1666" s="32">
        <v>134.4</v>
      </c>
      <c r="F1666" s="31">
        <v>526.01</v>
      </c>
    </row>
    <row r="1667" spans="1:6" ht="12.75" customHeight="1">
      <c r="A1667" s="39" t="s">
        <v>642</v>
      </c>
      <c r="B1667" s="45" t="s">
        <v>641</v>
      </c>
      <c r="C1667" s="33" t="s">
        <v>92</v>
      </c>
      <c r="D1667" s="32">
        <v>189.2</v>
      </c>
      <c r="E1667" s="32">
        <v>64.930000000000007</v>
      </c>
      <c r="F1667" s="31">
        <v>254.14</v>
      </c>
    </row>
    <row r="1668" spans="1:6" ht="12.75" customHeight="1">
      <c r="A1668" s="39" t="s">
        <v>640</v>
      </c>
      <c r="B1668" s="45" t="s">
        <v>639</v>
      </c>
      <c r="C1668" s="33" t="s">
        <v>92</v>
      </c>
      <c r="D1668" s="32">
        <v>209.58</v>
      </c>
      <c r="E1668" s="32">
        <v>71.930000000000007</v>
      </c>
      <c r="F1668" s="31">
        <v>281.51</v>
      </c>
    </row>
    <row r="1669" spans="1:6" ht="12.75" customHeight="1">
      <c r="A1669" s="39" t="s">
        <v>638</v>
      </c>
      <c r="B1669" s="45" t="s">
        <v>637</v>
      </c>
      <c r="C1669" s="33" t="s">
        <v>92</v>
      </c>
      <c r="D1669" s="32">
        <v>309.95</v>
      </c>
      <c r="E1669" s="32">
        <v>106.37</v>
      </c>
      <c r="F1669" s="31">
        <v>416.32</v>
      </c>
    </row>
    <row r="1670" spans="1:6" ht="12.75" customHeight="1">
      <c r="A1670" s="39" t="s">
        <v>636</v>
      </c>
      <c r="B1670" s="45" t="s">
        <v>635</v>
      </c>
      <c r="C1670" s="33" t="s">
        <v>92</v>
      </c>
      <c r="D1670" s="32">
        <v>342.47</v>
      </c>
      <c r="E1670" s="32">
        <v>117.54</v>
      </c>
      <c r="F1670" s="31">
        <v>460.01</v>
      </c>
    </row>
    <row r="1671" spans="1:6" ht="12.75" customHeight="1">
      <c r="A1671" s="39" t="s">
        <v>634</v>
      </c>
      <c r="B1671" s="45" t="s">
        <v>633</v>
      </c>
      <c r="C1671" s="33" t="s">
        <v>92</v>
      </c>
      <c r="D1671" s="32">
        <v>287.81</v>
      </c>
      <c r="E1671" s="32">
        <v>98.78</v>
      </c>
      <c r="F1671" s="31">
        <v>386.59</v>
      </c>
    </row>
    <row r="1672" spans="1:6" ht="12.75" customHeight="1">
      <c r="A1672" s="39" t="s">
        <v>632</v>
      </c>
      <c r="B1672" s="45" t="s">
        <v>631</v>
      </c>
      <c r="C1672" s="33" t="s">
        <v>92</v>
      </c>
      <c r="D1672" s="32">
        <v>307.25</v>
      </c>
      <c r="E1672" s="32">
        <v>105.45</v>
      </c>
      <c r="F1672" s="31">
        <v>412.7</v>
      </c>
    </row>
    <row r="1673" spans="1:6" ht="12.75" customHeight="1">
      <c r="A1673" s="39" t="s">
        <v>630</v>
      </c>
      <c r="B1673" s="45" t="s">
        <v>629</v>
      </c>
      <c r="C1673" s="33" t="s">
        <v>114</v>
      </c>
      <c r="D1673" s="32">
        <v>12.92</v>
      </c>
      <c r="E1673" s="32">
        <v>4.4400000000000004</v>
      </c>
      <c r="F1673" s="31">
        <v>17.36</v>
      </c>
    </row>
    <row r="1674" spans="1:6" ht="12.75" customHeight="1">
      <c r="A1674" s="39" t="s">
        <v>628</v>
      </c>
      <c r="B1674" s="45" t="s">
        <v>627</v>
      </c>
      <c r="C1674" s="33" t="s">
        <v>114</v>
      </c>
      <c r="D1674" s="32">
        <v>20.91</v>
      </c>
      <c r="E1674" s="32">
        <v>7.18</v>
      </c>
      <c r="F1674" s="31">
        <v>28.09</v>
      </c>
    </row>
    <row r="1675" spans="1:6" ht="12.75" customHeight="1">
      <c r="A1675" s="39" t="s">
        <v>626</v>
      </c>
      <c r="B1675" s="45" t="s">
        <v>625</v>
      </c>
      <c r="C1675" s="33" t="s">
        <v>114</v>
      </c>
      <c r="D1675" s="32">
        <v>22.5</v>
      </c>
      <c r="E1675" s="32">
        <v>7.72</v>
      </c>
      <c r="F1675" s="31">
        <v>30.22</v>
      </c>
    </row>
    <row r="1676" spans="1:6" ht="12.75" customHeight="1">
      <c r="A1676" s="39" t="s">
        <v>624</v>
      </c>
      <c r="B1676" s="45" t="s">
        <v>623</v>
      </c>
      <c r="C1676" s="33" t="s">
        <v>114</v>
      </c>
      <c r="D1676" s="32">
        <v>29.4</v>
      </c>
      <c r="E1676" s="32">
        <v>10.09</v>
      </c>
      <c r="F1676" s="31">
        <v>39.5</v>
      </c>
    </row>
    <row r="1677" spans="1:6" ht="12.75" customHeight="1">
      <c r="A1677" s="39" t="s">
        <v>622</v>
      </c>
      <c r="B1677" s="45" t="s">
        <v>621</v>
      </c>
      <c r="C1677" s="33" t="s">
        <v>114</v>
      </c>
      <c r="D1677" s="32">
        <v>17.489999999999998</v>
      </c>
      <c r="E1677" s="32">
        <v>6</v>
      </c>
      <c r="F1677" s="31">
        <v>23.49</v>
      </c>
    </row>
    <row r="1678" spans="1:6" ht="12.75" customHeight="1">
      <c r="A1678" s="39" t="s">
        <v>620</v>
      </c>
      <c r="B1678" s="45" t="s">
        <v>619</v>
      </c>
      <c r="C1678" s="33" t="s">
        <v>114</v>
      </c>
      <c r="D1678" s="32">
        <v>25.14</v>
      </c>
      <c r="E1678" s="32">
        <v>8.6300000000000008</v>
      </c>
      <c r="F1678" s="31">
        <v>33.770000000000003</v>
      </c>
    </row>
    <row r="1679" spans="1:6" ht="12.75" customHeight="1">
      <c r="A1679" s="39" t="s">
        <v>618</v>
      </c>
      <c r="B1679" s="45" t="s">
        <v>617</v>
      </c>
      <c r="C1679" s="33" t="s">
        <v>114</v>
      </c>
      <c r="D1679" s="32">
        <v>39.880000000000003</v>
      </c>
      <c r="E1679" s="32">
        <v>13.69</v>
      </c>
      <c r="F1679" s="31">
        <v>53.56</v>
      </c>
    </row>
    <row r="1680" spans="1:6" ht="12.75" customHeight="1">
      <c r="A1680" s="39" t="s">
        <v>616</v>
      </c>
      <c r="B1680" s="45" t="s">
        <v>615</v>
      </c>
      <c r="C1680" s="33" t="s">
        <v>114</v>
      </c>
      <c r="D1680" s="32">
        <v>52.5</v>
      </c>
      <c r="E1680" s="32">
        <v>18.02</v>
      </c>
      <c r="F1680" s="31">
        <v>70.52</v>
      </c>
    </row>
    <row r="1681" spans="1:6" ht="12.75" customHeight="1">
      <c r="A1681" s="39" t="s">
        <v>614</v>
      </c>
      <c r="B1681" s="45" t="s">
        <v>613</v>
      </c>
      <c r="C1681" s="33" t="s">
        <v>114</v>
      </c>
      <c r="D1681" s="32">
        <v>49.36</v>
      </c>
      <c r="E1681" s="32">
        <v>16.940000000000001</v>
      </c>
      <c r="F1681" s="31">
        <v>66.290000000000006</v>
      </c>
    </row>
    <row r="1682" spans="1:6" ht="12.75" customHeight="1">
      <c r="A1682" s="39" t="s">
        <v>612</v>
      </c>
      <c r="B1682" s="45" t="s">
        <v>611</v>
      </c>
      <c r="C1682" s="33" t="s">
        <v>114</v>
      </c>
      <c r="D1682" s="32">
        <v>88.1</v>
      </c>
      <c r="E1682" s="32">
        <v>30.24</v>
      </c>
      <c r="F1682" s="31">
        <v>118.34</v>
      </c>
    </row>
    <row r="1683" spans="1:6" ht="12.75" customHeight="1">
      <c r="A1683" s="39" t="s">
        <v>610</v>
      </c>
      <c r="B1683" s="45" t="s">
        <v>609</v>
      </c>
      <c r="C1683" s="33" t="s">
        <v>544</v>
      </c>
      <c r="D1683" s="32">
        <v>12.84</v>
      </c>
      <c r="E1683" s="32">
        <v>4.41</v>
      </c>
      <c r="F1683" s="31">
        <v>17.25</v>
      </c>
    </row>
    <row r="1684" spans="1:6" ht="12.75" customHeight="1">
      <c r="A1684" s="39" t="s">
        <v>608</v>
      </c>
      <c r="B1684" s="45" t="s">
        <v>607</v>
      </c>
      <c r="C1684" s="33" t="s">
        <v>544</v>
      </c>
      <c r="D1684" s="32">
        <v>41.7</v>
      </c>
      <c r="E1684" s="32">
        <v>14.31</v>
      </c>
      <c r="F1684" s="31">
        <v>56.01</v>
      </c>
    </row>
    <row r="1685" spans="1:6" ht="12.75" customHeight="1">
      <c r="A1685" s="39" t="s">
        <v>606</v>
      </c>
      <c r="B1685" s="45" t="s">
        <v>605</v>
      </c>
      <c r="C1685" s="33" t="s">
        <v>544</v>
      </c>
      <c r="D1685" s="32">
        <v>23.7</v>
      </c>
      <c r="E1685" s="32">
        <v>8.1300000000000008</v>
      </c>
      <c r="F1685" s="31">
        <v>31.83</v>
      </c>
    </row>
    <row r="1686" spans="1:6" ht="12.75" customHeight="1">
      <c r="A1686" s="39" t="s">
        <v>604</v>
      </c>
      <c r="B1686" s="45" t="s">
        <v>603</v>
      </c>
      <c r="C1686" s="33" t="s">
        <v>544</v>
      </c>
      <c r="D1686" s="32">
        <v>23.7</v>
      </c>
      <c r="E1686" s="32">
        <v>8.1300000000000008</v>
      </c>
      <c r="F1686" s="31">
        <v>31.83</v>
      </c>
    </row>
    <row r="1687" spans="1:6" ht="12.75" customHeight="1">
      <c r="A1687" s="39" t="s">
        <v>602</v>
      </c>
      <c r="B1687" s="45" t="s">
        <v>601</v>
      </c>
      <c r="C1687" s="33" t="s">
        <v>544</v>
      </c>
      <c r="D1687" s="32">
        <v>26.05</v>
      </c>
      <c r="E1687" s="32">
        <v>8.94</v>
      </c>
      <c r="F1687" s="31">
        <v>34.99</v>
      </c>
    </row>
    <row r="1688" spans="1:6" ht="12.75" customHeight="1">
      <c r="A1688" s="39" t="s">
        <v>600</v>
      </c>
      <c r="B1688" s="45" t="s">
        <v>599</v>
      </c>
      <c r="C1688" s="33" t="s">
        <v>544</v>
      </c>
      <c r="D1688" s="32">
        <v>16.690000000000001</v>
      </c>
      <c r="E1688" s="32">
        <v>5.73</v>
      </c>
      <c r="F1688" s="31">
        <v>22.42</v>
      </c>
    </row>
    <row r="1689" spans="1:6" ht="12.75" customHeight="1">
      <c r="A1689" s="39" t="s">
        <v>598</v>
      </c>
      <c r="B1689" s="45" t="s">
        <v>597</v>
      </c>
      <c r="C1689" s="33" t="s">
        <v>544</v>
      </c>
      <c r="D1689" s="32">
        <v>42.9</v>
      </c>
      <c r="E1689" s="32">
        <v>14.72</v>
      </c>
      <c r="F1689" s="31">
        <v>57.62</v>
      </c>
    </row>
    <row r="1690" spans="1:6" ht="12.75" customHeight="1">
      <c r="A1690" s="39" t="s">
        <v>596</v>
      </c>
      <c r="B1690" s="45" t="s">
        <v>595</v>
      </c>
      <c r="C1690" s="33" t="s">
        <v>114</v>
      </c>
      <c r="D1690" s="32">
        <v>236.53</v>
      </c>
      <c r="E1690" s="32">
        <v>81.180000000000007</v>
      </c>
      <c r="F1690" s="31">
        <v>317.7</v>
      </c>
    </row>
    <row r="1691" spans="1:6" ht="12.75" customHeight="1">
      <c r="A1691" s="39" t="s">
        <v>594</v>
      </c>
      <c r="B1691" s="45" t="s">
        <v>593</v>
      </c>
      <c r="C1691" s="33" t="s">
        <v>114</v>
      </c>
      <c r="D1691" s="32">
        <v>332.68</v>
      </c>
      <c r="E1691" s="32">
        <v>114.17</v>
      </c>
      <c r="F1691" s="31">
        <v>446.85</v>
      </c>
    </row>
    <row r="1692" spans="1:6" ht="12.75" customHeight="1">
      <c r="A1692" s="39" t="s">
        <v>592</v>
      </c>
      <c r="B1692" s="45" t="s">
        <v>591</v>
      </c>
      <c r="C1692" s="33" t="s">
        <v>114</v>
      </c>
      <c r="D1692" s="32">
        <v>19.149999999999999</v>
      </c>
      <c r="E1692" s="32">
        <v>6.57</v>
      </c>
      <c r="F1692" s="31">
        <v>25.72</v>
      </c>
    </row>
    <row r="1693" spans="1:6" ht="12.75" customHeight="1">
      <c r="A1693" s="39" t="s">
        <v>590</v>
      </c>
      <c r="B1693" s="45" t="s">
        <v>589</v>
      </c>
      <c r="C1693" s="44" t="s">
        <v>114</v>
      </c>
      <c r="D1693" s="32">
        <v>34.880000000000003</v>
      </c>
      <c r="E1693" s="40">
        <v>11.97</v>
      </c>
      <c r="F1693" s="31">
        <v>46.84</v>
      </c>
    </row>
    <row r="1694" spans="1:6" ht="12.75" customHeight="1">
      <c r="A1694" s="39" t="s">
        <v>588</v>
      </c>
      <c r="B1694" s="45" t="s">
        <v>587</v>
      </c>
      <c r="C1694" s="44" t="s">
        <v>114</v>
      </c>
      <c r="D1694" s="32">
        <v>143.88999999999999</v>
      </c>
      <c r="E1694" s="40">
        <v>49.38</v>
      </c>
      <c r="F1694" s="31">
        <v>193.27</v>
      </c>
    </row>
    <row r="1695" spans="1:6" ht="12.75" customHeight="1">
      <c r="A1695" s="39" t="s">
        <v>586</v>
      </c>
      <c r="B1695" s="45" t="s">
        <v>585</v>
      </c>
      <c r="C1695" s="44" t="s">
        <v>114</v>
      </c>
      <c r="D1695" s="32">
        <v>240.04</v>
      </c>
      <c r="E1695" s="40">
        <v>82.38</v>
      </c>
      <c r="F1695" s="31">
        <v>322.42</v>
      </c>
    </row>
    <row r="1696" spans="1:6" ht="12.75" customHeight="1">
      <c r="A1696" s="39" t="s">
        <v>584</v>
      </c>
      <c r="B1696" s="45" t="s">
        <v>583</v>
      </c>
      <c r="C1696" s="44" t="s">
        <v>114</v>
      </c>
      <c r="D1696" s="32">
        <v>99.34</v>
      </c>
      <c r="E1696" s="40">
        <v>34.090000000000003</v>
      </c>
      <c r="F1696" s="31">
        <v>133.43</v>
      </c>
    </row>
    <row r="1697" spans="1:6" ht="12.75" customHeight="1">
      <c r="A1697" s="39" t="s">
        <v>582</v>
      </c>
      <c r="B1697" s="45" t="s">
        <v>581</v>
      </c>
      <c r="C1697" s="44" t="s">
        <v>114</v>
      </c>
      <c r="D1697" s="32">
        <v>192.1</v>
      </c>
      <c r="E1697" s="40">
        <v>65.930000000000007</v>
      </c>
      <c r="F1697" s="31">
        <v>258.02999999999997</v>
      </c>
    </row>
    <row r="1698" spans="1:6" ht="12.75" customHeight="1">
      <c r="A1698" s="39" t="s">
        <v>580</v>
      </c>
      <c r="B1698" s="45" t="s">
        <v>579</v>
      </c>
      <c r="C1698" s="44" t="s">
        <v>544</v>
      </c>
      <c r="D1698" s="32">
        <v>68.73</v>
      </c>
      <c r="E1698" s="40">
        <v>23.59</v>
      </c>
      <c r="F1698" s="31">
        <v>92.32</v>
      </c>
    </row>
    <row r="1699" spans="1:6" ht="12.75" customHeight="1">
      <c r="A1699" s="39" t="s">
        <v>578</v>
      </c>
      <c r="B1699" s="45" t="s">
        <v>577</v>
      </c>
      <c r="C1699" s="44" t="s">
        <v>544</v>
      </c>
      <c r="D1699" s="32">
        <v>27.63</v>
      </c>
      <c r="E1699" s="40">
        <v>9.48</v>
      </c>
      <c r="F1699" s="31">
        <v>37.11</v>
      </c>
    </row>
    <row r="1700" spans="1:6" ht="12.75" customHeight="1">
      <c r="A1700" s="39" t="s">
        <v>576</v>
      </c>
      <c r="B1700" s="45" t="s">
        <v>575</v>
      </c>
      <c r="C1700" s="44" t="s">
        <v>544</v>
      </c>
      <c r="D1700" s="32">
        <v>143.41</v>
      </c>
      <c r="E1700" s="40">
        <v>49.22</v>
      </c>
      <c r="F1700" s="31">
        <v>192.63</v>
      </c>
    </row>
    <row r="1701" spans="1:6" ht="12.75" customHeight="1">
      <c r="A1701" s="39" t="s">
        <v>574</v>
      </c>
      <c r="B1701" s="45" t="s">
        <v>573</v>
      </c>
      <c r="C1701" s="44" t="s">
        <v>544</v>
      </c>
      <c r="D1701" s="32">
        <v>120.69</v>
      </c>
      <c r="E1701" s="40">
        <v>41.42</v>
      </c>
      <c r="F1701" s="31">
        <v>162.11000000000001</v>
      </c>
    </row>
    <row r="1702" spans="1:6" ht="12.75" customHeight="1">
      <c r="A1702" s="39" t="s">
        <v>572</v>
      </c>
      <c r="B1702" s="45" t="s">
        <v>571</v>
      </c>
      <c r="C1702" s="44" t="s">
        <v>544</v>
      </c>
      <c r="D1702" s="32">
        <v>28.06</v>
      </c>
      <c r="E1702" s="40">
        <v>9.6300000000000008</v>
      </c>
      <c r="F1702" s="31">
        <v>37.69</v>
      </c>
    </row>
    <row r="1703" spans="1:6" ht="12.75" customHeight="1">
      <c r="A1703" s="39" t="s">
        <v>570</v>
      </c>
      <c r="B1703" s="45" t="s">
        <v>569</v>
      </c>
      <c r="C1703" s="44" t="s">
        <v>114</v>
      </c>
      <c r="D1703" s="32">
        <v>14.12</v>
      </c>
      <c r="E1703" s="40">
        <v>4.8499999999999996</v>
      </c>
      <c r="F1703" s="31">
        <v>18.97</v>
      </c>
    </row>
    <row r="1704" spans="1:6" ht="12.75" customHeight="1">
      <c r="A1704" s="39" t="s">
        <v>568</v>
      </c>
      <c r="B1704" s="45" t="s">
        <v>567</v>
      </c>
      <c r="C1704" s="44" t="s">
        <v>114</v>
      </c>
      <c r="D1704" s="32">
        <v>24</v>
      </c>
      <c r="E1704" s="40">
        <v>8.24</v>
      </c>
      <c r="F1704" s="31">
        <v>32.229999999999997</v>
      </c>
    </row>
    <row r="1705" spans="1:6" ht="12.75" customHeight="1">
      <c r="A1705" s="39" t="s">
        <v>566</v>
      </c>
      <c r="B1705" s="45" t="s">
        <v>565</v>
      </c>
      <c r="C1705" s="44" t="s">
        <v>114</v>
      </c>
      <c r="D1705" s="32">
        <v>18.98</v>
      </c>
      <c r="E1705" s="40">
        <v>6.52</v>
      </c>
      <c r="F1705" s="31">
        <v>25.5</v>
      </c>
    </row>
    <row r="1706" spans="1:6" ht="12.75" customHeight="1">
      <c r="A1706" s="39" t="s">
        <v>564</v>
      </c>
      <c r="B1706" s="45" t="s">
        <v>563</v>
      </c>
      <c r="C1706" s="44" t="s">
        <v>114</v>
      </c>
      <c r="D1706" s="32">
        <v>42.17</v>
      </c>
      <c r="E1706" s="40">
        <v>14.47</v>
      </c>
      <c r="F1706" s="31">
        <v>56.65</v>
      </c>
    </row>
    <row r="1707" spans="1:6" ht="12.75" customHeight="1">
      <c r="A1707" s="39" t="s">
        <v>562</v>
      </c>
      <c r="B1707" s="45" t="s">
        <v>561</v>
      </c>
      <c r="C1707" s="44" t="s">
        <v>79</v>
      </c>
      <c r="D1707" s="32">
        <v>0.59</v>
      </c>
      <c r="E1707" s="40">
        <v>0.2</v>
      </c>
      <c r="F1707" s="31">
        <v>0.79</v>
      </c>
    </row>
    <row r="1708" spans="1:6" ht="12.75" customHeight="1">
      <c r="A1708" s="39" t="s">
        <v>560</v>
      </c>
      <c r="B1708" s="45" t="s">
        <v>86</v>
      </c>
      <c r="C1708" s="44" t="s">
        <v>79</v>
      </c>
      <c r="D1708" s="32">
        <v>0.6</v>
      </c>
      <c r="E1708" s="40">
        <v>0.21</v>
      </c>
      <c r="F1708" s="31">
        <v>0.81</v>
      </c>
    </row>
    <row r="1709" spans="1:6" ht="12.75" customHeight="1">
      <c r="A1709" s="39" t="s">
        <v>559</v>
      </c>
      <c r="B1709" s="45" t="s">
        <v>558</v>
      </c>
      <c r="C1709" s="44" t="s">
        <v>79</v>
      </c>
      <c r="D1709" s="32">
        <v>0.53</v>
      </c>
      <c r="E1709" s="40">
        <v>0.18</v>
      </c>
      <c r="F1709" s="31">
        <v>0.72</v>
      </c>
    </row>
    <row r="1710" spans="1:6" ht="12.75" customHeight="1">
      <c r="A1710" s="39" t="s">
        <v>557</v>
      </c>
      <c r="B1710" s="45" t="s">
        <v>556</v>
      </c>
      <c r="C1710" s="44" t="s">
        <v>79</v>
      </c>
      <c r="D1710" s="32">
        <v>0.93</v>
      </c>
      <c r="E1710" s="40">
        <v>0.32</v>
      </c>
      <c r="F1710" s="31">
        <v>1.24</v>
      </c>
    </row>
    <row r="1711" spans="1:6" ht="12.75" customHeight="1">
      <c r="A1711" s="39" t="s">
        <v>555</v>
      </c>
      <c r="B1711" s="45" t="s">
        <v>554</v>
      </c>
      <c r="C1711" s="44" t="s">
        <v>79</v>
      </c>
      <c r="D1711" s="32">
        <v>0.39</v>
      </c>
      <c r="E1711" s="40">
        <v>0.13</v>
      </c>
      <c r="F1711" s="31">
        <v>0.53</v>
      </c>
    </row>
    <row r="1712" spans="1:6" ht="12.75" customHeight="1">
      <c r="A1712" s="39" t="s">
        <v>553</v>
      </c>
      <c r="B1712" s="45" t="s">
        <v>80</v>
      </c>
      <c r="C1712" s="44" t="s">
        <v>79</v>
      </c>
      <c r="D1712" s="32">
        <v>0.4</v>
      </c>
      <c r="E1712" s="40">
        <v>0.14000000000000001</v>
      </c>
      <c r="F1712" s="31">
        <v>0.54</v>
      </c>
    </row>
    <row r="1713" spans="1:6" ht="12.75" customHeight="1">
      <c r="A1713" s="39" t="s">
        <v>552</v>
      </c>
      <c r="B1713" s="45" t="s">
        <v>551</v>
      </c>
      <c r="C1713" s="44" t="s">
        <v>79</v>
      </c>
      <c r="D1713" s="32">
        <v>1.0900000000000001</v>
      </c>
      <c r="E1713" s="40">
        <v>0.37</v>
      </c>
      <c r="F1713" s="31">
        <v>1.47</v>
      </c>
    </row>
    <row r="1714" spans="1:6" ht="12.75" customHeight="1">
      <c r="A1714" s="39" t="s">
        <v>550</v>
      </c>
      <c r="B1714" s="45" t="s">
        <v>549</v>
      </c>
      <c r="C1714" s="43" t="s">
        <v>114</v>
      </c>
      <c r="D1714" s="32">
        <v>0.34</v>
      </c>
      <c r="E1714" s="42">
        <v>0.12</v>
      </c>
      <c r="F1714" s="31">
        <v>0.45</v>
      </c>
    </row>
    <row r="1715" spans="1:6" ht="12.75" customHeight="1">
      <c r="A1715" s="39" t="s">
        <v>548</v>
      </c>
      <c r="B1715" s="45" t="s">
        <v>547</v>
      </c>
      <c r="C1715" s="43" t="s">
        <v>544</v>
      </c>
      <c r="D1715" s="32">
        <v>29.38</v>
      </c>
      <c r="E1715" s="42">
        <v>10.08</v>
      </c>
      <c r="F1715" s="31">
        <v>39.47</v>
      </c>
    </row>
    <row r="1716" spans="1:6" ht="12.75" customHeight="1">
      <c r="A1716" s="39" t="s">
        <v>546</v>
      </c>
      <c r="B1716" s="45" t="s">
        <v>545</v>
      </c>
      <c r="C1716" s="43" t="s">
        <v>544</v>
      </c>
      <c r="D1716" s="32">
        <v>73.459999999999994</v>
      </c>
      <c r="E1716" s="42">
        <v>25.21</v>
      </c>
      <c r="F1716" s="31">
        <v>98.67</v>
      </c>
    </row>
    <row r="1717" spans="1:6" ht="12.75" customHeight="1">
      <c r="A1717" s="39" t="s">
        <v>543</v>
      </c>
      <c r="B1717" s="45" t="s">
        <v>542</v>
      </c>
      <c r="C1717" s="43" t="s">
        <v>105</v>
      </c>
      <c r="D1717" s="32">
        <v>1.72</v>
      </c>
      <c r="E1717" s="42">
        <v>0.59</v>
      </c>
      <c r="F1717" s="31">
        <v>2.2999999999999998</v>
      </c>
    </row>
    <row r="1718" spans="1:6" ht="12.75" customHeight="1">
      <c r="A1718" s="39" t="s">
        <v>541</v>
      </c>
      <c r="B1718" s="45" t="s">
        <v>540</v>
      </c>
      <c r="C1718" s="43" t="s">
        <v>105</v>
      </c>
      <c r="D1718" s="32">
        <v>6.71</v>
      </c>
      <c r="E1718" s="42">
        <v>2.2999999999999998</v>
      </c>
      <c r="F1718" s="31">
        <v>9.01</v>
      </c>
    </row>
    <row r="1719" spans="1:6" ht="12.75" customHeight="1">
      <c r="A1719" s="39" t="s">
        <v>539</v>
      </c>
      <c r="B1719" s="45" t="s">
        <v>538</v>
      </c>
      <c r="C1719" s="43" t="s">
        <v>105</v>
      </c>
      <c r="D1719" s="32">
        <v>7.3</v>
      </c>
      <c r="E1719" s="42">
        <v>2.5099999999999998</v>
      </c>
      <c r="F1719" s="31">
        <v>9.8000000000000007</v>
      </c>
    </row>
    <row r="1720" spans="1:6" ht="12.75" customHeight="1">
      <c r="A1720" s="39" t="s">
        <v>537</v>
      </c>
      <c r="B1720" s="45" t="s">
        <v>536</v>
      </c>
      <c r="C1720" s="43" t="s">
        <v>105</v>
      </c>
      <c r="D1720" s="32">
        <v>7.64</v>
      </c>
      <c r="E1720" s="42">
        <v>2.62</v>
      </c>
      <c r="F1720" s="31">
        <v>10.27</v>
      </c>
    </row>
    <row r="1721" spans="1:6" ht="12.75" customHeight="1">
      <c r="A1721" s="39" t="s">
        <v>535</v>
      </c>
      <c r="B1721" s="45" t="s">
        <v>534</v>
      </c>
      <c r="C1721" s="43" t="s">
        <v>105</v>
      </c>
      <c r="D1721" s="32">
        <v>7.96</v>
      </c>
      <c r="E1721" s="42">
        <v>2.73</v>
      </c>
      <c r="F1721" s="31">
        <v>10.69</v>
      </c>
    </row>
    <row r="1722" spans="1:6" ht="12.75" customHeight="1">
      <c r="A1722" s="39" t="s">
        <v>533</v>
      </c>
      <c r="B1722" s="45" t="s">
        <v>532</v>
      </c>
      <c r="C1722" s="43" t="s">
        <v>105</v>
      </c>
      <c r="D1722" s="32">
        <v>8.4700000000000006</v>
      </c>
      <c r="E1722" s="42">
        <v>2.91</v>
      </c>
      <c r="F1722" s="31">
        <v>11.38</v>
      </c>
    </row>
    <row r="1723" spans="1:6" ht="12.75" customHeight="1">
      <c r="A1723" s="39" t="s">
        <v>531</v>
      </c>
      <c r="B1723" s="45" t="s">
        <v>530</v>
      </c>
      <c r="C1723" s="43" t="s">
        <v>105</v>
      </c>
      <c r="D1723" s="32">
        <v>8.94</v>
      </c>
      <c r="E1723" s="42">
        <v>3.07</v>
      </c>
      <c r="F1723" s="31">
        <v>12.01</v>
      </c>
    </row>
    <row r="1724" spans="1:6" ht="12.75" customHeight="1">
      <c r="A1724" s="39" t="s">
        <v>529</v>
      </c>
      <c r="B1724" s="45" t="s">
        <v>528</v>
      </c>
      <c r="C1724" s="43" t="s">
        <v>105</v>
      </c>
      <c r="D1724" s="32">
        <v>9.1300000000000008</v>
      </c>
      <c r="E1724" s="42">
        <v>3.13</v>
      </c>
      <c r="F1724" s="31">
        <v>12.27</v>
      </c>
    </row>
    <row r="1725" spans="1:6" ht="12.75" customHeight="1">
      <c r="A1725" s="39" t="s">
        <v>527</v>
      </c>
      <c r="B1725" s="45" t="s">
        <v>526</v>
      </c>
      <c r="C1725" s="43" t="s">
        <v>105</v>
      </c>
      <c r="D1725" s="32">
        <v>9.4600000000000009</v>
      </c>
      <c r="E1725" s="42">
        <v>3.25</v>
      </c>
      <c r="F1725" s="31">
        <v>12.7</v>
      </c>
    </row>
    <row r="1726" spans="1:6" ht="12.75" customHeight="1">
      <c r="A1726" s="39" t="s">
        <v>525</v>
      </c>
      <c r="B1726" s="45" t="s">
        <v>524</v>
      </c>
      <c r="C1726" s="43" t="s">
        <v>105</v>
      </c>
      <c r="D1726" s="32">
        <v>9.9600000000000009</v>
      </c>
      <c r="E1726" s="42">
        <v>3.42</v>
      </c>
      <c r="F1726" s="31">
        <v>13.38</v>
      </c>
    </row>
    <row r="1727" spans="1:6" ht="12.75" customHeight="1">
      <c r="A1727" s="39" t="s">
        <v>523</v>
      </c>
      <c r="B1727" s="45" t="s">
        <v>522</v>
      </c>
      <c r="C1727" s="43" t="s">
        <v>105</v>
      </c>
      <c r="D1727" s="32">
        <v>10.17</v>
      </c>
      <c r="E1727" s="42">
        <v>3.49</v>
      </c>
      <c r="F1727" s="31">
        <v>13.67</v>
      </c>
    </row>
    <row r="1728" spans="1:6" ht="12.75" customHeight="1">
      <c r="A1728" s="39" t="s">
        <v>521</v>
      </c>
      <c r="B1728" s="45" t="s">
        <v>520</v>
      </c>
      <c r="C1728" s="43" t="s">
        <v>105</v>
      </c>
      <c r="D1728" s="32">
        <v>11.74</v>
      </c>
      <c r="E1728" s="42">
        <v>4.03</v>
      </c>
      <c r="F1728" s="31">
        <v>15.77</v>
      </c>
    </row>
    <row r="1729" spans="1:6" ht="12.75" customHeight="1">
      <c r="A1729" s="39" t="s">
        <v>519</v>
      </c>
      <c r="B1729" s="45" t="s">
        <v>518</v>
      </c>
      <c r="C1729" s="43" t="s">
        <v>105</v>
      </c>
      <c r="D1729" s="32">
        <v>15.24</v>
      </c>
      <c r="E1729" s="42">
        <v>5.23</v>
      </c>
      <c r="F1729" s="31">
        <v>20.47</v>
      </c>
    </row>
    <row r="1730" spans="1:6" ht="12.75" customHeight="1">
      <c r="A1730" s="39" t="s">
        <v>517</v>
      </c>
      <c r="B1730" s="45" t="s">
        <v>516</v>
      </c>
      <c r="C1730" s="43" t="s">
        <v>105</v>
      </c>
      <c r="D1730" s="32">
        <v>5.37</v>
      </c>
      <c r="E1730" s="42">
        <v>1.84</v>
      </c>
      <c r="F1730" s="31">
        <v>7.21</v>
      </c>
    </row>
    <row r="1731" spans="1:6" ht="12.75" customHeight="1">
      <c r="A1731" s="39" t="s">
        <v>515</v>
      </c>
      <c r="B1731" s="45" t="s">
        <v>514</v>
      </c>
      <c r="C1731" s="43" t="s">
        <v>105</v>
      </c>
      <c r="D1731" s="32">
        <v>5.82</v>
      </c>
      <c r="E1731" s="42">
        <v>2</v>
      </c>
      <c r="F1731" s="31">
        <v>7.82</v>
      </c>
    </row>
    <row r="1732" spans="1:6" ht="12.75" customHeight="1">
      <c r="A1732" s="39" t="s">
        <v>513</v>
      </c>
      <c r="B1732" s="45" t="s">
        <v>512</v>
      </c>
      <c r="C1732" s="43" t="s">
        <v>105</v>
      </c>
      <c r="D1732" s="32">
        <v>6.26</v>
      </c>
      <c r="E1732" s="42">
        <v>2.15</v>
      </c>
      <c r="F1732" s="31">
        <v>8.4</v>
      </c>
    </row>
    <row r="1733" spans="1:6" ht="12.75" customHeight="1">
      <c r="A1733" s="39" t="s">
        <v>511</v>
      </c>
      <c r="B1733" s="45" t="s">
        <v>510</v>
      </c>
      <c r="C1733" s="43" t="s">
        <v>105</v>
      </c>
      <c r="D1733" s="32">
        <v>6.74</v>
      </c>
      <c r="E1733" s="42">
        <v>2.31</v>
      </c>
      <c r="F1733" s="31">
        <v>9.0500000000000007</v>
      </c>
    </row>
    <row r="1734" spans="1:6" ht="12.75" customHeight="1">
      <c r="A1734" s="39" t="s">
        <v>509</v>
      </c>
      <c r="B1734" s="45" t="s">
        <v>508</v>
      </c>
      <c r="C1734" s="43" t="s">
        <v>105</v>
      </c>
      <c r="D1734" s="32">
        <v>7.05</v>
      </c>
      <c r="E1734" s="42">
        <v>2.42</v>
      </c>
      <c r="F1734" s="31">
        <v>9.4600000000000009</v>
      </c>
    </row>
    <row r="1735" spans="1:6" ht="12.75" customHeight="1">
      <c r="A1735" s="39" t="s">
        <v>507</v>
      </c>
      <c r="B1735" s="45" t="s">
        <v>506</v>
      </c>
      <c r="C1735" s="43" t="s">
        <v>105</v>
      </c>
      <c r="D1735" s="32">
        <v>7.59</v>
      </c>
      <c r="E1735" s="42">
        <v>2.6</v>
      </c>
      <c r="F1735" s="31">
        <v>10.19</v>
      </c>
    </row>
    <row r="1736" spans="1:6" ht="12.75" customHeight="1">
      <c r="A1736" s="39" t="s">
        <v>505</v>
      </c>
      <c r="B1736" s="45" t="s">
        <v>504</v>
      </c>
      <c r="C1736" s="43" t="s">
        <v>105</v>
      </c>
      <c r="D1736" s="32">
        <v>7.91</v>
      </c>
      <c r="E1736" s="42">
        <v>2.72</v>
      </c>
      <c r="F1736" s="31">
        <v>10.63</v>
      </c>
    </row>
    <row r="1737" spans="1:6" ht="12.75" customHeight="1">
      <c r="A1737" s="39" t="s">
        <v>503</v>
      </c>
      <c r="B1737" s="45" t="s">
        <v>502</v>
      </c>
      <c r="C1737" s="43" t="s">
        <v>105</v>
      </c>
      <c r="D1737" s="32">
        <v>8.2200000000000006</v>
      </c>
      <c r="E1737" s="42">
        <v>2.82</v>
      </c>
      <c r="F1737" s="31">
        <v>11.04</v>
      </c>
    </row>
    <row r="1738" spans="1:6" ht="12.75" customHeight="1">
      <c r="A1738" s="39" t="s">
        <v>501</v>
      </c>
      <c r="B1738" s="45" t="s">
        <v>500</v>
      </c>
      <c r="C1738" s="43" t="s">
        <v>105</v>
      </c>
      <c r="D1738" s="32">
        <v>8.4700000000000006</v>
      </c>
      <c r="E1738" s="42">
        <v>2.91</v>
      </c>
      <c r="F1738" s="31">
        <v>11.38</v>
      </c>
    </row>
    <row r="1739" spans="1:6" ht="12.75" customHeight="1">
      <c r="A1739" s="39" t="s">
        <v>499</v>
      </c>
      <c r="B1739" s="45" t="s">
        <v>498</v>
      </c>
      <c r="C1739" s="43" t="s">
        <v>105</v>
      </c>
      <c r="D1739" s="32">
        <v>8.85</v>
      </c>
      <c r="E1739" s="42">
        <v>3.04</v>
      </c>
      <c r="F1739" s="31">
        <v>11.88</v>
      </c>
    </row>
    <row r="1740" spans="1:6" ht="12.75" customHeight="1">
      <c r="A1740" s="39" t="s">
        <v>497</v>
      </c>
      <c r="B1740" s="45" t="s">
        <v>496</v>
      </c>
      <c r="C1740" s="43" t="s">
        <v>105</v>
      </c>
      <c r="D1740" s="32">
        <v>10.4</v>
      </c>
      <c r="E1740" s="42">
        <v>3.57</v>
      </c>
      <c r="F1740" s="31">
        <v>13.97</v>
      </c>
    </row>
    <row r="1741" spans="1:6" ht="12.75" customHeight="1">
      <c r="A1741" s="39" t="s">
        <v>495</v>
      </c>
      <c r="B1741" s="45" t="s">
        <v>494</v>
      </c>
      <c r="C1741" s="43" t="s">
        <v>105</v>
      </c>
      <c r="D1741" s="32">
        <v>13.7</v>
      </c>
      <c r="E1741" s="42">
        <v>4.7</v>
      </c>
      <c r="F1741" s="31">
        <v>18.41</v>
      </c>
    </row>
    <row r="1742" spans="1:6" ht="12.75" customHeight="1">
      <c r="A1742" s="39" t="s">
        <v>493</v>
      </c>
      <c r="B1742" s="45" t="s">
        <v>492</v>
      </c>
      <c r="C1742" s="43" t="s">
        <v>105</v>
      </c>
      <c r="D1742" s="32">
        <v>2.98</v>
      </c>
      <c r="E1742" s="42">
        <v>1.02</v>
      </c>
      <c r="F1742" s="31">
        <v>4</v>
      </c>
    </row>
    <row r="1743" spans="1:6" ht="12.75" customHeight="1">
      <c r="A1743" s="39" t="s">
        <v>491</v>
      </c>
      <c r="B1743" s="45" t="s">
        <v>490</v>
      </c>
      <c r="C1743" s="43" t="s">
        <v>105</v>
      </c>
      <c r="D1743" s="32">
        <v>10.1</v>
      </c>
      <c r="E1743" s="42">
        <v>3.47</v>
      </c>
      <c r="F1743" s="31">
        <v>13.56</v>
      </c>
    </row>
    <row r="1744" spans="1:6" ht="12.75" customHeight="1">
      <c r="A1744" s="39" t="s">
        <v>489</v>
      </c>
      <c r="B1744" s="45" t="s">
        <v>488</v>
      </c>
      <c r="C1744" s="43" t="s">
        <v>105</v>
      </c>
      <c r="D1744" s="32">
        <v>10.8</v>
      </c>
      <c r="E1744" s="42">
        <v>3.71</v>
      </c>
      <c r="F1744" s="31">
        <v>14.51</v>
      </c>
    </row>
    <row r="1745" spans="1:6" ht="12.75" customHeight="1">
      <c r="A1745" s="39" t="s">
        <v>487</v>
      </c>
      <c r="B1745" s="45" t="s">
        <v>486</v>
      </c>
      <c r="C1745" s="43" t="s">
        <v>105</v>
      </c>
      <c r="D1745" s="32">
        <v>11.47</v>
      </c>
      <c r="E1745" s="42">
        <v>3.94</v>
      </c>
      <c r="F1745" s="31">
        <v>15.41</v>
      </c>
    </row>
    <row r="1746" spans="1:6" ht="12.75" customHeight="1">
      <c r="A1746" s="39" t="s">
        <v>485</v>
      </c>
      <c r="B1746" s="45" t="s">
        <v>484</v>
      </c>
      <c r="C1746" s="43" t="s">
        <v>105</v>
      </c>
      <c r="D1746" s="32">
        <v>11.99</v>
      </c>
      <c r="E1746" s="42">
        <v>4.12</v>
      </c>
      <c r="F1746" s="31">
        <v>16.11</v>
      </c>
    </row>
    <row r="1747" spans="1:6" ht="12.75" customHeight="1">
      <c r="A1747" s="39" t="s">
        <v>483</v>
      </c>
      <c r="B1747" s="45" t="s">
        <v>482</v>
      </c>
      <c r="C1747" s="43" t="s">
        <v>105</v>
      </c>
      <c r="D1747" s="32">
        <v>12.35</v>
      </c>
      <c r="E1747" s="42">
        <v>4.24</v>
      </c>
      <c r="F1747" s="31">
        <v>16.59</v>
      </c>
    </row>
    <row r="1748" spans="1:6" ht="12.75" customHeight="1">
      <c r="A1748" s="39" t="s">
        <v>481</v>
      </c>
      <c r="B1748" s="45" t="s">
        <v>480</v>
      </c>
      <c r="C1748" s="43" t="s">
        <v>105</v>
      </c>
      <c r="D1748" s="32">
        <v>12.89</v>
      </c>
      <c r="E1748" s="42">
        <v>4.42</v>
      </c>
      <c r="F1748" s="31">
        <v>17.32</v>
      </c>
    </row>
    <row r="1749" spans="1:6" ht="12.75" customHeight="1">
      <c r="A1749" s="39" t="s">
        <v>479</v>
      </c>
      <c r="B1749" s="45" t="s">
        <v>478</v>
      </c>
      <c r="C1749" s="43" t="s">
        <v>105</v>
      </c>
      <c r="D1749" s="32">
        <v>13.28</v>
      </c>
      <c r="E1749" s="42">
        <v>4.5599999999999996</v>
      </c>
      <c r="F1749" s="31">
        <v>17.829999999999998</v>
      </c>
    </row>
    <row r="1750" spans="1:6" ht="12.75" customHeight="1">
      <c r="A1750" s="39" t="s">
        <v>477</v>
      </c>
      <c r="B1750" s="45" t="s">
        <v>476</v>
      </c>
      <c r="C1750" s="41" t="s">
        <v>105</v>
      </c>
      <c r="D1750" s="32">
        <v>13.71</v>
      </c>
      <c r="E1750" s="42">
        <v>4.7</v>
      </c>
      <c r="F1750" s="31">
        <v>18.41</v>
      </c>
    </row>
    <row r="1751" spans="1:6" ht="12.75" customHeight="1">
      <c r="A1751" s="39" t="s">
        <v>475</v>
      </c>
      <c r="B1751" s="45" t="s">
        <v>474</v>
      </c>
      <c r="C1751" s="41" t="s">
        <v>105</v>
      </c>
      <c r="D1751" s="32">
        <v>13.94</v>
      </c>
      <c r="E1751" s="42">
        <v>4.78</v>
      </c>
      <c r="F1751" s="31">
        <v>18.72</v>
      </c>
    </row>
    <row r="1752" spans="1:6" ht="12.75" customHeight="1">
      <c r="A1752" s="39" t="s">
        <v>473</v>
      </c>
      <c r="B1752" s="45" t="s">
        <v>472</v>
      </c>
      <c r="C1752" s="41" t="s">
        <v>105</v>
      </c>
      <c r="D1752" s="32">
        <v>14.62</v>
      </c>
      <c r="E1752" s="42">
        <v>5.0199999999999996</v>
      </c>
      <c r="F1752" s="31">
        <v>19.64</v>
      </c>
    </row>
    <row r="1753" spans="1:6" ht="12.75" customHeight="1">
      <c r="A1753" s="39" t="s">
        <v>471</v>
      </c>
      <c r="B1753" s="45" t="s">
        <v>470</v>
      </c>
      <c r="C1753" s="41" t="s">
        <v>105</v>
      </c>
      <c r="D1753" s="32">
        <v>16.13</v>
      </c>
      <c r="E1753" s="42">
        <v>5.53</v>
      </c>
      <c r="F1753" s="31">
        <v>21.66</v>
      </c>
    </row>
    <row r="1754" spans="1:6" ht="12.75" customHeight="1">
      <c r="A1754" s="39" t="s">
        <v>469</v>
      </c>
      <c r="B1754" s="45" t="s">
        <v>468</v>
      </c>
      <c r="C1754" s="41" t="s">
        <v>105</v>
      </c>
      <c r="D1754" s="32">
        <v>20.14</v>
      </c>
      <c r="E1754" s="42">
        <v>6.91</v>
      </c>
      <c r="F1754" s="31">
        <v>27.05</v>
      </c>
    </row>
    <row r="1755" spans="1:6" ht="12.75" customHeight="1">
      <c r="A1755" s="39" t="s">
        <v>467</v>
      </c>
      <c r="B1755" s="45" t="s">
        <v>466</v>
      </c>
      <c r="C1755" s="41" t="s">
        <v>105</v>
      </c>
      <c r="D1755" s="32">
        <v>7.48</v>
      </c>
      <c r="E1755" s="42">
        <v>2.57</v>
      </c>
      <c r="F1755" s="31">
        <v>10.039999999999999</v>
      </c>
    </row>
    <row r="1756" spans="1:6" ht="12.75" customHeight="1">
      <c r="A1756" s="39" t="s">
        <v>465</v>
      </c>
      <c r="B1756" s="45" t="s">
        <v>464</v>
      </c>
      <c r="C1756" s="41" t="s">
        <v>105</v>
      </c>
      <c r="D1756" s="32">
        <v>8.02</v>
      </c>
      <c r="E1756" s="42">
        <v>2.75</v>
      </c>
      <c r="F1756" s="31">
        <v>10.77</v>
      </c>
    </row>
    <row r="1757" spans="1:6" ht="12.75" customHeight="1">
      <c r="A1757" s="39" t="s">
        <v>463</v>
      </c>
      <c r="B1757" s="45" t="s">
        <v>462</v>
      </c>
      <c r="C1757" s="41" t="s">
        <v>105</v>
      </c>
      <c r="D1757" s="32">
        <v>8.52</v>
      </c>
      <c r="E1757" s="42">
        <v>2.92</v>
      </c>
      <c r="F1757" s="31">
        <v>11.44</v>
      </c>
    </row>
    <row r="1758" spans="1:6" ht="12.75" customHeight="1">
      <c r="A1758" s="39" t="s">
        <v>461</v>
      </c>
      <c r="B1758" s="45" t="s">
        <v>460</v>
      </c>
      <c r="C1758" s="41" t="s">
        <v>105</v>
      </c>
      <c r="D1758" s="32">
        <v>8.93</v>
      </c>
      <c r="E1758" s="42">
        <v>3.06</v>
      </c>
      <c r="F1758" s="31">
        <v>11.99</v>
      </c>
    </row>
    <row r="1759" spans="1:6" ht="12.75" customHeight="1">
      <c r="A1759" s="39" t="s">
        <v>459</v>
      </c>
      <c r="B1759" s="45" t="s">
        <v>458</v>
      </c>
      <c r="C1759" s="41" t="s">
        <v>105</v>
      </c>
      <c r="D1759" s="32">
        <v>9.73</v>
      </c>
      <c r="E1759" s="42">
        <v>3.34</v>
      </c>
      <c r="F1759" s="31">
        <v>13.08</v>
      </c>
    </row>
    <row r="1760" spans="1:6" ht="12.75" customHeight="1">
      <c r="A1760" s="39" t="s">
        <v>457</v>
      </c>
      <c r="B1760" s="45" t="s">
        <v>456</v>
      </c>
      <c r="C1760" s="41" t="s">
        <v>105</v>
      </c>
      <c r="D1760" s="32">
        <v>10.119999999999999</v>
      </c>
      <c r="E1760" s="42">
        <v>3.47</v>
      </c>
      <c r="F1760" s="31">
        <v>13.59</v>
      </c>
    </row>
    <row r="1761" spans="1:6" ht="12.75" customHeight="1">
      <c r="A1761" s="39" t="s">
        <v>455</v>
      </c>
      <c r="B1761" s="45" t="s">
        <v>454</v>
      </c>
      <c r="C1761" s="41" t="s">
        <v>105</v>
      </c>
      <c r="D1761" s="32">
        <v>10.59</v>
      </c>
      <c r="E1761" s="42">
        <v>3.63</v>
      </c>
      <c r="F1761" s="31">
        <v>14.23</v>
      </c>
    </row>
    <row r="1762" spans="1:6" ht="12.75" customHeight="1">
      <c r="A1762" s="39" t="s">
        <v>453</v>
      </c>
      <c r="B1762" s="45" t="s">
        <v>452</v>
      </c>
      <c r="C1762" s="41" t="s">
        <v>105</v>
      </c>
      <c r="D1762" s="32">
        <v>10.83</v>
      </c>
      <c r="E1762" s="42">
        <v>3.72</v>
      </c>
      <c r="F1762" s="31">
        <v>14.55</v>
      </c>
    </row>
    <row r="1763" spans="1:6" ht="12.75" customHeight="1">
      <c r="A1763" s="39" t="s">
        <v>451</v>
      </c>
      <c r="B1763" s="45" t="s">
        <v>450</v>
      </c>
      <c r="C1763" s="41" t="s">
        <v>105</v>
      </c>
      <c r="D1763" s="32">
        <v>11.01</v>
      </c>
      <c r="E1763" s="42">
        <v>3.78</v>
      </c>
      <c r="F1763" s="31">
        <v>14.79</v>
      </c>
    </row>
    <row r="1764" spans="1:6" ht="12.75" customHeight="1">
      <c r="A1764" s="39" t="s">
        <v>449</v>
      </c>
      <c r="B1764" s="45" t="s">
        <v>448</v>
      </c>
      <c r="C1764" s="41" t="s">
        <v>105</v>
      </c>
      <c r="D1764" s="32">
        <v>11.88</v>
      </c>
      <c r="E1764" s="42">
        <v>4.08</v>
      </c>
      <c r="F1764" s="31">
        <v>15.96</v>
      </c>
    </row>
    <row r="1765" spans="1:6" ht="12.75" customHeight="1">
      <c r="A1765" s="39" t="s">
        <v>447</v>
      </c>
      <c r="B1765" s="45" t="s">
        <v>446</v>
      </c>
      <c r="C1765" s="41" t="s">
        <v>105</v>
      </c>
      <c r="D1765" s="32">
        <v>13.45</v>
      </c>
      <c r="E1765" s="42">
        <v>4.62</v>
      </c>
      <c r="F1765" s="31">
        <v>18.07</v>
      </c>
    </row>
    <row r="1766" spans="1:6" ht="12.75" customHeight="1">
      <c r="A1766" s="39" t="s">
        <v>445</v>
      </c>
      <c r="B1766" s="45" t="s">
        <v>444</v>
      </c>
      <c r="C1766" s="41" t="s">
        <v>105</v>
      </c>
      <c r="D1766" s="32">
        <v>17.100000000000001</v>
      </c>
      <c r="E1766" s="42">
        <v>5.87</v>
      </c>
      <c r="F1766" s="31">
        <v>22.97</v>
      </c>
    </row>
    <row r="1767" spans="1:6" ht="12.75" customHeight="1">
      <c r="A1767" s="39" t="s">
        <v>443</v>
      </c>
      <c r="B1767" s="45" t="s">
        <v>442</v>
      </c>
      <c r="C1767" s="41" t="s">
        <v>105</v>
      </c>
      <c r="D1767" s="32">
        <v>19.27</v>
      </c>
      <c r="E1767" s="42">
        <v>6.61</v>
      </c>
      <c r="F1767" s="31">
        <v>25.89</v>
      </c>
    </row>
    <row r="1768" spans="1:6" ht="12.75" customHeight="1">
      <c r="A1768" s="39" t="s">
        <v>441</v>
      </c>
      <c r="B1768" s="45" t="s">
        <v>440</v>
      </c>
      <c r="C1768" s="41" t="s">
        <v>105</v>
      </c>
      <c r="D1768" s="32">
        <v>24.71</v>
      </c>
      <c r="E1768" s="42">
        <v>8.48</v>
      </c>
      <c r="F1768" s="31">
        <v>33.19</v>
      </c>
    </row>
    <row r="1769" spans="1:6" ht="12.75" customHeight="1">
      <c r="A1769" s="39" t="s">
        <v>439</v>
      </c>
      <c r="B1769" s="45" t="s">
        <v>438</v>
      </c>
      <c r="C1769" s="41" t="s">
        <v>105</v>
      </c>
      <c r="D1769" s="32">
        <v>26.79</v>
      </c>
      <c r="E1769" s="42">
        <v>9.19</v>
      </c>
      <c r="F1769" s="31">
        <v>35.979999999999997</v>
      </c>
    </row>
    <row r="1770" spans="1:6" ht="12.75" customHeight="1">
      <c r="A1770" s="39" t="s">
        <v>437</v>
      </c>
      <c r="B1770" s="45" t="s">
        <v>436</v>
      </c>
      <c r="C1770" s="41" t="s">
        <v>105</v>
      </c>
      <c r="D1770" s="32">
        <v>27.18</v>
      </c>
      <c r="E1770" s="42">
        <v>9.33</v>
      </c>
      <c r="F1770" s="31">
        <v>36.51</v>
      </c>
    </row>
    <row r="1771" spans="1:6" ht="12.75" customHeight="1">
      <c r="A1771" s="39" t="s">
        <v>435</v>
      </c>
      <c r="B1771" s="45" t="s">
        <v>434</v>
      </c>
      <c r="C1771" s="41" t="s">
        <v>105</v>
      </c>
      <c r="D1771" s="32">
        <v>28.35</v>
      </c>
      <c r="E1771" s="42">
        <v>9.73</v>
      </c>
      <c r="F1771" s="31">
        <v>38.08</v>
      </c>
    </row>
    <row r="1772" spans="1:6" ht="12.75" customHeight="1">
      <c r="A1772" s="39" t="s">
        <v>433</v>
      </c>
      <c r="B1772" s="45" t="s">
        <v>432</v>
      </c>
      <c r="C1772" s="41" t="s">
        <v>105</v>
      </c>
      <c r="D1772" s="32">
        <v>28.87</v>
      </c>
      <c r="E1772" s="42">
        <v>9.91</v>
      </c>
      <c r="F1772" s="31">
        <v>38.78</v>
      </c>
    </row>
    <row r="1773" spans="1:6" ht="12.75" customHeight="1">
      <c r="A1773" s="39" t="s">
        <v>431</v>
      </c>
      <c r="B1773" s="45" t="s">
        <v>430</v>
      </c>
      <c r="C1773" s="41" t="s">
        <v>105</v>
      </c>
      <c r="D1773" s="32">
        <v>29.92</v>
      </c>
      <c r="E1773" s="42">
        <v>10.27</v>
      </c>
      <c r="F1773" s="31">
        <v>40.19</v>
      </c>
    </row>
    <row r="1774" spans="1:6" ht="12.75" customHeight="1">
      <c r="A1774" s="39" t="s">
        <v>429</v>
      </c>
      <c r="B1774" s="45" t="s">
        <v>428</v>
      </c>
      <c r="C1774" s="41" t="s">
        <v>105</v>
      </c>
      <c r="D1774" s="32">
        <v>2.56</v>
      </c>
      <c r="E1774" s="42">
        <v>0.88</v>
      </c>
      <c r="F1774" s="31">
        <v>3.43</v>
      </c>
    </row>
    <row r="1775" spans="1:6" ht="12.75" customHeight="1">
      <c r="A1775" s="39" t="s">
        <v>427</v>
      </c>
      <c r="B1775" s="45" t="s">
        <v>426</v>
      </c>
      <c r="C1775" s="41" t="s">
        <v>105</v>
      </c>
      <c r="D1775" s="32">
        <v>3.02</v>
      </c>
      <c r="E1775" s="42">
        <v>1.04</v>
      </c>
      <c r="F1775" s="31">
        <v>4.0599999999999996</v>
      </c>
    </row>
    <row r="1776" spans="1:6" ht="12.75" customHeight="1">
      <c r="A1776" s="39" t="s">
        <v>425</v>
      </c>
      <c r="B1776" s="45" t="s">
        <v>424</v>
      </c>
      <c r="C1776" s="41" t="s">
        <v>105</v>
      </c>
      <c r="D1776" s="32">
        <v>1.99</v>
      </c>
      <c r="E1776" s="42">
        <v>0.68</v>
      </c>
      <c r="F1776" s="31">
        <v>2.67</v>
      </c>
    </row>
    <row r="1777" spans="1:6" ht="12.75" customHeight="1">
      <c r="A1777" s="39" t="s">
        <v>423</v>
      </c>
      <c r="B1777" s="45" t="s">
        <v>422</v>
      </c>
      <c r="C1777" s="41" t="s">
        <v>105</v>
      </c>
      <c r="D1777" s="32">
        <v>10.33</v>
      </c>
      <c r="E1777" s="42">
        <v>3.54</v>
      </c>
      <c r="F1777" s="31">
        <v>13.87</v>
      </c>
    </row>
    <row r="1778" spans="1:6" ht="12.75" customHeight="1">
      <c r="A1778" s="39" t="s">
        <v>421</v>
      </c>
      <c r="B1778" s="45" t="s">
        <v>420</v>
      </c>
      <c r="C1778" s="41" t="s">
        <v>114</v>
      </c>
      <c r="D1778" s="32">
        <v>0.77</v>
      </c>
      <c r="E1778" s="42">
        <v>0.26</v>
      </c>
      <c r="F1778" s="31">
        <v>1.04</v>
      </c>
    </row>
    <row r="1779" spans="1:6" ht="12.75" customHeight="1">
      <c r="A1779" s="39" t="s">
        <v>419</v>
      </c>
      <c r="B1779" s="45" t="s">
        <v>418</v>
      </c>
      <c r="C1779" s="41" t="s">
        <v>114</v>
      </c>
      <c r="D1779" s="32">
        <v>1.02</v>
      </c>
      <c r="E1779" s="42">
        <v>0.35</v>
      </c>
      <c r="F1779" s="31">
        <v>1.37</v>
      </c>
    </row>
    <row r="1780" spans="1:6" ht="12.75" customHeight="1">
      <c r="A1780" s="39" t="s">
        <v>417</v>
      </c>
      <c r="B1780" s="45" t="s">
        <v>416</v>
      </c>
      <c r="C1780" s="41" t="s">
        <v>105</v>
      </c>
      <c r="D1780" s="32">
        <v>10.33</v>
      </c>
      <c r="E1780" s="42">
        <v>3.54</v>
      </c>
      <c r="F1780" s="31">
        <v>13.87</v>
      </c>
    </row>
    <row r="1781" spans="1:6" ht="12.75" customHeight="1">
      <c r="A1781" s="39" t="s">
        <v>415</v>
      </c>
      <c r="B1781" s="45" t="s">
        <v>414</v>
      </c>
      <c r="C1781" s="41" t="s">
        <v>105</v>
      </c>
      <c r="D1781" s="32">
        <v>10.33</v>
      </c>
      <c r="E1781" s="42">
        <v>3.54</v>
      </c>
      <c r="F1781" s="31">
        <v>13.87</v>
      </c>
    </row>
    <row r="1782" spans="1:6" ht="12.75" customHeight="1">
      <c r="A1782" s="39" t="s">
        <v>413</v>
      </c>
      <c r="B1782" s="45" t="s">
        <v>412</v>
      </c>
      <c r="C1782" s="41" t="s">
        <v>114</v>
      </c>
      <c r="D1782" s="32">
        <v>0.77</v>
      </c>
      <c r="E1782" s="42">
        <v>0.26</v>
      </c>
      <c r="F1782" s="31">
        <v>1.04</v>
      </c>
    </row>
    <row r="1783" spans="1:6" ht="12.75" customHeight="1">
      <c r="A1783" s="39" t="s">
        <v>411</v>
      </c>
      <c r="B1783" s="45" t="s">
        <v>410</v>
      </c>
      <c r="C1783" s="41" t="s">
        <v>105</v>
      </c>
      <c r="D1783" s="32">
        <v>11.07</v>
      </c>
      <c r="E1783" s="42">
        <v>3.8</v>
      </c>
      <c r="F1783" s="31">
        <v>14.86</v>
      </c>
    </row>
    <row r="1784" spans="1:6" ht="12.75" customHeight="1">
      <c r="A1784" s="39" t="s">
        <v>409</v>
      </c>
      <c r="B1784" s="45" t="s">
        <v>408</v>
      </c>
      <c r="C1784" s="41" t="s">
        <v>105</v>
      </c>
      <c r="D1784" s="32">
        <v>12.95</v>
      </c>
      <c r="E1784" s="42">
        <v>4.4400000000000004</v>
      </c>
      <c r="F1784" s="31">
        <v>17.39</v>
      </c>
    </row>
    <row r="1785" spans="1:6" ht="12.75" customHeight="1">
      <c r="A1785" s="39" t="s">
        <v>407</v>
      </c>
      <c r="B1785" s="45" t="s">
        <v>406</v>
      </c>
      <c r="C1785" s="41" t="s">
        <v>105</v>
      </c>
      <c r="D1785" s="32">
        <v>12.95</v>
      </c>
      <c r="E1785" s="42">
        <v>4.4400000000000004</v>
      </c>
      <c r="F1785" s="31">
        <v>17.39</v>
      </c>
    </row>
    <row r="1786" spans="1:6" ht="12.75" customHeight="1">
      <c r="A1786" s="39" t="s">
        <v>405</v>
      </c>
      <c r="B1786" s="45" t="s">
        <v>404</v>
      </c>
      <c r="C1786" s="41" t="s">
        <v>105</v>
      </c>
      <c r="D1786" s="32">
        <v>29.69</v>
      </c>
      <c r="E1786" s="40">
        <v>10.19</v>
      </c>
      <c r="F1786" s="31">
        <v>39.880000000000003</v>
      </c>
    </row>
    <row r="1787" spans="1:6" ht="12.75" customHeight="1">
      <c r="A1787" s="39" t="s">
        <v>403</v>
      </c>
      <c r="B1787" s="45" t="s">
        <v>402</v>
      </c>
      <c r="C1787" s="41" t="s">
        <v>105</v>
      </c>
      <c r="D1787" s="32">
        <v>29.69</v>
      </c>
      <c r="E1787" s="40">
        <v>10.19</v>
      </c>
      <c r="F1787" s="31">
        <v>39.880000000000003</v>
      </c>
    </row>
    <row r="1788" spans="1:6" ht="12.75" customHeight="1">
      <c r="A1788" s="39" t="s">
        <v>401</v>
      </c>
      <c r="B1788" s="45" t="s">
        <v>400</v>
      </c>
      <c r="C1788" s="41" t="s">
        <v>105</v>
      </c>
      <c r="D1788" s="32">
        <v>39.130000000000003</v>
      </c>
      <c r="E1788" s="40">
        <v>13.43</v>
      </c>
      <c r="F1788" s="31">
        <v>52.56</v>
      </c>
    </row>
    <row r="1789" spans="1:6" ht="12.75" customHeight="1">
      <c r="A1789" s="39" t="s">
        <v>399</v>
      </c>
      <c r="B1789" s="45" t="s">
        <v>398</v>
      </c>
      <c r="C1789" s="41" t="s">
        <v>105</v>
      </c>
      <c r="D1789" s="32">
        <v>49.49</v>
      </c>
      <c r="E1789" s="40">
        <v>16.98</v>
      </c>
      <c r="F1789" s="31">
        <v>66.47</v>
      </c>
    </row>
    <row r="1790" spans="1:6" ht="12.75" customHeight="1">
      <c r="A1790" s="39" t="s">
        <v>397</v>
      </c>
      <c r="B1790" s="45" t="s">
        <v>396</v>
      </c>
      <c r="C1790" s="41" t="s">
        <v>105</v>
      </c>
      <c r="D1790" s="32">
        <v>64.08</v>
      </c>
      <c r="E1790" s="40">
        <v>21.99</v>
      </c>
      <c r="F1790" s="31">
        <v>86.08</v>
      </c>
    </row>
    <row r="1791" spans="1:6" ht="12.75" customHeight="1">
      <c r="A1791" s="39" t="s">
        <v>395</v>
      </c>
      <c r="B1791" s="45" t="s">
        <v>394</v>
      </c>
      <c r="C1791" s="41" t="s">
        <v>105</v>
      </c>
      <c r="D1791" s="32">
        <v>64.010000000000005</v>
      </c>
      <c r="E1791" s="40">
        <v>21.97</v>
      </c>
      <c r="F1791" s="31">
        <v>85.98</v>
      </c>
    </row>
    <row r="1792" spans="1:6" ht="12.75" customHeight="1">
      <c r="A1792" s="39" t="s">
        <v>393</v>
      </c>
      <c r="B1792" s="45" t="s">
        <v>392</v>
      </c>
      <c r="C1792" s="41" t="s">
        <v>105</v>
      </c>
      <c r="D1792" s="32">
        <v>89.97</v>
      </c>
      <c r="E1792" s="40">
        <v>30.88</v>
      </c>
      <c r="F1792" s="31">
        <v>120.85</v>
      </c>
    </row>
    <row r="1793" spans="1:6" ht="12.75" customHeight="1">
      <c r="A1793" s="39" t="s">
        <v>391</v>
      </c>
      <c r="B1793" s="45" t="s">
        <v>390</v>
      </c>
      <c r="C1793" s="41" t="s">
        <v>105</v>
      </c>
      <c r="D1793" s="32">
        <v>89.89</v>
      </c>
      <c r="E1793" s="40">
        <v>30.85</v>
      </c>
      <c r="F1793" s="31">
        <v>120.75</v>
      </c>
    </row>
    <row r="1794" spans="1:6" ht="12.75" customHeight="1">
      <c r="A1794" s="39" t="s">
        <v>389</v>
      </c>
      <c r="B1794" s="45" t="s">
        <v>388</v>
      </c>
      <c r="C1794" s="41" t="s">
        <v>105</v>
      </c>
      <c r="D1794" s="32">
        <v>56.41</v>
      </c>
      <c r="E1794" s="40">
        <v>19.36</v>
      </c>
      <c r="F1794" s="31">
        <v>75.760000000000005</v>
      </c>
    </row>
    <row r="1795" spans="1:6" ht="12.75" customHeight="1">
      <c r="A1795" s="39" t="s">
        <v>387</v>
      </c>
      <c r="B1795" s="45" t="s">
        <v>386</v>
      </c>
      <c r="C1795" s="41" t="s">
        <v>105</v>
      </c>
      <c r="D1795" s="32">
        <v>80.67</v>
      </c>
      <c r="E1795" s="40">
        <v>27.69</v>
      </c>
      <c r="F1795" s="31">
        <v>108.36</v>
      </c>
    </row>
    <row r="1796" spans="1:6" ht="12.75" customHeight="1">
      <c r="A1796" s="39" t="s">
        <v>385</v>
      </c>
      <c r="B1796" s="45" t="s">
        <v>384</v>
      </c>
      <c r="C1796" s="41" t="s">
        <v>105</v>
      </c>
      <c r="D1796" s="32">
        <v>47.65</v>
      </c>
      <c r="E1796" s="40">
        <v>16.350000000000001</v>
      </c>
      <c r="F1796" s="31">
        <v>64</v>
      </c>
    </row>
    <row r="1797" spans="1:6" ht="12.75" customHeight="1">
      <c r="A1797" s="39" t="s">
        <v>383</v>
      </c>
      <c r="B1797" s="45" t="s">
        <v>382</v>
      </c>
      <c r="C1797" s="41" t="s">
        <v>105</v>
      </c>
      <c r="D1797" s="32">
        <v>100.68</v>
      </c>
      <c r="E1797" s="40">
        <v>34.56</v>
      </c>
      <c r="F1797" s="31">
        <v>135.24</v>
      </c>
    </row>
    <row r="1798" spans="1:6" ht="12.75" customHeight="1">
      <c r="A1798" s="39" t="s">
        <v>381</v>
      </c>
      <c r="B1798" s="45" t="s">
        <v>380</v>
      </c>
      <c r="C1798" s="41" t="s">
        <v>105</v>
      </c>
      <c r="D1798" s="32">
        <v>62.96</v>
      </c>
      <c r="E1798" s="40">
        <v>21.61</v>
      </c>
      <c r="F1798" s="31">
        <v>84.56</v>
      </c>
    </row>
    <row r="1799" spans="1:6" ht="12.75" customHeight="1">
      <c r="A1799" s="39" t="s">
        <v>379</v>
      </c>
      <c r="B1799" s="45" t="s">
        <v>378</v>
      </c>
      <c r="C1799" s="41" t="s">
        <v>114</v>
      </c>
      <c r="D1799" s="32">
        <v>0.24</v>
      </c>
      <c r="E1799" s="40">
        <v>0.08</v>
      </c>
      <c r="F1799" s="31">
        <v>0.32</v>
      </c>
    </row>
    <row r="1800" spans="1:6" ht="12.75" customHeight="1">
      <c r="A1800" s="39" t="s">
        <v>377</v>
      </c>
      <c r="B1800" s="45" t="s">
        <v>376</v>
      </c>
      <c r="C1800" s="41" t="s">
        <v>114</v>
      </c>
      <c r="D1800" s="32">
        <v>0.17</v>
      </c>
      <c r="E1800" s="40">
        <v>0.06</v>
      </c>
      <c r="F1800" s="31">
        <v>0.22</v>
      </c>
    </row>
    <row r="1801" spans="1:6" ht="12.75" customHeight="1">
      <c r="A1801" s="39" t="s">
        <v>375</v>
      </c>
      <c r="B1801" s="45" t="s">
        <v>374</v>
      </c>
      <c r="C1801" s="41" t="s">
        <v>114</v>
      </c>
      <c r="D1801" s="32">
        <v>0.82</v>
      </c>
      <c r="E1801" s="40">
        <v>0.28000000000000003</v>
      </c>
      <c r="F1801" s="31">
        <v>1.1000000000000001</v>
      </c>
    </row>
    <row r="1802" spans="1:6" ht="12.75" customHeight="1">
      <c r="A1802" s="39" t="s">
        <v>373</v>
      </c>
      <c r="B1802" s="45" t="s">
        <v>372</v>
      </c>
      <c r="C1802" s="41" t="s">
        <v>114</v>
      </c>
      <c r="D1802" s="32">
        <v>0.99</v>
      </c>
      <c r="E1802" s="40">
        <v>0.34</v>
      </c>
      <c r="F1802" s="31">
        <v>1.33</v>
      </c>
    </row>
    <row r="1803" spans="1:6" ht="12.75" customHeight="1">
      <c r="A1803" s="39" t="s">
        <v>371</v>
      </c>
      <c r="B1803" s="45" t="s">
        <v>370</v>
      </c>
      <c r="C1803" s="41" t="s">
        <v>114</v>
      </c>
      <c r="D1803" s="32">
        <v>1.02</v>
      </c>
      <c r="E1803" s="40">
        <v>0.35</v>
      </c>
      <c r="F1803" s="31">
        <v>1.37</v>
      </c>
    </row>
    <row r="1804" spans="1:6" ht="12.75" customHeight="1">
      <c r="A1804" s="39" t="s">
        <v>369</v>
      </c>
      <c r="B1804" s="45" t="s">
        <v>368</v>
      </c>
      <c r="C1804" s="41" t="s">
        <v>114</v>
      </c>
      <c r="D1804" s="32">
        <v>0.95</v>
      </c>
      <c r="E1804" s="40">
        <v>0.33</v>
      </c>
      <c r="F1804" s="31">
        <v>1.28</v>
      </c>
    </row>
    <row r="1805" spans="1:6" ht="12.75" customHeight="1">
      <c r="A1805" s="39" t="s">
        <v>367</v>
      </c>
      <c r="B1805" s="45" t="s">
        <v>366</v>
      </c>
      <c r="C1805" s="41" t="s">
        <v>114</v>
      </c>
      <c r="D1805" s="32">
        <v>1.1200000000000001</v>
      </c>
      <c r="E1805" s="40">
        <v>0.38</v>
      </c>
      <c r="F1805" s="31">
        <v>1.5</v>
      </c>
    </row>
    <row r="1806" spans="1:6" ht="12.75" customHeight="1">
      <c r="A1806" s="39" t="s">
        <v>365</v>
      </c>
      <c r="B1806" s="45" t="s">
        <v>364</v>
      </c>
      <c r="C1806" s="41" t="s">
        <v>114</v>
      </c>
      <c r="D1806" s="32">
        <v>2.5499999999999998</v>
      </c>
      <c r="E1806" s="40">
        <v>0.87</v>
      </c>
      <c r="F1806" s="31">
        <v>3.42</v>
      </c>
    </row>
    <row r="1807" spans="1:6" ht="12.75" customHeight="1">
      <c r="A1807" s="39" t="s">
        <v>363</v>
      </c>
      <c r="B1807" s="45" t="s">
        <v>362</v>
      </c>
      <c r="C1807" s="41" t="s">
        <v>114</v>
      </c>
      <c r="D1807" s="32">
        <v>2.9</v>
      </c>
      <c r="E1807" s="40">
        <v>1</v>
      </c>
      <c r="F1807" s="31">
        <v>3.9</v>
      </c>
    </row>
    <row r="1808" spans="1:6" ht="12.75" customHeight="1">
      <c r="A1808" s="39" t="s">
        <v>361</v>
      </c>
      <c r="B1808" s="45" t="s">
        <v>360</v>
      </c>
      <c r="C1808" s="41" t="s">
        <v>114</v>
      </c>
      <c r="D1808" s="32">
        <v>2.96</v>
      </c>
      <c r="E1808" s="40">
        <v>1.02</v>
      </c>
      <c r="F1808" s="31">
        <v>3.97</v>
      </c>
    </row>
    <row r="1809" spans="1:6" ht="12.75" customHeight="1">
      <c r="A1809" s="39" t="s">
        <v>359</v>
      </c>
      <c r="B1809" s="45" t="s">
        <v>358</v>
      </c>
      <c r="C1809" s="41" t="s">
        <v>114</v>
      </c>
      <c r="D1809" s="32">
        <v>2.95</v>
      </c>
      <c r="E1809" s="40">
        <v>1.01</v>
      </c>
      <c r="F1809" s="31">
        <v>3.96</v>
      </c>
    </row>
    <row r="1810" spans="1:6" ht="12.75" customHeight="1">
      <c r="A1810" s="39" t="s">
        <v>357</v>
      </c>
      <c r="B1810" s="45" t="s">
        <v>356</v>
      </c>
      <c r="C1810" s="41" t="s">
        <v>114</v>
      </c>
      <c r="D1810" s="32">
        <v>3.3</v>
      </c>
      <c r="E1810" s="40">
        <v>1.1299999999999999</v>
      </c>
      <c r="F1810" s="31">
        <v>4.43</v>
      </c>
    </row>
    <row r="1811" spans="1:6" ht="12.75" customHeight="1">
      <c r="A1811" s="39" t="s">
        <v>355</v>
      </c>
      <c r="B1811" s="45" t="s">
        <v>354</v>
      </c>
      <c r="C1811" s="41" t="s">
        <v>114</v>
      </c>
      <c r="D1811" s="32">
        <v>3.7</v>
      </c>
      <c r="E1811" s="40">
        <v>1.27</v>
      </c>
      <c r="F1811" s="31">
        <v>4.97</v>
      </c>
    </row>
    <row r="1812" spans="1:6" ht="12.75" customHeight="1">
      <c r="A1812" s="39" t="s">
        <v>353</v>
      </c>
      <c r="B1812" s="45" t="s">
        <v>352</v>
      </c>
      <c r="C1812" s="41" t="s">
        <v>114</v>
      </c>
      <c r="D1812" s="32">
        <v>4.17</v>
      </c>
      <c r="E1812" s="40">
        <v>1.43</v>
      </c>
      <c r="F1812" s="31">
        <v>5.6</v>
      </c>
    </row>
    <row r="1813" spans="1:6" ht="12.75" customHeight="1">
      <c r="A1813" s="39" t="s">
        <v>351</v>
      </c>
      <c r="B1813" s="45" t="s">
        <v>350</v>
      </c>
      <c r="C1813" s="41" t="s">
        <v>114</v>
      </c>
      <c r="D1813" s="32">
        <v>4.13</v>
      </c>
      <c r="E1813" s="40">
        <v>1.42</v>
      </c>
      <c r="F1813" s="31">
        <v>5.55</v>
      </c>
    </row>
    <row r="1814" spans="1:6" ht="12.75" customHeight="1">
      <c r="A1814" s="39" t="s">
        <v>349</v>
      </c>
      <c r="B1814" s="45" t="s">
        <v>348</v>
      </c>
      <c r="C1814" s="41" t="s">
        <v>114</v>
      </c>
      <c r="D1814" s="32">
        <v>4.17</v>
      </c>
      <c r="E1814" s="40">
        <v>1.43</v>
      </c>
      <c r="F1814" s="31">
        <v>5.61</v>
      </c>
    </row>
    <row r="1815" spans="1:6" ht="12.75" customHeight="1">
      <c r="A1815" s="39" t="s">
        <v>347</v>
      </c>
      <c r="B1815" s="45" t="s">
        <v>346</v>
      </c>
      <c r="C1815" s="41" t="s">
        <v>114</v>
      </c>
      <c r="D1815" s="32">
        <v>4.6399999999999997</v>
      </c>
      <c r="E1815" s="40">
        <v>1.59</v>
      </c>
      <c r="F1815" s="31">
        <v>6.24</v>
      </c>
    </row>
    <row r="1816" spans="1:6" ht="12.75" customHeight="1">
      <c r="A1816" s="39" t="s">
        <v>345</v>
      </c>
      <c r="B1816" s="45" t="s">
        <v>344</v>
      </c>
      <c r="C1816" s="41" t="s">
        <v>114</v>
      </c>
      <c r="D1816" s="32">
        <v>0.92</v>
      </c>
      <c r="E1816" s="40">
        <v>0.32</v>
      </c>
      <c r="F1816" s="31">
        <v>1.23</v>
      </c>
    </row>
    <row r="1817" spans="1:6" ht="12.75" customHeight="1">
      <c r="A1817" s="39" t="s">
        <v>343</v>
      </c>
      <c r="B1817" s="45" t="s">
        <v>342</v>
      </c>
      <c r="C1817" s="41" t="s">
        <v>114</v>
      </c>
      <c r="D1817" s="32">
        <v>1.1100000000000001</v>
      </c>
      <c r="E1817" s="40">
        <v>0.38</v>
      </c>
      <c r="F1817" s="31">
        <v>1.49</v>
      </c>
    </row>
    <row r="1818" spans="1:6" ht="12.75" customHeight="1">
      <c r="A1818" s="39" t="s">
        <v>341</v>
      </c>
      <c r="B1818" s="45" t="s">
        <v>340</v>
      </c>
      <c r="C1818" s="41" t="s">
        <v>114</v>
      </c>
      <c r="D1818" s="32">
        <v>2.1800000000000002</v>
      </c>
      <c r="E1818" s="40">
        <v>0.75</v>
      </c>
      <c r="F1818" s="31">
        <v>2.92</v>
      </c>
    </row>
    <row r="1819" spans="1:6" ht="12.75" customHeight="1">
      <c r="A1819" s="39" t="s">
        <v>339</v>
      </c>
      <c r="B1819" s="45" t="s">
        <v>338</v>
      </c>
      <c r="C1819" s="41" t="s">
        <v>114</v>
      </c>
      <c r="D1819" s="32">
        <v>2.68</v>
      </c>
      <c r="E1819" s="40">
        <v>0.92</v>
      </c>
      <c r="F1819" s="31">
        <v>3.61</v>
      </c>
    </row>
    <row r="1820" spans="1:6" ht="12.75" customHeight="1">
      <c r="A1820" s="39" t="s">
        <v>337</v>
      </c>
      <c r="B1820" s="45" t="s">
        <v>336</v>
      </c>
      <c r="C1820" s="41" t="s">
        <v>114</v>
      </c>
      <c r="D1820" s="32">
        <v>0.84</v>
      </c>
      <c r="E1820" s="40">
        <v>0.28999999999999998</v>
      </c>
      <c r="F1820" s="31">
        <v>1.1200000000000001</v>
      </c>
    </row>
    <row r="1821" spans="1:6" ht="12.75" customHeight="1">
      <c r="A1821" s="39" t="s">
        <v>335</v>
      </c>
      <c r="B1821" s="45" t="s">
        <v>334</v>
      </c>
      <c r="C1821" s="41" t="s">
        <v>114</v>
      </c>
      <c r="D1821" s="32">
        <v>0.83</v>
      </c>
      <c r="E1821" s="40">
        <v>0.28000000000000003</v>
      </c>
      <c r="F1821" s="31">
        <v>1.1100000000000001</v>
      </c>
    </row>
    <row r="1822" spans="1:6" ht="12.75" customHeight="1">
      <c r="A1822" s="39" t="s">
        <v>333</v>
      </c>
      <c r="B1822" s="45" t="s">
        <v>332</v>
      </c>
      <c r="C1822" s="39" t="s">
        <v>114</v>
      </c>
      <c r="D1822" s="32">
        <v>0.84</v>
      </c>
      <c r="E1822" s="38">
        <v>0.28999999999999998</v>
      </c>
      <c r="F1822" s="31">
        <v>1.1200000000000001</v>
      </c>
    </row>
    <row r="1823" spans="1:6" ht="12.75" customHeight="1">
      <c r="A1823" s="39" t="s">
        <v>331</v>
      </c>
      <c r="B1823" s="45" t="s">
        <v>330</v>
      </c>
      <c r="C1823" s="39" t="s">
        <v>114</v>
      </c>
      <c r="D1823" s="32">
        <v>0.83</v>
      </c>
      <c r="E1823" s="38">
        <v>0.28000000000000003</v>
      </c>
      <c r="F1823" s="31">
        <v>1.1100000000000001</v>
      </c>
    </row>
    <row r="1824" spans="1:6" ht="12.75" customHeight="1">
      <c r="A1824" s="39" t="s">
        <v>329</v>
      </c>
      <c r="B1824" s="45" t="s">
        <v>328</v>
      </c>
      <c r="C1824" s="39" t="s">
        <v>114</v>
      </c>
      <c r="D1824" s="32">
        <v>1.1399999999999999</v>
      </c>
      <c r="E1824" s="38">
        <v>0.39</v>
      </c>
      <c r="F1824" s="31">
        <v>1.53</v>
      </c>
    </row>
    <row r="1825" spans="1:6" ht="12.75" customHeight="1">
      <c r="A1825" s="39" t="s">
        <v>327</v>
      </c>
      <c r="B1825" s="45" t="s">
        <v>326</v>
      </c>
      <c r="C1825" s="39" t="s">
        <v>114</v>
      </c>
      <c r="D1825" s="32">
        <v>1.1299999999999999</v>
      </c>
      <c r="E1825" s="38">
        <v>0.39</v>
      </c>
      <c r="F1825" s="31">
        <v>1.51</v>
      </c>
    </row>
    <row r="1826" spans="1:6" ht="12.75" customHeight="1">
      <c r="A1826" s="39" t="s">
        <v>325</v>
      </c>
      <c r="B1826" s="45" t="s">
        <v>324</v>
      </c>
      <c r="C1826" s="39" t="s">
        <v>114</v>
      </c>
      <c r="D1826" s="32">
        <v>1.1399999999999999</v>
      </c>
      <c r="E1826" s="38">
        <v>0.39</v>
      </c>
      <c r="F1826" s="31">
        <v>1.53</v>
      </c>
    </row>
    <row r="1827" spans="1:6" ht="12.75" customHeight="1">
      <c r="A1827" s="39" t="s">
        <v>323</v>
      </c>
      <c r="B1827" s="45" t="s">
        <v>322</v>
      </c>
      <c r="C1827" s="39" t="s">
        <v>114</v>
      </c>
      <c r="D1827" s="32">
        <v>1.1299999999999999</v>
      </c>
      <c r="E1827" s="38">
        <v>0.39</v>
      </c>
      <c r="F1827" s="31">
        <v>1.51</v>
      </c>
    </row>
    <row r="1828" spans="1:6" ht="12.75" customHeight="1">
      <c r="A1828" s="39" t="s">
        <v>321</v>
      </c>
      <c r="B1828" s="45" t="s">
        <v>320</v>
      </c>
      <c r="C1828" s="39" t="s">
        <v>114</v>
      </c>
      <c r="D1828" s="32">
        <v>1.05</v>
      </c>
      <c r="E1828" s="38">
        <v>0.36</v>
      </c>
      <c r="F1828" s="31">
        <v>1.41</v>
      </c>
    </row>
    <row r="1829" spans="1:6" ht="12.75" customHeight="1">
      <c r="A1829" s="39" t="s">
        <v>319</v>
      </c>
      <c r="B1829" s="45" t="s">
        <v>318</v>
      </c>
      <c r="C1829" s="39" t="s">
        <v>114</v>
      </c>
      <c r="D1829" s="32">
        <v>1.91</v>
      </c>
      <c r="E1829" s="38">
        <v>0.66</v>
      </c>
      <c r="F1829" s="31">
        <v>2.57</v>
      </c>
    </row>
    <row r="1830" spans="1:6" ht="12.75" customHeight="1">
      <c r="A1830" s="39" t="s">
        <v>317</v>
      </c>
      <c r="B1830" s="45" t="s">
        <v>316</v>
      </c>
      <c r="C1830" s="39" t="s">
        <v>114</v>
      </c>
      <c r="D1830" s="32">
        <v>2.5</v>
      </c>
      <c r="E1830" s="38">
        <v>0.86</v>
      </c>
      <c r="F1830" s="31">
        <v>3.36</v>
      </c>
    </row>
    <row r="1831" spans="1:6" ht="12.75" customHeight="1">
      <c r="A1831" s="39" t="s">
        <v>315</v>
      </c>
      <c r="B1831" s="45" t="s">
        <v>314</v>
      </c>
      <c r="C1831" s="39" t="s">
        <v>114</v>
      </c>
      <c r="D1831" s="32">
        <v>3.09</v>
      </c>
      <c r="E1831" s="38">
        <v>1.06</v>
      </c>
      <c r="F1831" s="31">
        <v>4.1500000000000004</v>
      </c>
    </row>
    <row r="1832" spans="1:6" ht="12.75" customHeight="1">
      <c r="A1832" s="39" t="s">
        <v>313</v>
      </c>
      <c r="B1832" s="45" t="s">
        <v>312</v>
      </c>
      <c r="C1832" s="39" t="s">
        <v>114</v>
      </c>
      <c r="D1832" s="32">
        <v>0.97</v>
      </c>
      <c r="E1832" s="38">
        <v>0.33</v>
      </c>
      <c r="F1832" s="31">
        <v>1.3</v>
      </c>
    </row>
    <row r="1833" spans="1:6" ht="12.75" customHeight="1">
      <c r="A1833" s="39" t="s">
        <v>311</v>
      </c>
      <c r="B1833" s="45" t="s">
        <v>310</v>
      </c>
      <c r="C1833" s="39" t="s">
        <v>114</v>
      </c>
      <c r="D1833" s="32">
        <v>0.96</v>
      </c>
      <c r="E1833" s="38">
        <v>0.33</v>
      </c>
      <c r="F1833" s="31">
        <v>1.29</v>
      </c>
    </row>
    <row r="1834" spans="1:6" ht="12.75" customHeight="1">
      <c r="A1834" s="39" t="s">
        <v>309</v>
      </c>
      <c r="B1834" s="45" t="s">
        <v>308</v>
      </c>
      <c r="C1834" s="39" t="s">
        <v>114</v>
      </c>
      <c r="D1834" s="32">
        <v>0.97</v>
      </c>
      <c r="E1834" s="38">
        <v>0.33</v>
      </c>
      <c r="F1834" s="31">
        <v>1.3</v>
      </c>
    </row>
    <row r="1835" spans="1:6" ht="12.75" customHeight="1">
      <c r="A1835" s="39" t="s">
        <v>307</v>
      </c>
      <c r="B1835" s="45" t="s">
        <v>306</v>
      </c>
      <c r="C1835" s="39" t="s">
        <v>114</v>
      </c>
      <c r="D1835" s="32">
        <v>0.96</v>
      </c>
      <c r="E1835" s="38">
        <v>0.33</v>
      </c>
      <c r="F1835" s="31">
        <v>1.29</v>
      </c>
    </row>
    <row r="1836" spans="1:6" ht="12.75" customHeight="1">
      <c r="A1836" s="39" t="s">
        <v>305</v>
      </c>
      <c r="B1836" s="45" t="s">
        <v>304</v>
      </c>
      <c r="C1836" s="39" t="s">
        <v>114</v>
      </c>
      <c r="D1836" s="32">
        <v>1.79</v>
      </c>
      <c r="E1836" s="38">
        <v>0.61</v>
      </c>
      <c r="F1836" s="31">
        <v>2.41</v>
      </c>
    </row>
    <row r="1837" spans="1:6" ht="12.75" customHeight="1">
      <c r="A1837" s="39" t="s">
        <v>303</v>
      </c>
      <c r="B1837" s="45" t="s">
        <v>302</v>
      </c>
      <c r="C1837" s="39" t="s">
        <v>114</v>
      </c>
      <c r="D1837" s="32">
        <v>1.78</v>
      </c>
      <c r="E1837" s="38">
        <v>0.61</v>
      </c>
      <c r="F1837" s="31">
        <v>2.39</v>
      </c>
    </row>
    <row r="1838" spans="1:6" ht="12.75" customHeight="1">
      <c r="A1838" s="39" t="s">
        <v>301</v>
      </c>
      <c r="B1838" s="45" t="s">
        <v>300</v>
      </c>
      <c r="C1838" s="39" t="s">
        <v>114</v>
      </c>
      <c r="D1838" s="32">
        <v>1.79</v>
      </c>
      <c r="E1838" s="38">
        <v>0.61</v>
      </c>
      <c r="F1838" s="31">
        <v>2.41</v>
      </c>
    </row>
    <row r="1839" spans="1:6" ht="12.75" customHeight="1">
      <c r="A1839" s="39" t="s">
        <v>299</v>
      </c>
      <c r="B1839" s="45" t="s">
        <v>298</v>
      </c>
      <c r="C1839" s="39" t="s">
        <v>114</v>
      </c>
      <c r="D1839" s="32">
        <v>1.78</v>
      </c>
      <c r="E1839" s="38">
        <v>0.61</v>
      </c>
      <c r="F1839" s="31">
        <v>2.39</v>
      </c>
    </row>
    <row r="1840" spans="1:6" ht="12.75" customHeight="1">
      <c r="A1840" s="39" t="s">
        <v>297</v>
      </c>
      <c r="B1840" s="45" t="s">
        <v>296</v>
      </c>
      <c r="C1840" s="39" t="s">
        <v>114</v>
      </c>
      <c r="D1840" s="32">
        <v>2.06</v>
      </c>
      <c r="E1840" s="38">
        <v>0.71</v>
      </c>
      <c r="F1840" s="31">
        <v>2.76</v>
      </c>
    </row>
    <row r="1841" spans="1:6" ht="12.75" customHeight="1">
      <c r="A1841" s="39" t="s">
        <v>295</v>
      </c>
      <c r="B1841" s="45" t="s">
        <v>294</v>
      </c>
      <c r="C1841" s="39" t="s">
        <v>114</v>
      </c>
      <c r="D1841" s="32">
        <v>2.04</v>
      </c>
      <c r="E1841" s="38">
        <v>0.7</v>
      </c>
      <c r="F1841" s="31">
        <v>2.74</v>
      </c>
    </row>
    <row r="1842" spans="1:6" ht="12.75" customHeight="1">
      <c r="A1842" s="39" t="s">
        <v>293</v>
      </c>
      <c r="B1842" s="45" t="s">
        <v>292</v>
      </c>
      <c r="C1842" s="39" t="s">
        <v>114</v>
      </c>
      <c r="D1842" s="32">
        <v>2.06</v>
      </c>
      <c r="E1842" s="38">
        <v>0.71</v>
      </c>
      <c r="F1842" s="31">
        <v>2.76</v>
      </c>
    </row>
    <row r="1843" spans="1:6" ht="12.75" customHeight="1">
      <c r="A1843" s="39" t="s">
        <v>291</v>
      </c>
      <c r="B1843" s="45" t="s">
        <v>290</v>
      </c>
      <c r="C1843" s="39" t="s">
        <v>114</v>
      </c>
      <c r="D1843" s="32">
        <v>2.04</v>
      </c>
      <c r="E1843" s="38">
        <v>0.7</v>
      </c>
      <c r="F1843" s="31">
        <v>2.74</v>
      </c>
    </row>
    <row r="1844" spans="1:6" ht="12.75" customHeight="1">
      <c r="A1844" s="39" t="s">
        <v>289</v>
      </c>
      <c r="B1844" s="45" t="s">
        <v>288</v>
      </c>
      <c r="C1844" s="39" t="s">
        <v>114</v>
      </c>
      <c r="D1844" s="32">
        <v>2.38</v>
      </c>
      <c r="E1844" s="38">
        <v>0.82</v>
      </c>
      <c r="F1844" s="31">
        <v>3.2</v>
      </c>
    </row>
    <row r="1845" spans="1:6" ht="12.75" customHeight="1">
      <c r="A1845" s="39" t="s">
        <v>287</v>
      </c>
      <c r="B1845" s="45" t="s">
        <v>286</v>
      </c>
      <c r="C1845" s="39" t="s">
        <v>114</v>
      </c>
      <c r="D1845" s="32">
        <v>2.36</v>
      </c>
      <c r="E1845" s="38">
        <v>0.81</v>
      </c>
      <c r="F1845" s="31">
        <v>3.17</v>
      </c>
    </row>
    <row r="1846" spans="1:6" ht="12.75" customHeight="1">
      <c r="A1846" s="39" t="s">
        <v>285</v>
      </c>
      <c r="B1846" s="45" t="s">
        <v>284</v>
      </c>
      <c r="C1846" s="39" t="s">
        <v>114</v>
      </c>
      <c r="D1846" s="32">
        <v>2.38</v>
      </c>
      <c r="E1846" s="38">
        <v>0.82</v>
      </c>
      <c r="F1846" s="31">
        <v>3.2</v>
      </c>
    </row>
    <row r="1847" spans="1:6" ht="12.75" customHeight="1">
      <c r="A1847" s="39" t="s">
        <v>283</v>
      </c>
      <c r="B1847" s="45" t="s">
        <v>282</v>
      </c>
      <c r="C1847" s="39" t="s">
        <v>114</v>
      </c>
      <c r="D1847" s="32">
        <v>2.35</v>
      </c>
      <c r="E1847" s="38">
        <v>0.81</v>
      </c>
      <c r="F1847" s="31">
        <v>3.16</v>
      </c>
    </row>
    <row r="1848" spans="1:6" ht="12.75" customHeight="1">
      <c r="A1848" s="39" t="s">
        <v>281</v>
      </c>
      <c r="B1848" s="45" t="s">
        <v>280</v>
      </c>
      <c r="C1848" s="39" t="s">
        <v>114</v>
      </c>
      <c r="D1848" s="32">
        <v>2.5499999999999998</v>
      </c>
      <c r="E1848" s="38">
        <v>0.88</v>
      </c>
      <c r="F1848" s="31">
        <v>3.43</v>
      </c>
    </row>
    <row r="1849" spans="1:6" ht="12.75" customHeight="1">
      <c r="A1849" s="39" t="s">
        <v>279</v>
      </c>
      <c r="B1849" s="45" t="s">
        <v>278</v>
      </c>
      <c r="C1849" s="39" t="s">
        <v>114</v>
      </c>
      <c r="D1849" s="32">
        <v>2.5499999999999998</v>
      </c>
      <c r="E1849" s="38">
        <v>0.87</v>
      </c>
      <c r="F1849" s="31">
        <v>3.42</v>
      </c>
    </row>
    <row r="1850" spans="1:6" ht="12.75" customHeight="1">
      <c r="A1850" s="39" t="s">
        <v>277</v>
      </c>
      <c r="B1850" s="45" t="s">
        <v>276</v>
      </c>
      <c r="C1850" s="39" t="s">
        <v>114</v>
      </c>
      <c r="D1850" s="32">
        <v>2.5499999999999998</v>
      </c>
      <c r="E1850" s="38">
        <v>0.88</v>
      </c>
      <c r="F1850" s="31">
        <v>3.43</v>
      </c>
    </row>
    <row r="1851" spans="1:6" ht="12.75" customHeight="1">
      <c r="A1851" s="39" t="s">
        <v>275</v>
      </c>
      <c r="B1851" s="45" t="s">
        <v>274</v>
      </c>
      <c r="C1851" s="39" t="s">
        <v>114</v>
      </c>
      <c r="D1851" s="32">
        <v>2.5299999999999998</v>
      </c>
      <c r="E1851" s="38">
        <v>0.87</v>
      </c>
      <c r="F1851" s="31">
        <v>3.4</v>
      </c>
    </row>
    <row r="1852" spans="1:6" ht="12.75" customHeight="1">
      <c r="A1852" s="39" t="s">
        <v>273</v>
      </c>
      <c r="B1852" s="45" t="s">
        <v>272</v>
      </c>
      <c r="C1852" s="39" t="s">
        <v>114</v>
      </c>
      <c r="D1852" s="32">
        <v>2.97</v>
      </c>
      <c r="E1852" s="38">
        <v>1.02</v>
      </c>
      <c r="F1852" s="31">
        <v>3.99</v>
      </c>
    </row>
    <row r="1853" spans="1:6" ht="12.75" customHeight="1">
      <c r="A1853" s="39" t="s">
        <v>271</v>
      </c>
      <c r="B1853" s="45" t="s">
        <v>270</v>
      </c>
      <c r="C1853" s="39" t="s">
        <v>114</v>
      </c>
      <c r="D1853" s="32">
        <v>2.95</v>
      </c>
      <c r="E1853" s="38">
        <v>1.01</v>
      </c>
      <c r="F1853" s="31">
        <v>3.96</v>
      </c>
    </row>
    <row r="1854" spans="1:6" ht="12.75" customHeight="1">
      <c r="A1854" s="39" t="s">
        <v>269</v>
      </c>
      <c r="B1854" s="45" t="s">
        <v>268</v>
      </c>
      <c r="C1854" s="39" t="s">
        <v>114</v>
      </c>
      <c r="D1854" s="32">
        <v>2.97</v>
      </c>
      <c r="E1854" s="38">
        <v>1.02</v>
      </c>
      <c r="F1854" s="31">
        <v>3.99</v>
      </c>
    </row>
    <row r="1855" spans="1:6" ht="12.75" customHeight="1">
      <c r="A1855" s="39" t="s">
        <v>267</v>
      </c>
      <c r="B1855" s="45" t="s">
        <v>266</v>
      </c>
      <c r="C1855" s="39" t="s">
        <v>114</v>
      </c>
      <c r="D1855" s="32">
        <v>2.95</v>
      </c>
      <c r="E1855" s="38">
        <v>1.01</v>
      </c>
      <c r="F1855" s="31">
        <v>3.96</v>
      </c>
    </row>
    <row r="1856" spans="1:6" ht="12.75" customHeight="1">
      <c r="A1856" s="39" t="s">
        <v>265</v>
      </c>
      <c r="B1856" s="45" t="s">
        <v>264</v>
      </c>
      <c r="C1856" s="39" t="s">
        <v>114</v>
      </c>
      <c r="D1856" s="32">
        <v>0.92</v>
      </c>
      <c r="E1856" s="38">
        <v>0.32</v>
      </c>
      <c r="F1856" s="31">
        <v>1.24</v>
      </c>
    </row>
    <row r="1857" spans="1:6" ht="12.75" customHeight="1">
      <c r="A1857" s="39" t="s">
        <v>263</v>
      </c>
      <c r="B1857" s="45" t="s">
        <v>262</v>
      </c>
      <c r="C1857" s="39" t="s">
        <v>114</v>
      </c>
      <c r="D1857" s="32">
        <v>1.7</v>
      </c>
      <c r="E1857" s="38">
        <v>0.57999999999999996</v>
      </c>
      <c r="F1857" s="31">
        <v>2.2799999999999998</v>
      </c>
    </row>
    <row r="1858" spans="1:6" ht="12.75" customHeight="1">
      <c r="A1858" s="39" t="s">
        <v>261</v>
      </c>
      <c r="B1858" s="45" t="s">
        <v>260</v>
      </c>
      <c r="C1858" s="33" t="s">
        <v>114</v>
      </c>
      <c r="D1858" s="32">
        <v>1</v>
      </c>
      <c r="E1858" s="32">
        <v>0.34</v>
      </c>
      <c r="F1858" s="31">
        <v>1.34</v>
      </c>
    </row>
    <row r="1859" spans="1:6" ht="12.75" customHeight="1">
      <c r="A1859" s="39" t="s">
        <v>259</v>
      </c>
      <c r="B1859" s="45" t="s">
        <v>258</v>
      </c>
      <c r="C1859" s="33" t="s">
        <v>114</v>
      </c>
      <c r="D1859" s="32">
        <v>1.85</v>
      </c>
      <c r="E1859" s="32">
        <v>0.63</v>
      </c>
      <c r="F1859" s="31">
        <v>2.48</v>
      </c>
    </row>
    <row r="1860" spans="1:6" ht="12.75" customHeight="1">
      <c r="A1860" s="39" t="s">
        <v>257</v>
      </c>
      <c r="B1860" s="45" t="s">
        <v>256</v>
      </c>
      <c r="C1860" s="33" t="s">
        <v>105</v>
      </c>
      <c r="D1860" s="32">
        <v>88.73</v>
      </c>
      <c r="E1860" s="32">
        <v>30.45</v>
      </c>
      <c r="F1860" s="31">
        <v>119.18</v>
      </c>
    </row>
    <row r="1861" spans="1:6" ht="12.75" customHeight="1">
      <c r="A1861" s="39" t="s">
        <v>255</v>
      </c>
      <c r="B1861" s="45" t="s">
        <v>254</v>
      </c>
      <c r="C1861" s="33" t="s">
        <v>105</v>
      </c>
      <c r="D1861" s="32">
        <v>117.73</v>
      </c>
      <c r="E1861" s="32">
        <v>40.4</v>
      </c>
      <c r="F1861" s="31">
        <v>158.13</v>
      </c>
    </row>
    <row r="1862" spans="1:6" ht="12.75" customHeight="1">
      <c r="A1862" s="39" t="s">
        <v>253</v>
      </c>
      <c r="B1862" s="45" t="s">
        <v>252</v>
      </c>
      <c r="C1862" s="33" t="s">
        <v>105</v>
      </c>
      <c r="D1862" s="32">
        <v>84.57</v>
      </c>
      <c r="E1862" s="32">
        <v>29.02</v>
      </c>
      <c r="F1862" s="31">
        <v>113.59</v>
      </c>
    </row>
    <row r="1863" spans="1:6" ht="12.75" customHeight="1">
      <c r="A1863" s="39" t="s">
        <v>251</v>
      </c>
      <c r="B1863" s="45" t="s">
        <v>250</v>
      </c>
      <c r="C1863" s="33" t="s">
        <v>105</v>
      </c>
      <c r="D1863" s="32">
        <v>107.22</v>
      </c>
      <c r="E1863" s="32">
        <v>36.799999999999997</v>
      </c>
      <c r="F1863" s="31">
        <v>144.02000000000001</v>
      </c>
    </row>
    <row r="1864" spans="1:6" ht="12.75" customHeight="1">
      <c r="A1864" s="39" t="s">
        <v>249</v>
      </c>
      <c r="B1864" s="45" t="s">
        <v>248</v>
      </c>
      <c r="C1864" s="33" t="s">
        <v>229</v>
      </c>
      <c r="D1864" s="32">
        <v>61.2</v>
      </c>
      <c r="E1864" s="32">
        <v>21</v>
      </c>
      <c r="F1864" s="31">
        <v>82.21</v>
      </c>
    </row>
    <row r="1865" spans="1:6" ht="12.75" customHeight="1">
      <c r="A1865" s="39" t="s">
        <v>247</v>
      </c>
      <c r="B1865" s="45" t="s">
        <v>246</v>
      </c>
      <c r="C1865" s="33" t="s">
        <v>229</v>
      </c>
      <c r="D1865" s="32">
        <v>95.64</v>
      </c>
      <c r="E1865" s="32">
        <v>32.82</v>
      </c>
      <c r="F1865" s="31">
        <v>128.47</v>
      </c>
    </row>
    <row r="1866" spans="1:6" ht="12.75" customHeight="1">
      <c r="A1866" s="39" t="s">
        <v>245</v>
      </c>
      <c r="B1866" s="45" t="s">
        <v>244</v>
      </c>
      <c r="C1866" s="33" t="s">
        <v>229</v>
      </c>
      <c r="D1866" s="32">
        <v>57.92</v>
      </c>
      <c r="E1866" s="32">
        <v>19.88</v>
      </c>
      <c r="F1866" s="31">
        <v>77.8</v>
      </c>
    </row>
    <row r="1867" spans="1:6" ht="12.75" customHeight="1">
      <c r="A1867" s="39" t="s">
        <v>243</v>
      </c>
      <c r="B1867" s="45" t="s">
        <v>242</v>
      </c>
      <c r="C1867" s="33" t="s">
        <v>229</v>
      </c>
      <c r="D1867" s="32">
        <v>51.1</v>
      </c>
      <c r="E1867" s="32">
        <v>17.54</v>
      </c>
      <c r="F1867" s="31">
        <v>68.64</v>
      </c>
    </row>
    <row r="1868" spans="1:6" ht="12.75" customHeight="1">
      <c r="A1868" s="39" t="s">
        <v>241</v>
      </c>
      <c r="B1868" s="45" t="s">
        <v>240</v>
      </c>
      <c r="C1868" s="33" t="s">
        <v>229</v>
      </c>
      <c r="D1868" s="32">
        <v>45.04</v>
      </c>
      <c r="E1868" s="32">
        <v>15.46</v>
      </c>
      <c r="F1868" s="31">
        <v>60.5</v>
      </c>
    </row>
    <row r="1869" spans="1:6" ht="12.75" customHeight="1">
      <c r="A1869" s="39" t="s">
        <v>239</v>
      </c>
      <c r="B1869" s="45" t="s">
        <v>238</v>
      </c>
      <c r="C1869" s="33" t="s">
        <v>229</v>
      </c>
      <c r="D1869" s="32">
        <v>62.73</v>
      </c>
      <c r="E1869" s="32">
        <v>21.53</v>
      </c>
      <c r="F1869" s="31">
        <v>84.26</v>
      </c>
    </row>
    <row r="1870" spans="1:6" ht="12.75" customHeight="1">
      <c r="A1870" s="39" t="s">
        <v>237</v>
      </c>
      <c r="B1870" s="45" t="s">
        <v>236</v>
      </c>
      <c r="C1870" s="33" t="s">
        <v>229</v>
      </c>
      <c r="D1870" s="32">
        <v>69.5</v>
      </c>
      <c r="E1870" s="32">
        <v>23.85</v>
      </c>
      <c r="F1870" s="31">
        <v>93.35</v>
      </c>
    </row>
    <row r="1871" spans="1:6" ht="12.75" customHeight="1">
      <c r="A1871" s="39" t="s">
        <v>235</v>
      </c>
      <c r="B1871" s="45" t="s">
        <v>234</v>
      </c>
      <c r="C1871" s="33" t="s">
        <v>229</v>
      </c>
      <c r="D1871" s="32">
        <v>66.45</v>
      </c>
      <c r="E1871" s="32">
        <v>22.81</v>
      </c>
      <c r="F1871" s="31">
        <v>89.26</v>
      </c>
    </row>
    <row r="1872" spans="1:6" ht="12.75" customHeight="1">
      <c r="A1872" s="39" t="s">
        <v>233</v>
      </c>
      <c r="B1872" s="45" t="s">
        <v>232</v>
      </c>
      <c r="C1872" s="33" t="s">
        <v>229</v>
      </c>
      <c r="D1872" s="32">
        <v>50.32</v>
      </c>
      <c r="E1872" s="32">
        <v>17.27</v>
      </c>
      <c r="F1872" s="31">
        <v>67.59</v>
      </c>
    </row>
    <row r="1873" spans="1:6" ht="12.75" customHeight="1">
      <c r="A1873" s="39" t="s">
        <v>231</v>
      </c>
      <c r="B1873" s="45" t="s">
        <v>230</v>
      </c>
      <c r="C1873" s="33" t="s">
        <v>229</v>
      </c>
      <c r="D1873" s="32">
        <v>74.39</v>
      </c>
      <c r="E1873" s="32">
        <v>25.53</v>
      </c>
      <c r="F1873" s="31">
        <v>99.92</v>
      </c>
    </row>
    <row r="1874" spans="1:6" ht="12.75" customHeight="1">
      <c r="A1874" s="39" t="s">
        <v>228</v>
      </c>
      <c r="B1874" s="45" t="s">
        <v>227</v>
      </c>
      <c r="C1874" s="33" t="s">
        <v>114</v>
      </c>
      <c r="D1874" s="32">
        <v>4.4800000000000004</v>
      </c>
      <c r="E1874" s="32">
        <v>1.54</v>
      </c>
      <c r="F1874" s="31">
        <v>6.01</v>
      </c>
    </row>
    <row r="1875" spans="1:6" ht="12.75" customHeight="1">
      <c r="A1875" s="39" t="s">
        <v>226</v>
      </c>
      <c r="B1875" s="45" t="s">
        <v>225</v>
      </c>
      <c r="C1875" s="33" t="s">
        <v>105</v>
      </c>
      <c r="D1875" s="32">
        <v>314.73</v>
      </c>
      <c r="E1875" s="32">
        <v>108.01</v>
      </c>
      <c r="F1875" s="31">
        <v>422.74</v>
      </c>
    </row>
    <row r="1876" spans="1:6" ht="12.75" customHeight="1">
      <c r="A1876" s="39" t="s">
        <v>224</v>
      </c>
      <c r="B1876" s="45" t="s">
        <v>223</v>
      </c>
      <c r="C1876" s="33" t="s">
        <v>105</v>
      </c>
      <c r="D1876" s="32">
        <v>353.92</v>
      </c>
      <c r="E1876" s="32">
        <v>121.46</v>
      </c>
      <c r="F1876" s="31">
        <v>475.38</v>
      </c>
    </row>
    <row r="1877" spans="1:6" ht="12.75" customHeight="1">
      <c r="A1877" s="39" t="s">
        <v>222</v>
      </c>
      <c r="B1877" s="45" t="s">
        <v>221</v>
      </c>
      <c r="C1877" s="33" t="s">
        <v>92</v>
      </c>
      <c r="D1877" s="32">
        <v>3.31</v>
      </c>
      <c r="E1877" s="32">
        <v>1.1299999999999999</v>
      </c>
      <c r="F1877" s="31">
        <v>4.4400000000000004</v>
      </c>
    </row>
    <row r="1878" spans="1:6" ht="12.75" customHeight="1">
      <c r="A1878" s="39" t="s">
        <v>220</v>
      </c>
      <c r="B1878" s="45" t="s">
        <v>219</v>
      </c>
      <c r="C1878" s="33" t="s">
        <v>105</v>
      </c>
      <c r="D1878" s="32">
        <v>9.75</v>
      </c>
      <c r="E1878" s="32">
        <v>3.35</v>
      </c>
      <c r="F1878" s="31">
        <v>13.1</v>
      </c>
    </row>
    <row r="1879" spans="1:6" ht="12.75" customHeight="1">
      <c r="A1879" s="39" t="s">
        <v>218</v>
      </c>
      <c r="B1879" s="45" t="s">
        <v>217</v>
      </c>
      <c r="C1879" s="33" t="s">
        <v>105</v>
      </c>
      <c r="D1879" s="32">
        <v>179.92</v>
      </c>
      <c r="E1879" s="32">
        <v>61.75</v>
      </c>
      <c r="F1879" s="31">
        <v>241.67</v>
      </c>
    </row>
    <row r="1880" spans="1:6" ht="12.75" customHeight="1">
      <c r="A1880" s="39" t="s">
        <v>216</v>
      </c>
      <c r="B1880" s="45" t="s">
        <v>215</v>
      </c>
      <c r="C1880" s="33" t="s">
        <v>105</v>
      </c>
      <c r="D1880" s="32">
        <v>6.2</v>
      </c>
      <c r="E1880" s="32">
        <v>2.13</v>
      </c>
      <c r="F1880" s="31">
        <v>8.33</v>
      </c>
    </row>
    <row r="1881" spans="1:6" ht="12.75" customHeight="1">
      <c r="A1881" s="39" t="s">
        <v>214</v>
      </c>
      <c r="B1881" s="45" t="s">
        <v>213</v>
      </c>
      <c r="C1881" s="33" t="s">
        <v>105</v>
      </c>
      <c r="D1881" s="32">
        <v>100.79</v>
      </c>
      <c r="E1881" s="32">
        <v>34.590000000000003</v>
      </c>
      <c r="F1881" s="31">
        <v>135.38999999999999</v>
      </c>
    </row>
    <row r="1882" spans="1:6" ht="12.75" customHeight="1">
      <c r="A1882" s="39" t="s">
        <v>212</v>
      </c>
      <c r="B1882" s="45" t="s">
        <v>211</v>
      </c>
      <c r="C1882" s="33" t="s">
        <v>105</v>
      </c>
      <c r="D1882" s="32">
        <v>6.11</v>
      </c>
      <c r="E1882" s="32">
        <v>2.1</v>
      </c>
      <c r="F1882" s="31">
        <v>8.2100000000000009</v>
      </c>
    </row>
    <row r="1883" spans="1:6" ht="12.75" customHeight="1">
      <c r="A1883" s="39" t="s">
        <v>210</v>
      </c>
      <c r="B1883" s="45" t="s">
        <v>209</v>
      </c>
      <c r="C1883" s="33" t="s">
        <v>105</v>
      </c>
      <c r="D1883" s="32">
        <v>86.28</v>
      </c>
      <c r="E1883" s="32">
        <v>29.61</v>
      </c>
      <c r="F1883" s="31">
        <v>115.89</v>
      </c>
    </row>
    <row r="1884" spans="1:6" ht="12.75" customHeight="1">
      <c r="A1884" s="39" t="s">
        <v>208</v>
      </c>
      <c r="B1884" s="45" t="s">
        <v>207</v>
      </c>
      <c r="C1884" s="33" t="s">
        <v>114</v>
      </c>
      <c r="D1884" s="32">
        <v>19.11</v>
      </c>
      <c r="E1884" s="32">
        <v>6.56</v>
      </c>
      <c r="F1884" s="31">
        <v>25.67</v>
      </c>
    </row>
    <row r="1885" spans="1:6" ht="12.75" customHeight="1">
      <c r="A1885" s="39" t="s">
        <v>206</v>
      </c>
      <c r="B1885" s="45" t="s">
        <v>205</v>
      </c>
      <c r="C1885" s="33" t="s">
        <v>105</v>
      </c>
      <c r="D1885" s="32">
        <v>105.56</v>
      </c>
      <c r="E1885" s="32">
        <v>36.229999999999997</v>
      </c>
      <c r="F1885" s="31">
        <v>141.79</v>
      </c>
    </row>
    <row r="1886" spans="1:6" ht="12.75" customHeight="1">
      <c r="A1886" s="39" t="s">
        <v>204</v>
      </c>
      <c r="B1886" s="45" t="s">
        <v>203</v>
      </c>
      <c r="C1886" s="33" t="s">
        <v>105</v>
      </c>
      <c r="D1886" s="32">
        <v>114.47</v>
      </c>
      <c r="E1886" s="32">
        <v>39.29</v>
      </c>
      <c r="F1886" s="31">
        <v>153.76</v>
      </c>
    </row>
    <row r="1887" spans="1:6" ht="12.75" customHeight="1">
      <c r="A1887" s="39" t="s">
        <v>202</v>
      </c>
      <c r="B1887" s="45" t="s">
        <v>201</v>
      </c>
      <c r="C1887" s="33" t="s">
        <v>105</v>
      </c>
      <c r="D1887" s="32">
        <v>173.51</v>
      </c>
      <c r="E1887" s="32">
        <v>59.55</v>
      </c>
      <c r="F1887" s="31">
        <v>233.06</v>
      </c>
    </row>
    <row r="1888" spans="1:6" ht="12.75" customHeight="1">
      <c r="A1888" s="39" t="s">
        <v>200</v>
      </c>
      <c r="B1888" s="45" t="s">
        <v>199</v>
      </c>
      <c r="C1888" s="33" t="s">
        <v>105</v>
      </c>
      <c r="D1888" s="32">
        <v>36.39</v>
      </c>
      <c r="E1888" s="32">
        <v>12.49</v>
      </c>
      <c r="F1888" s="31">
        <v>48.89</v>
      </c>
    </row>
    <row r="1889" spans="1:6" ht="12.75" customHeight="1">
      <c r="A1889" s="39" t="s">
        <v>198</v>
      </c>
      <c r="B1889" s="45" t="s">
        <v>197</v>
      </c>
      <c r="C1889" s="33" t="s">
        <v>105</v>
      </c>
      <c r="D1889" s="32">
        <v>66.17</v>
      </c>
      <c r="E1889" s="32">
        <v>22.71</v>
      </c>
      <c r="F1889" s="31">
        <v>88.88</v>
      </c>
    </row>
    <row r="1890" spans="1:6" ht="12.75" customHeight="1">
      <c r="A1890" s="39" t="s">
        <v>196</v>
      </c>
      <c r="B1890" s="45" t="s">
        <v>195</v>
      </c>
      <c r="C1890" s="33" t="s">
        <v>105</v>
      </c>
      <c r="D1890" s="32">
        <v>46.44</v>
      </c>
      <c r="E1890" s="32">
        <v>15.94</v>
      </c>
      <c r="F1890" s="31">
        <v>62.38</v>
      </c>
    </row>
    <row r="1891" spans="1:6" ht="12.75" customHeight="1">
      <c r="A1891" s="39" t="s">
        <v>194</v>
      </c>
      <c r="B1891" s="45" t="s">
        <v>193</v>
      </c>
      <c r="C1891" s="33" t="s">
        <v>105</v>
      </c>
      <c r="D1891" s="32">
        <v>76.66</v>
      </c>
      <c r="E1891" s="32">
        <v>26.31</v>
      </c>
      <c r="F1891" s="31">
        <v>102.97</v>
      </c>
    </row>
    <row r="1892" spans="1:6" ht="12.75" customHeight="1">
      <c r="A1892" s="39" t="s">
        <v>192</v>
      </c>
      <c r="B1892" s="45" t="s">
        <v>191</v>
      </c>
      <c r="C1892" s="33" t="s">
        <v>105</v>
      </c>
      <c r="D1892" s="32">
        <v>53.46</v>
      </c>
      <c r="E1892" s="32">
        <v>18.350000000000001</v>
      </c>
      <c r="F1892" s="31">
        <v>71.8</v>
      </c>
    </row>
    <row r="1893" spans="1:6" ht="12.75" customHeight="1">
      <c r="A1893" s="39" t="s">
        <v>190</v>
      </c>
      <c r="B1893" s="45" t="s">
        <v>189</v>
      </c>
      <c r="C1893" s="33" t="s">
        <v>92</v>
      </c>
      <c r="D1893" s="35">
        <v>1420.34</v>
      </c>
      <c r="E1893" s="32">
        <v>487.46</v>
      </c>
      <c r="F1893" s="34">
        <v>1907.8</v>
      </c>
    </row>
    <row r="1894" spans="1:6" ht="12.75" customHeight="1">
      <c r="A1894" s="39" t="s">
        <v>188</v>
      </c>
      <c r="B1894" s="45" t="s">
        <v>187</v>
      </c>
      <c r="C1894" s="33" t="s">
        <v>92</v>
      </c>
      <c r="D1894" s="37">
        <v>2006.23</v>
      </c>
      <c r="E1894" s="32">
        <v>688.54</v>
      </c>
      <c r="F1894" s="34">
        <v>2694.76</v>
      </c>
    </row>
    <row r="1895" spans="1:6" ht="12.75" customHeight="1">
      <c r="A1895" s="39" t="s">
        <v>186</v>
      </c>
      <c r="B1895" s="45" t="s">
        <v>185</v>
      </c>
      <c r="C1895" s="33" t="s">
        <v>92</v>
      </c>
      <c r="D1895" s="37">
        <v>5075.5600000000004</v>
      </c>
      <c r="E1895" s="35">
        <v>1741.93</v>
      </c>
      <c r="F1895" s="34">
        <v>6817.5</v>
      </c>
    </row>
    <row r="1896" spans="1:6" ht="12.75" customHeight="1">
      <c r="A1896" s="39" t="s">
        <v>184</v>
      </c>
      <c r="B1896" s="45" t="s">
        <v>183</v>
      </c>
      <c r="C1896" s="33" t="s">
        <v>92</v>
      </c>
      <c r="D1896" s="37">
        <v>1434.9</v>
      </c>
      <c r="E1896" s="32">
        <v>492.46</v>
      </c>
      <c r="F1896" s="34">
        <v>1927.36</v>
      </c>
    </row>
    <row r="1897" spans="1:6" ht="12.75" customHeight="1">
      <c r="A1897" s="39" t="s">
        <v>182</v>
      </c>
      <c r="B1897" s="45" t="s">
        <v>181</v>
      </c>
      <c r="C1897" s="33" t="s">
        <v>92</v>
      </c>
      <c r="D1897" s="37">
        <v>2022.4</v>
      </c>
      <c r="E1897" s="32">
        <v>694.09</v>
      </c>
      <c r="F1897" s="34">
        <v>2716.49</v>
      </c>
    </row>
    <row r="1898" spans="1:6" ht="12.75" customHeight="1">
      <c r="A1898" s="39" t="s">
        <v>180</v>
      </c>
      <c r="B1898" s="45" t="s">
        <v>179</v>
      </c>
      <c r="C1898" s="33" t="s">
        <v>92</v>
      </c>
      <c r="D1898" s="37">
        <v>5102.74</v>
      </c>
      <c r="E1898" s="35">
        <v>1751.26</v>
      </c>
      <c r="F1898" s="34">
        <v>6854.01</v>
      </c>
    </row>
    <row r="1899" spans="1:6" ht="12.75" customHeight="1">
      <c r="A1899" s="39" t="s">
        <v>178</v>
      </c>
      <c r="B1899" s="45" t="s">
        <v>177</v>
      </c>
      <c r="C1899" s="33" t="s">
        <v>92</v>
      </c>
      <c r="D1899" s="37">
        <v>1523.29</v>
      </c>
      <c r="E1899" s="32">
        <v>522.79</v>
      </c>
      <c r="F1899" s="34">
        <v>2046.08</v>
      </c>
    </row>
    <row r="1900" spans="1:6" ht="12.75" customHeight="1">
      <c r="A1900" s="39" t="s">
        <v>176</v>
      </c>
      <c r="B1900" s="45" t="s">
        <v>175</v>
      </c>
      <c r="C1900" s="33" t="s">
        <v>92</v>
      </c>
      <c r="D1900" s="37">
        <v>2010.49</v>
      </c>
      <c r="E1900" s="32">
        <v>690</v>
      </c>
      <c r="F1900" s="34">
        <v>2700.48</v>
      </c>
    </row>
    <row r="1901" spans="1:6" ht="12.75" customHeight="1">
      <c r="A1901" s="39" t="s">
        <v>174</v>
      </c>
      <c r="B1901" s="45" t="s">
        <v>173</v>
      </c>
      <c r="C1901" s="33" t="s">
        <v>92</v>
      </c>
      <c r="D1901" s="37">
        <v>1537.85</v>
      </c>
      <c r="E1901" s="32">
        <v>527.79</v>
      </c>
      <c r="F1901" s="34">
        <v>2065.64</v>
      </c>
    </row>
    <row r="1902" spans="1:6" ht="12.75" customHeight="1">
      <c r="A1902" s="39" t="s">
        <v>172</v>
      </c>
      <c r="B1902" s="45" t="s">
        <v>171</v>
      </c>
      <c r="C1902" s="33" t="s">
        <v>92</v>
      </c>
      <c r="D1902" s="37">
        <v>2026.66</v>
      </c>
      <c r="E1902" s="32">
        <v>695.55</v>
      </c>
      <c r="F1902" s="34">
        <v>2722.22</v>
      </c>
    </row>
    <row r="1903" spans="1:6" ht="12.75" customHeight="1">
      <c r="A1903" s="39" t="s">
        <v>170</v>
      </c>
      <c r="B1903" s="45" t="s">
        <v>169</v>
      </c>
      <c r="C1903" s="33" t="s">
        <v>92</v>
      </c>
      <c r="D1903" s="37">
        <v>1635.17</v>
      </c>
      <c r="E1903" s="32">
        <v>561.19000000000005</v>
      </c>
      <c r="F1903" s="34">
        <v>2196.36</v>
      </c>
    </row>
    <row r="1904" spans="1:6" ht="12.75" customHeight="1">
      <c r="A1904" s="39" t="s">
        <v>168</v>
      </c>
      <c r="B1904" s="45" t="s">
        <v>167</v>
      </c>
      <c r="C1904" s="33" t="s">
        <v>92</v>
      </c>
      <c r="D1904" s="37">
        <v>2190.77</v>
      </c>
      <c r="E1904" s="32">
        <v>751.87</v>
      </c>
      <c r="F1904" s="34">
        <v>2942.64</v>
      </c>
    </row>
    <row r="1905" spans="1:6" ht="12.75" customHeight="1">
      <c r="A1905" s="39" t="s">
        <v>166</v>
      </c>
      <c r="B1905" s="45" t="s">
        <v>165</v>
      </c>
      <c r="C1905" s="33" t="s">
        <v>92</v>
      </c>
      <c r="D1905" s="37">
        <v>3008.5</v>
      </c>
      <c r="E1905" s="35">
        <v>1032.52</v>
      </c>
      <c r="F1905" s="34">
        <v>4041.01</v>
      </c>
    </row>
    <row r="1906" spans="1:6" ht="12.75" customHeight="1">
      <c r="A1906" s="39" t="s">
        <v>164</v>
      </c>
      <c r="B1906" s="45" t="s">
        <v>163</v>
      </c>
      <c r="C1906" s="33" t="s">
        <v>92</v>
      </c>
      <c r="D1906" s="37">
        <v>1635.17</v>
      </c>
      <c r="E1906" s="32">
        <v>561.19000000000005</v>
      </c>
      <c r="F1906" s="34">
        <v>2196.36</v>
      </c>
    </row>
    <row r="1907" spans="1:6" ht="12.75" customHeight="1">
      <c r="A1907" s="39" t="s">
        <v>162</v>
      </c>
      <c r="B1907" s="45" t="s">
        <v>161</v>
      </c>
      <c r="C1907" s="33" t="s">
        <v>92</v>
      </c>
      <c r="D1907" s="37">
        <v>2190.77</v>
      </c>
      <c r="E1907" s="32">
        <v>751.87</v>
      </c>
      <c r="F1907" s="34">
        <v>2942.64</v>
      </c>
    </row>
    <row r="1908" spans="1:6" ht="12.75" customHeight="1">
      <c r="A1908" s="39" t="s">
        <v>160</v>
      </c>
      <c r="B1908" s="45" t="s">
        <v>159</v>
      </c>
      <c r="C1908" s="33" t="s">
        <v>92</v>
      </c>
      <c r="D1908" s="37">
        <v>3117</v>
      </c>
      <c r="E1908" s="35">
        <v>1069.75</v>
      </c>
      <c r="F1908" s="34">
        <v>4186.75</v>
      </c>
    </row>
    <row r="1909" spans="1:6" ht="12.75" customHeight="1">
      <c r="A1909" s="39" t="s">
        <v>158</v>
      </c>
      <c r="B1909" s="45" t="s">
        <v>157</v>
      </c>
      <c r="C1909" s="33" t="s">
        <v>92</v>
      </c>
      <c r="D1909" s="36">
        <v>61.81</v>
      </c>
      <c r="E1909" s="32">
        <v>21.21</v>
      </c>
      <c r="F1909" s="31">
        <v>83.02</v>
      </c>
    </row>
    <row r="1910" spans="1:6" ht="12.75" customHeight="1">
      <c r="A1910" s="39" t="s">
        <v>156</v>
      </c>
      <c r="B1910" s="45" t="s">
        <v>155</v>
      </c>
      <c r="C1910" s="33" t="s">
        <v>105</v>
      </c>
      <c r="D1910" s="36">
        <v>273.88</v>
      </c>
      <c r="E1910" s="32">
        <v>93.99</v>
      </c>
      <c r="F1910" s="31">
        <v>367.87</v>
      </c>
    </row>
    <row r="1911" spans="1:6" ht="12.75" customHeight="1">
      <c r="A1911" s="39" t="s">
        <v>154</v>
      </c>
      <c r="B1911" s="45" t="s">
        <v>153</v>
      </c>
      <c r="C1911" s="33" t="s">
        <v>105</v>
      </c>
      <c r="D1911" s="36">
        <v>125.47</v>
      </c>
      <c r="E1911" s="32">
        <v>43.06</v>
      </c>
      <c r="F1911" s="31">
        <v>168.53</v>
      </c>
    </row>
    <row r="1912" spans="1:6" ht="12.75" customHeight="1">
      <c r="A1912" s="39" t="s">
        <v>152</v>
      </c>
      <c r="B1912" s="45" t="s">
        <v>151</v>
      </c>
      <c r="C1912" s="33" t="s">
        <v>105</v>
      </c>
      <c r="D1912" s="36">
        <v>429.43</v>
      </c>
      <c r="E1912" s="32">
        <v>147.38</v>
      </c>
      <c r="F1912" s="31">
        <v>576.80999999999995</v>
      </c>
    </row>
    <row r="1913" spans="1:6" ht="12.75" customHeight="1">
      <c r="A1913" s="39" t="s">
        <v>150</v>
      </c>
      <c r="B1913" s="45" t="s">
        <v>149</v>
      </c>
      <c r="C1913" s="33" t="s">
        <v>105</v>
      </c>
      <c r="D1913" s="36">
        <v>315.18</v>
      </c>
      <c r="E1913" s="32">
        <v>108.17</v>
      </c>
      <c r="F1913" s="31">
        <v>423.35</v>
      </c>
    </row>
    <row r="1914" spans="1:6" ht="12.75" customHeight="1">
      <c r="A1914" s="39" t="s">
        <v>148</v>
      </c>
      <c r="B1914" s="45" t="s">
        <v>147</v>
      </c>
      <c r="C1914" s="33" t="s">
        <v>114</v>
      </c>
      <c r="D1914" s="36">
        <v>6.2</v>
      </c>
      <c r="E1914" s="32">
        <v>2.13</v>
      </c>
      <c r="F1914" s="31">
        <v>8.33</v>
      </c>
    </row>
    <row r="1915" spans="1:6" ht="12.75" customHeight="1">
      <c r="A1915" s="39" t="s">
        <v>146</v>
      </c>
      <c r="B1915" s="45" t="s">
        <v>145</v>
      </c>
      <c r="C1915" s="33" t="s">
        <v>114</v>
      </c>
      <c r="D1915" s="36">
        <v>1.1299999999999999</v>
      </c>
      <c r="E1915" s="32">
        <v>0.39</v>
      </c>
      <c r="F1915" s="31">
        <v>1.52</v>
      </c>
    </row>
    <row r="1916" spans="1:6" ht="12.75" customHeight="1">
      <c r="A1916" s="39" t="s">
        <v>144</v>
      </c>
      <c r="B1916" s="45" t="s">
        <v>143</v>
      </c>
      <c r="C1916" s="33" t="s">
        <v>105</v>
      </c>
      <c r="D1916" s="36">
        <v>87.24</v>
      </c>
      <c r="E1916" s="32">
        <v>29.94</v>
      </c>
      <c r="F1916" s="31">
        <v>117.18</v>
      </c>
    </row>
    <row r="1917" spans="1:6" ht="12.75" customHeight="1">
      <c r="A1917" s="39" t="s">
        <v>142</v>
      </c>
      <c r="B1917" s="45" t="s">
        <v>141</v>
      </c>
      <c r="C1917" s="33" t="s">
        <v>105</v>
      </c>
      <c r="D1917" s="36">
        <v>48.69</v>
      </c>
      <c r="E1917" s="32">
        <v>16.71</v>
      </c>
      <c r="F1917" s="31">
        <v>65.400000000000006</v>
      </c>
    </row>
    <row r="1918" spans="1:6" ht="12.75" customHeight="1">
      <c r="A1918" s="39" t="s">
        <v>140</v>
      </c>
      <c r="B1918" s="45" t="s">
        <v>139</v>
      </c>
      <c r="C1918" s="33" t="s">
        <v>105</v>
      </c>
      <c r="D1918" s="36">
        <v>169.04</v>
      </c>
      <c r="E1918" s="32">
        <v>58.01</v>
      </c>
      <c r="F1918" s="31">
        <v>227.05</v>
      </c>
    </row>
    <row r="1919" spans="1:6" ht="12.75" customHeight="1">
      <c r="A1919" s="39" t="s">
        <v>138</v>
      </c>
      <c r="B1919" s="45" t="s">
        <v>137</v>
      </c>
      <c r="C1919" s="33" t="s">
        <v>105</v>
      </c>
      <c r="D1919" s="36">
        <v>205.35</v>
      </c>
      <c r="E1919" s="32">
        <v>70.47</v>
      </c>
      <c r="F1919" s="31">
        <v>275.82</v>
      </c>
    </row>
    <row r="1920" spans="1:6" ht="12.75" customHeight="1">
      <c r="A1920" s="39" t="s">
        <v>136</v>
      </c>
      <c r="B1920" s="45" t="s">
        <v>135</v>
      </c>
      <c r="C1920" s="33" t="s">
        <v>114</v>
      </c>
      <c r="D1920" s="36">
        <v>0</v>
      </c>
      <c r="E1920" s="32">
        <v>0</v>
      </c>
      <c r="F1920" s="31">
        <v>0</v>
      </c>
    </row>
    <row r="1921" spans="1:6" ht="12.75" customHeight="1">
      <c r="A1921" s="39" t="s">
        <v>134</v>
      </c>
      <c r="B1921" s="45" t="s">
        <v>133</v>
      </c>
      <c r="C1921" s="33" t="s">
        <v>114</v>
      </c>
      <c r="D1921" s="36">
        <v>0</v>
      </c>
      <c r="E1921" s="32">
        <v>0</v>
      </c>
      <c r="F1921" s="31">
        <v>0</v>
      </c>
    </row>
    <row r="1922" spans="1:6" ht="12.75" customHeight="1">
      <c r="A1922" s="39" t="s">
        <v>132</v>
      </c>
      <c r="B1922" s="45" t="s">
        <v>131</v>
      </c>
      <c r="C1922" s="33" t="s">
        <v>114</v>
      </c>
      <c r="D1922" s="36">
        <v>0</v>
      </c>
      <c r="E1922" s="32">
        <v>0</v>
      </c>
      <c r="F1922" s="31">
        <v>0</v>
      </c>
    </row>
    <row r="1923" spans="1:6" ht="12.75" customHeight="1">
      <c r="A1923" s="39" t="s">
        <v>130</v>
      </c>
      <c r="B1923" s="45" t="s">
        <v>129</v>
      </c>
      <c r="C1923" s="33" t="s">
        <v>114</v>
      </c>
      <c r="D1923" s="36">
        <v>0</v>
      </c>
      <c r="E1923" s="32">
        <v>0</v>
      </c>
      <c r="F1923" s="31">
        <v>0</v>
      </c>
    </row>
    <row r="1924" spans="1:6" ht="12.75" customHeight="1">
      <c r="A1924" s="39" t="s">
        <v>128</v>
      </c>
      <c r="B1924" s="45" t="s">
        <v>127</v>
      </c>
      <c r="C1924" s="33" t="s">
        <v>114</v>
      </c>
      <c r="D1924" s="36">
        <v>0</v>
      </c>
      <c r="E1924" s="32">
        <v>0</v>
      </c>
      <c r="F1924" s="31">
        <v>0</v>
      </c>
    </row>
    <row r="1925" spans="1:6" ht="12.75" customHeight="1">
      <c r="A1925" s="39" t="s">
        <v>126</v>
      </c>
      <c r="B1925" s="45" t="s">
        <v>125</v>
      </c>
      <c r="C1925" s="33" t="s">
        <v>114</v>
      </c>
      <c r="D1925" s="36">
        <v>0</v>
      </c>
      <c r="E1925" s="32">
        <v>0</v>
      </c>
      <c r="F1925" s="31">
        <v>0</v>
      </c>
    </row>
    <row r="1926" spans="1:6" ht="12.75" customHeight="1">
      <c r="A1926" s="39" t="s">
        <v>124</v>
      </c>
      <c r="B1926" s="45" t="s">
        <v>123</v>
      </c>
      <c r="C1926" s="33" t="s">
        <v>114</v>
      </c>
      <c r="D1926" s="36">
        <v>0</v>
      </c>
      <c r="E1926" s="32">
        <v>0</v>
      </c>
      <c r="F1926" s="31">
        <v>0</v>
      </c>
    </row>
    <row r="1927" spans="1:6" ht="12.75" customHeight="1">
      <c r="A1927" s="39" t="s">
        <v>122</v>
      </c>
      <c r="B1927" s="45" t="s">
        <v>121</v>
      </c>
      <c r="C1927" s="33" t="s">
        <v>114</v>
      </c>
      <c r="D1927" s="36">
        <v>0</v>
      </c>
      <c r="E1927" s="32">
        <v>0</v>
      </c>
      <c r="F1927" s="31">
        <v>0</v>
      </c>
    </row>
    <row r="1928" spans="1:6" ht="12.75" customHeight="1">
      <c r="A1928" s="39" t="s">
        <v>120</v>
      </c>
      <c r="B1928" s="45" t="s">
        <v>119</v>
      </c>
      <c r="C1928" s="33" t="s">
        <v>105</v>
      </c>
      <c r="D1928" s="36">
        <v>610.30999999999995</v>
      </c>
      <c r="E1928" s="32">
        <v>209.46</v>
      </c>
      <c r="F1928" s="31">
        <v>819.77</v>
      </c>
    </row>
    <row r="1929" spans="1:6" ht="12.75" customHeight="1">
      <c r="A1929" s="39" t="s">
        <v>118</v>
      </c>
      <c r="B1929" s="45" t="s">
        <v>117</v>
      </c>
      <c r="C1929" s="33" t="s">
        <v>105</v>
      </c>
      <c r="D1929" s="36">
        <v>255.74</v>
      </c>
      <c r="E1929" s="32">
        <v>87.77</v>
      </c>
      <c r="F1929" s="31">
        <v>343.51</v>
      </c>
    </row>
    <row r="1930" spans="1:6" ht="12.75" customHeight="1">
      <c r="A1930" s="39" t="s">
        <v>116</v>
      </c>
      <c r="B1930" s="45" t="s">
        <v>115</v>
      </c>
      <c r="C1930" s="33" t="s">
        <v>114</v>
      </c>
      <c r="D1930" s="32">
        <v>101.1</v>
      </c>
      <c r="E1930" s="32">
        <v>34.700000000000003</v>
      </c>
      <c r="F1930" s="31">
        <v>135.80000000000001</v>
      </c>
    </row>
    <row r="1931" spans="1:6" ht="12.75" customHeight="1">
      <c r="A1931" s="39" t="s">
        <v>113</v>
      </c>
      <c r="B1931" s="45" t="s">
        <v>112</v>
      </c>
      <c r="C1931" s="33" t="s">
        <v>105</v>
      </c>
      <c r="D1931" s="32">
        <v>650.63</v>
      </c>
      <c r="E1931" s="32">
        <v>223.3</v>
      </c>
      <c r="F1931" s="31">
        <v>873.93</v>
      </c>
    </row>
    <row r="1932" spans="1:6" ht="12.75" customHeight="1">
      <c r="A1932" s="39" t="s">
        <v>111</v>
      </c>
      <c r="B1932" s="45" t="s">
        <v>110</v>
      </c>
      <c r="C1932" s="33" t="s">
        <v>105</v>
      </c>
      <c r="D1932" s="32">
        <v>297.04000000000002</v>
      </c>
      <c r="E1932" s="32">
        <v>101.94</v>
      </c>
      <c r="F1932" s="31">
        <v>398.99</v>
      </c>
    </row>
    <row r="1933" spans="1:6" ht="12.75" customHeight="1">
      <c r="A1933" s="39" t="s">
        <v>109</v>
      </c>
      <c r="B1933" s="45" t="s">
        <v>108</v>
      </c>
      <c r="C1933" s="33" t="s">
        <v>105</v>
      </c>
      <c r="D1933" s="35">
        <v>1282.05</v>
      </c>
      <c r="E1933" s="32">
        <v>440</v>
      </c>
      <c r="F1933" s="34">
        <v>1722.05</v>
      </c>
    </row>
    <row r="1934" spans="1:6" ht="12.75" customHeight="1">
      <c r="A1934" s="39" t="s">
        <v>107</v>
      </c>
      <c r="B1934" s="45" t="s">
        <v>106</v>
      </c>
      <c r="C1934" s="33" t="s">
        <v>105</v>
      </c>
      <c r="D1934" s="35">
        <v>1323.35</v>
      </c>
      <c r="E1934" s="32">
        <v>454.17</v>
      </c>
      <c r="F1934" s="34">
        <v>1777.53</v>
      </c>
    </row>
    <row r="1935" spans="1:6" ht="12.75" customHeight="1">
      <c r="A1935" s="39" t="s">
        <v>104</v>
      </c>
      <c r="B1935" s="45" t="s">
        <v>103</v>
      </c>
      <c r="C1935" s="33" t="s">
        <v>92</v>
      </c>
      <c r="D1935" s="32">
        <v>134.63999999999999</v>
      </c>
      <c r="E1935" s="32">
        <v>46.21</v>
      </c>
      <c r="F1935" s="31">
        <v>180.85</v>
      </c>
    </row>
    <row r="1936" spans="1:6" ht="12.75" customHeight="1">
      <c r="A1936" s="39" t="s">
        <v>102</v>
      </c>
      <c r="B1936" s="45" t="s">
        <v>101</v>
      </c>
      <c r="C1936" s="33" t="s">
        <v>92</v>
      </c>
      <c r="D1936" s="32">
        <v>22.54</v>
      </c>
      <c r="E1936" s="32">
        <v>7.74</v>
      </c>
      <c r="F1936" s="31">
        <v>30.28</v>
      </c>
    </row>
    <row r="1937" spans="1:6" ht="12.75" customHeight="1">
      <c r="A1937" s="39" t="s">
        <v>100</v>
      </c>
      <c r="B1937" s="45" t="s">
        <v>99</v>
      </c>
      <c r="C1937" s="33" t="s">
        <v>92</v>
      </c>
      <c r="D1937" s="32">
        <v>18.829999999999998</v>
      </c>
      <c r="E1937" s="32">
        <v>6.46</v>
      </c>
      <c r="F1937" s="31">
        <v>25.29</v>
      </c>
    </row>
    <row r="1938" spans="1:6" ht="12.75" customHeight="1">
      <c r="A1938" s="39" t="s">
        <v>98</v>
      </c>
      <c r="B1938" s="45" t="s">
        <v>97</v>
      </c>
      <c r="C1938" s="33" t="s">
        <v>92</v>
      </c>
      <c r="D1938" s="32">
        <v>23</v>
      </c>
      <c r="E1938" s="32">
        <v>7.9</v>
      </c>
      <c r="F1938" s="31">
        <v>30.9</v>
      </c>
    </row>
    <row r="1939" spans="1:6" ht="12.75" customHeight="1">
      <c r="A1939" s="39" t="s">
        <v>96</v>
      </c>
      <c r="B1939" s="45" t="s">
        <v>95</v>
      </c>
      <c r="C1939" s="33" t="s">
        <v>92</v>
      </c>
      <c r="D1939" s="32">
        <v>19.059999999999999</v>
      </c>
      <c r="E1939" s="32">
        <v>6.54</v>
      </c>
      <c r="F1939" s="31">
        <v>25.59</v>
      </c>
    </row>
    <row r="1940" spans="1:6" ht="12.75" customHeight="1">
      <c r="A1940" s="39" t="s">
        <v>94</v>
      </c>
      <c r="B1940" s="45" t="s">
        <v>93</v>
      </c>
      <c r="C1940" s="33" t="s">
        <v>92</v>
      </c>
      <c r="D1940" s="32">
        <v>13.47</v>
      </c>
      <c r="E1940" s="32">
        <v>4.62</v>
      </c>
      <c r="F1940" s="31">
        <v>18.09</v>
      </c>
    </row>
    <row r="1941" spans="1:6" ht="12.75" customHeight="1">
      <c r="A1941" s="39" t="s">
        <v>91</v>
      </c>
      <c r="B1941" s="45" t="s">
        <v>90</v>
      </c>
      <c r="C1941" s="33" t="s">
        <v>79</v>
      </c>
      <c r="D1941" s="32">
        <v>0.89</v>
      </c>
      <c r="E1941" s="32">
        <v>0.31</v>
      </c>
      <c r="F1941" s="31">
        <v>1.2</v>
      </c>
    </row>
    <row r="1942" spans="1:6" ht="12.75" customHeight="1">
      <c r="A1942" s="39" t="s">
        <v>89</v>
      </c>
      <c r="B1942" s="45" t="s">
        <v>88</v>
      </c>
      <c r="C1942" s="33" t="s">
        <v>79</v>
      </c>
      <c r="D1942" s="32">
        <v>0.59</v>
      </c>
      <c r="E1942" s="32">
        <v>0.2</v>
      </c>
      <c r="F1942" s="31">
        <v>0.79</v>
      </c>
    </row>
    <row r="1943" spans="1:6" ht="12.75" customHeight="1">
      <c r="A1943" s="39" t="s">
        <v>87</v>
      </c>
      <c r="B1943" s="45" t="s">
        <v>86</v>
      </c>
      <c r="C1943" s="33" t="s">
        <v>79</v>
      </c>
      <c r="D1943" s="32">
        <v>0.6</v>
      </c>
      <c r="E1943" s="32">
        <v>0.21</v>
      </c>
      <c r="F1943" s="31">
        <v>0.81</v>
      </c>
    </row>
    <row r="1944" spans="1:6" ht="12.75" customHeight="1">
      <c r="A1944" s="39" t="s">
        <v>85</v>
      </c>
      <c r="B1944" s="45" t="s">
        <v>84</v>
      </c>
      <c r="C1944" s="33" t="s">
        <v>79</v>
      </c>
      <c r="D1944" s="32">
        <v>0.67</v>
      </c>
      <c r="E1944" s="32">
        <v>0.23</v>
      </c>
      <c r="F1944" s="31">
        <v>0.9</v>
      </c>
    </row>
    <row r="1945" spans="1:6" ht="12.75" customHeight="1">
      <c r="A1945" s="39" t="s">
        <v>83</v>
      </c>
      <c r="B1945" s="45" t="s">
        <v>82</v>
      </c>
      <c r="C1945" s="33" t="s">
        <v>79</v>
      </c>
      <c r="D1945" s="32">
        <v>0.39</v>
      </c>
      <c r="E1945" s="32">
        <v>0.13</v>
      </c>
      <c r="F1945" s="31">
        <v>0.53</v>
      </c>
    </row>
    <row r="1946" spans="1:6" ht="12.75" customHeight="1">
      <c r="A1946" s="39" t="s">
        <v>81</v>
      </c>
      <c r="B1946" s="45" t="s">
        <v>80</v>
      </c>
      <c r="C1946" s="33" t="s">
        <v>79</v>
      </c>
      <c r="D1946" s="32">
        <v>0.4</v>
      </c>
      <c r="E1946" s="32">
        <v>0.14000000000000001</v>
      </c>
      <c r="F1946" s="31">
        <v>0.54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53"/>
  <sheetViews>
    <sheetView showGridLines="0" view="pageBreakPreview" zoomScale="90" zoomScaleNormal="100" zoomScaleSheetLayoutView="90" workbookViewId="0">
      <selection activeCell="J18" sqref="A1:J18"/>
    </sheetView>
  </sheetViews>
  <sheetFormatPr defaultRowHeight="16.5"/>
  <cols>
    <col min="1" max="1" width="11.7109375" style="313" customWidth="1"/>
    <col min="2" max="2" width="5.28515625" style="312" customWidth="1"/>
    <col min="3" max="3" width="41.85546875" style="313" customWidth="1"/>
    <col min="4" max="4" width="14.28515625" style="311" bestFit="1" customWidth="1"/>
    <col min="5" max="10" width="13.28515625" style="309" customWidth="1"/>
    <col min="11" max="11" width="3.85546875" customWidth="1"/>
    <col min="248" max="248" width="11.7109375" customWidth="1"/>
    <col min="249" max="249" width="5.28515625" customWidth="1"/>
    <col min="250" max="250" width="41.85546875" customWidth="1"/>
    <col min="251" max="251" width="5.140625" bestFit="1" customWidth="1"/>
    <col min="252" max="252" width="11.140625" customWidth="1"/>
    <col min="253" max="264" width="7.7109375" customWidth="1"/>
    <col min="265" max="265" width="3.85546875" customWidth="1"/>
    <col min="266" max="266" width="8.5703125" customWidth="1"/>
    <col min="504" max="504" width="11.7109375" customWidth="1"/>
    <col min="505" max="505" width="5.28515625" customWidth="1"/>
    <col min="506" max="506" width="41.85546875" customWidth="1"/>
    <col min="507" max="507" width="5.140625" bestFit="1" customWidth="1"/>
    <col min="508" max="508" width="11.140625" customWidth="1"/>
    <col min="509" max="520" width="7.7109375" customWidth="1"/>
    <col min="521" max="521" width="3.85546875" customWidth="1"/>
    <col min="522" max="522" width="8.5703125" customWidth="1"/>
    <col min="760" max="760" width="11.7109375" customWidth="1"/>
    <col min="761" max="761" width="5.28515625" customWidth="1"/>
    <col min="762" max="762" width="41.85546875" customWidth="1"/>
    <col min="763" max="763" width="5.140625" bestFit="1" customWidth="1"/>
    <col min="764" max="764" width="11.140625" customWidth="1"/>
    <col min="765" max="776" width="7.7109375" customWidth="1"/>
    <col min="777" max="777" width="3.85546875" customWidth="1"/>
    <col min="778" max="778" width="8.5703125" customWidth="1"/>
    <col min="1016" max="1016" width="11.7109375" customWidth="1"/>
    <col min="1017" max="1017" width="5.28515625" customWidth="1"/>
    <col min="1018" max="1018" width="41.85546875" customWidth="1"/>
    <col min="1019" max="1019" width="5.140625" bestFit="1" customWidth="1"/>
    <col min="1020" max="1020" width="11.140625" customWidth="1"/>
    <col min="1021" max="1032" width="7.7109375" customWidth="1"/>
    <col min="1033" max="1033" width="3.85546875" customWidth="1"/>
    <col min="1034" max="1034" width="8.5703125" customWidth="1"/>
    <col min="1272" max="1272" width="11.7109375" customWidth="1"/>
    <col min="1273" max="1273" width="5.28515625" customWidth="1"/>
    <col min="1274" max="1274" width="41.85546875" customWidth="1"/>
    <col min="1275" max="1275" width="5.140625" bestFit="1" customWidth="1"/>
    <col min="1276" max="1276" width="11.140625" customWidth="1"/>
    <col min="1277" max="1288" width="7.7109375" customWidth="1"/>
    <col min="1289" max="1289" width="3.85546875" customWidth="1"/>
    <col min="1290" max="1290" width="8.5703125" customWidth="1"/>
    <col min="1528" max="1528" width="11.7109375" customWidth="1"/>
    <col min="1529" max="1529" width="5.28515625" customWidth="1"/>
    <col min="1530" max="1530" width="41.85546875" customWidth="1"/>
    <col min="1531" max="1531" width="5.140625" bestFit="1" customWidth="1"/>
    <col min="1532" max="1532" width="11.140625" customWidth="1"/>
    <col min="1533" max="1544" width="7.7109375" customWidth="1"/>
    <col min="1545" max="1545" width="3.85546875" customWidth="1"/>
    <col min="1546" max="1546" width="8.5703125" customWidth="1"/>
    <col min="1784" max="1784" width="11.7109375" customWidth="1"/>
    <col min="1785" max="1785" width="5.28515625" customWidth="1"/>
    <col min="1786" max="1786" width="41.85546875" customWidth="1"/>
    <col min="1787" max="1787" width="5.140625" bestFit="1" customWidth="1"/>
    <col min="1788" max="1788" width="11.140625" customWidth="1"/>
    <col min="1789" max="1800" width="7.7109375" customWidth="1"/>
    <col min="1801" max="1801" width="3.85546875" customWidth="1"/>
    <col min="1802" max="1802" width="8.5703125" customWidth="1"/>
    <col min="2040" max="2040" width="11.7109375" customWidth="1"/>
    <col min="2041" max="2041" width="5.28515625" customWidth="1"/>
    <col min="2042" max="2042" width="41.85546875" customWidth="1"/>
    <col min="2043" max="2043" width="5.140625" bestFit="1" customWidth="1"/>
    <col min="2044" max="2044" width="11.140625" customWidth="1"/>
    <col min="2045" max="2056" width="7.7109375" customWidth="1"/>
    <col min="2057" max="2057" width="3.85546875" customWidth="1"/>
    <col min="2058" max="2058" width="8.5703125" customWidth="1"/>
    <col min="2296" max="2296" width="11.7109375" customWidth="1"/>
    <col min="2297" max="2297" width="5.28515625" customWidth="1"/>
    <col min="2298" max="2298" width="41.85546875" customWidth="1"/>
    <col min="2299" max="2299" width="5.140625" bestFit="1" customWidth="1"/>
    <col min="2300" max="2300" width="11.140625" customWidth="1"/>
    <col min="2301" max="2312" width="7.7109375" customWidth="1"/>
    <col min="2313" max="2313" width="3.85546875" customWidth="1"/>
    <col min="2314" max="2314" width="8.5703125" customWidth="1"/>
    <col min="2552" max="2552" width="11.7109375" customWidth="1"/>
    <col min="2553" max="2553" width="5.28515625" customWidth="1"/>
    <col min="2554" max="2554" width="41.85546875" customWidth="1"/>
    <col min="2555" max="2555" width="5.140625" bestFit="1" customWidth="1"/>
    <col min="2556" max="2556" width="11.140625" customWidth="1"/>
    <col min="2557" max="2568" width="7.7109375" customWidth="1"/>
    <col min="2569" max="2569" width="3.85546875" customWidth="1"/>
    <col min="2570" max="2570" width="8.5703125" customWidth="1"/>
    <col min="2808" max="2808" width="11.7109375" customWidth="1"/>
    <col min="2809" max="2809" width="5.28515625" customWidth="1"/>
    <col min="2810" max="2810" width="41.85546875" customWidth="1"/>
    <col min="2811" max="2811" width="5.140625" bestFit="1" customWidth="1"/>
    <col min="2812" max="2812" width="11.140625" customWidth="1"/>
    <col min="2813" max="2824" width="7.7109375" customWidth="1"/>
    <col min="2825" max="2825" width="3.85546875" customWidth="1"/>
    <col min="2826" max="2826" width="8.5703125" customWidth="1"/>
    <col min="3064" max="3064" width="11.7109375" customWidth="1"/>
    <col min="3065" max="3065" width="5.28515625" customWidth="1"/>
    <col min="3066" max="3066" width="41.85546875" customWidth="1"/>
    <col min="3067" max="3067" width="5.140625" bestFit="1" customWidth="1"/>
    <col min="3068" max="3068" width="11.140625" customWidth="1"/>
    <col min="3069" max="3080" width="7.7109375" customWidth="1"/>
    <col min="3081" max="3081" width="3.85546875" customWidth="1"/>
    <col min="3082" max="3082" width="8.5703125" customWidth="1"/>
    <col min="3320" max="3320" width="11.7109375" customWidth="1"/>
    <col min="3321" max="3321" width="5.28515625" customWidth="1"/>
    <col min="3322" max="3322" width="41.85546875" customWidth="1"/>
    <col min="3323" max="3323" width="5.140625" bestFit="1" customWidth="1"/>
    <col min="3324" max="3324" width="11.140625" customWidth="1"/>
    <col min="3325" max="3336" width="7.7109375" customWidth="1"/>
    <col min="3337" max="3337" width="3.85546875" customWidth="1"/>
    <col min="3338" max="3338" width="8.5703125" customWidth="1"/>
    <col min="3576" max="3576" width="11.7109375" customWidth="1"/>
    <col min="3577" max="3577" width="5.28515625" customWidth="1"/>
    <col min="3578" max="3578" width="41.85546875" customWidth="1"/>
    <col min="3579" max="3579" width="5.140625" bestFit="1" customWidth="1"/>
    <col min="3580" max="3580" width="11.140625" customWidth="1"/>
    <col min="3581" max="3592" width="7.7109375" customWidth="1"/>
    <col min="3593" max="3593" width="3.85546875" customWidth="1"/>
    <col min="3594" max="3594" width="8.5703125" customWidth="1"/>
    <col min="3832" max="3832" width="11.7109375" customWidth="1"/>
    <col min="3833" max="3833" width="5.28515625" customWidth="1"/>
    <col min="3834" max="3834" width="41.85546875" customWidth="1"/>
    <col min="3835" max="3835" width="5.140625" bestFit="1" customWidth="1"/>
    <col min="3836" max="3836" width="11.140625" customWidth="1"/>
    <col min="3837" max="3848" width="7.7109375" customWidth="1"/>
    <col min="3849" max="3849" width="3.85546875" customWidth="1"/>
    <col min="3850" max="3850" width="8.5703125" customWidth="1"/>
    <col min="4088" max="4088" width="11.7109375" customWidth="1"/>
    <col min="4089" max="4089" width="5.28515625" customWidth="1"/>
    <col min="4090" max="4090" width="41.85546875" customWidth="1"/>
    <col min="4091" max="4091" width="5.140625" bestFit="1" customWidth="1"/>
    <col min="4092" max="4092" width="11.140625" customWidth="1"/>
    <col min="4093" max="4104" width="7.7109375" customWidth="1"/>
    <col min="4105" max="4105" width="3.85546875" customWidth="1"/>
    <col min="4106" max="4106" width="8.5703125" customWidth="1"/>
    <col min="4344" max="4344" width="11.7109375" customWidth="1"/>
    <col min="4345" max="4345" width="5.28515625" customWidth="1"/>
    <col min="4346" max="4346" width="41.85546875" customWidth="1"/>
    <col min="4347" max="4347" width="5.140625" bestFit="1" customWidth="1"/>
    <col min="4348" max="4348" width="11.140625" customWidth="1"/>
    <col min="4349" max="4360" width="7.7109375" customWidth="1"/>
    <col min="4361" max="4361" width="3.85546875" customWidth="1"/>
    <col min="4362" max="4362" width="8.5703125" customWidth="1"/>
    <col min="4600" max="4600" width="11.7109375" customWidth="1"/>
    <col min="4601" max="4601" width="5.28515625" customWidth="1"/>
    <col min="4602" max="4602" width="41.85546875" customWidth="1"/>
    <col min="4603" max="4603" width="5.140625" bestFit="1" customWidth="1"/>
    <col min="4604" max="4604" width="11.140625" customWidth="1"/>
    <col min="4605" max="4616" width="7.7109375" customWidth="1"/>
    <col min="4617" max="4617" width="3.85546875" customWidth="1"/>
    <col min="4618" max="4618" width="8.5703125" customWidth="1"/>
    <col min="4856" max="4856" width="11.7109375" customWidth="1"/>
    <col min="4857" max="4857" width="5.28515625" customWidth="1"/>
    <col min="4858" max="4858" width="41.85546875" customWidth="1"/>
    <col min="4859" max="4859" width="5.140625" bestFit="1" customWidth="1"/>
    <col min="4860" max="4860" width="11.140625" customWidth="1"/>
    <col min="4861" max="4872" width="7.7109375" customWidth="1"/>
    <col min="4873" max="4873" width="3.85546875" customWidth="1"/>
    <col min="4874" max="4874" width="8.5703125" customWidth="1"/>
    <col min="5112" max="5112" width="11.7109375" customWidth="1"/>
    <col min="5113" max="5113" width="5.28515625" customWidth="1"/>
    <col min="5114" max="5114" width="41.85546875" customWidth="1"/>
    <col min="5115" max="5115" width="5.140625" bestFit="1" customWidth="1"/>
    <col min="5116" max="5116" width="11.140625" customWidth="1"/>
    <col min="5117" max="5128" width="7.7109375" customWidth="1"/>
    <col min="5129" max="5129" width="3.85546875" customWidth="1"/>
    <col min="5130" max="5130" width="8.5703125" customWidth="1"/>
    <col min="5368" max="5368" width="11.7109375" customWidth="1"/>
    <col min="5369" max="5369" width="5.28515625" customWidth="1"/>
    <col min="5370" max="5370" width="41.85546875" customWidth="1"/>
    <col min="5371" max="5371" width="5.140625" bestFit="1" customWidth="1"/>
    <col min="5372" max="5372" width="11.140625" customWidth="1"/>
    <col min="5373" max="5384" width="7.7109375" customWidth="1"/>
    <col min="5385" max="5385" width="3.85546875" customWidth="1"/>
    <col min="5386" max="5386" width="8.5703125" customWidth="1"/>
    <col min="5624" max="5624" width="11.7109375" customWidth="1"/>
    <col min="5625" max="5625" width="5.28515625" customWidth="1"/>
    <col min="5626" max="5626" width="41.85546875" customWidth="1"/>
    <col min="5627" max="5627" width="5.140625" bestFit="1" customWidth="1"/>
    <col min="5628" max="5628" width="11.140625" customWidth="1"/>
    <col min="5629" max="5640" width="7.7109375" customWidth="1"/>
    <col min="5641" max="5641" width="3.85546875" customWidth="1"/>
    <col min="5642" max="5642" width="8.5703125" customWidth="1"/>
    <col min="5880" max="5880" width="11.7109375" customWidth="1"/>
    <col min="5881" max="5881" width="5.28515625" customWidth="1"/>
    <col min="5882" max="5882" width="41.85546875" customWidth="1"/>
    <col min="5883" max="5883" width="5.140625" bestFit="1" customWidth="1"/>
    <col min="5884" max="5884" width="11.140625" customWidth="1"/>
    <col min="5885" max="5896" width="7.7109375" customWidth="1"/>
    <col min="5897" max="5897" width="3.85546875" customWidth="1"/>
    <col min="5898" max="5898" width="8.5703125" customWidth="1"/>
    <col min="6136" max="6136" width="11.7109375" customWidth="1"/>
    <col min="6137" max="6137" width="5.28515625" customWidth="1"/>
    <col min="6138" max="6138" width="41.85546875" customWidth="1"/>
    <col min="6139" max="6139" width="5.140625" bestFit="1" customWidth="1"/>
    <col min="6140" max="6140" width="11.140625" customWidth="1"/>
    <col min="6141" max="6152" width="7.7109375" customWidth="1"/>
    <col min="6153" max="6153" width="3.85546875" customWidth="1"/>
    <col min="6154" max="6154" width="8.5703125" customWidth="1"/>
    <col min="6392" max="6392" width="11.7109375" customWidth="1"/>
    <col min="6393" max="6393" width="5.28515625" customWidth="1"/>
    <col min="6394" max="6394" width="41.85546875" customWidth="1"/>
    <col min="6395" max="6395" width="5.140625" bestFit="1" customWidth="1"/>
    <col min="6396" max="6396" width="11.140625" customWidth="1"/>
    <col min="6397" max="6408" width="7.7109375" customWidth="1"/>
    <col min="6409" max="6409" width="3.85546875" customWidth="1"/>
    <col min="6410" max="6410" width="8.5703125" customWidth="1"/>
    <col min="6648" max="6648" width="11.7109375" customWidth="1"/>
    <col min="6649" max="6649" width="5.28515625" customWidth="1"/>
    <col min="6650" max="6650" width="41.85546875" customWidth="1"/>
    <col min="6651" max="6651" width="5.140625" bestFit="1" customWidth="1"/>
    <col min="6652" max="6652" width="11.140625" customWidth="1"/>
    <col min="6653" max="6664" width="7.7109375" customWidth="1"/>
    <col min="6665" max="6665" width="3.85546875" customWidth="1"/>
    <col min="6666" max="6666" width="8.5703125" customWidth="1"/>
    <col min="6904" max="6904" width="11.7109375" customWidth="1"/>
    <col min="6905" max="6905" width="5.28515625" customWidth="1"/>
    <col min="6906" max="6906" width="41.85546875" customWidth="1"/>
    <col min="6907" max="6907" width="5.140625" bestFit="1" customWidth="1"/>
    <col min="6908" max="6908" width="11.140625" customWidth="1"/>
    <col min="6909" max="6920" width="7.7109375" customWidth="1"/>
    <col min="6921" max="6921" width="3.85546875" customWidth="1"/>
    <col min="6922" max="6922" width="8.5703125" customWidth="1"/>
    <col min="7160" max="7160" width="11.7109375" customWidth="1"/>
    <col min="7161" max="7161" width="5.28515625" customWidth="1"/>
    <col min="7162" max="7162" width="41.85546875" customWidth="1"/>
    <col min="7163" max="7163" width="5.140625" bestFit="1" customWidth="1"/>
    <col min="7164" max="7164" width="11.140625" customWidth="1"/>
    <col min="7165" max="7176" width="7.7109375" customWidth="1"/>
    <col min="7177" max="7177" width="3.85546875" customWidth="1"/>
    <col min="7178" max="7178" width="8.5703125" customWidth="1"/>
    <col min="7416" max="7416" width="11.7109375" customWidth="1"/>
    <col min="7417" max="7417" width="5.28515625" customWidth="1"/>
    <col min="7418" max="7418" width="41.85546875" customWidth="1"/>
    <col min="7419" max="7419" width="5.140625" bestFit="1" customWidth="1"/>
    <col min="7420" max="7420" width="11.140625" customWidth="1"/>
    <col min="7421" max="7432" width="7.7109375" customWidth="1"/>
    <col min="7433" max="7433" width="3.85546875" customWidth="1"/>
    <col min="7434" max="7434" width="8.5703125" customWidth="1"/>
    <col min="7672" max="7672" width="11.7109375" customWidth="1"/>
    <col min="7673" max="7673" width="5.28515625" customWidth="1"/>
    <col min="7674" max="7674" width="41.85546875" customWidth="1"/>
    <col min="7675" max="7675" width="5.140625" bestFit="1" customWidth="1"/>
    <col min="7676" max="7676" width="11.140625" customWidth="1"/>
    <col min="7677" max="7688" width="7.7109375" customWidth="1"/>
    <col min="7689" max="7689" width="3.85546875" customWidth="1"/>
    <col min="7690" max="7690" width="8.5703125" customWidth="1"/>
    <col min="7928" max="7928" width="11.7109375" customWidth="1"/>
    <col min="7929" max="7929" width="5.28515625" customWidth="1"/>
    <col min="7930" max="7930" width="41.85546875" customWidth="1"/>
    <col min="7931" max="7931" width="5.140625" bestFit="1" customWidth="1"/>
    <col min="7932" max="7932" width="11.140625" customWidth="1"/>
    <col min="7933" max="7944" width="7.7109375" customWidth="1"/>
    <col min="7945" max="7945" width="3.85546875" customWidth="1"/>
    <col min="7946" max="7946" width="8.5703125" customWidth="1"/>
    <col min="8184" max="8184" width="11.7109375" customWidth="1"/>
    <col min="8185" max="8185" width="5.28515625" customWidth="1"/>
    <col min="8186" max="8186" width="41.85546875" customWidth="1"/>
    <col min="8187" max="8187" width="5.140625" bestFit="1" customWidth="1"/>
    <col min="8188" max="8188" width="11.140625" customWidth="1"/>
    <col min="8189" max="8200" width="7.7109375" customWidth="1"/>
    <col min="8201" max="8201" width="3.85546875" customWidth="1"/>
    <col min="8202" max="8202" width="8.5703125" customWidth="1"/>
    <col min="8440" max="8440" width="11.7109375" customWidth="1"/>
    <col min="8441" max="8441" width="5.28515625" customWidth="1"/>
    <col min="8442" max="8442" width="41.85546875" customWidth="1"/>
    <col min="8443" max="8443" width="5.140625" bestFit="1" customWidth="1"/>
    <col min="8444" max="8444" width="11.140625" customWidth="1"/>
    <col min="8445" max="8456" width="7.7109375" customWidth="1"/>
    <col min="8457" max="8457" width="3.85546875" customWidth="1"/>
    <col min="8458" max="8458" width="8.5703125" customWidth="1"/>
    <col min="8696" max="8696" width="11.7109375" customWidth="1"/>
    <col min="8697" max="8697" width="5.28515625" customWidth="1"/>
    <col min="8698" max="8698" width="41.85546875" customWidth="1"/>
    <col min="8699" max="8699" width="5.140625" bestFit="1" customWidth="1"/>
    <col min="8700" max="8700" width="11.140625" customWidth="1"/>
    <col min="8701" max="8712" width="7.7109375" customWidth="1"/>
    <col min="8713" max="8713" width="3.85546875" customWidth="1"/>
    <col min="8714" max="8714" width="8.5703125" customWidth="1"/>
    <col min="8952" max="8952" width="11.7109375" customWidth="1"/>
    <col min="8953" max="8953" width="5.28515625" customWidth="1"/>
    <col min="8954" max="8954" width="41.85546875" customWidth="1"/>
    <col min="8955" max="8955" width="5.140625" bestFit="1" customWidth="1"/>
    <col min="8956" max="8956" width="11.140625" customWidth="1"/>
    <col min="8957" max="8968" width="7.7109375" customWidth="1"/>
    <col min="8969" max="8969" width="3.85546875" customWidth="1"/>
    <col min="8970" max="8970" width="8.5703125" customWidth="1"/>
    <col min="9208" max="9208" width="11.7109375" customWidth="1"/>
    <col min="9209" max="9209" width="5.28515625" customWidth="1"/>
    <col min="9210" max="9210" width="41.85546875" customWidth="1"/>
    <col min="9211" max="9211" width="5.140625" bestFit="1" customWidth="1"/>
    <col min="9212" max="9212" width="11.140625" customWidth="1"/>
    <col min="9213" max="9224" width="7.7109375" customWidth="1"/>
    <col min="9225" max="9225" width="3.85546875" customWidth="1"/>
    <col min="9226" max="9226" width="8.5703125" customWidth="1"/>
    <col min="9464" max="9464" width="11.7109375" customWidth="1"/>
    <col min="9465" max="9465" width="5.28515625" customWidth="1"/>
    <col min="9466" max="9466" width="41.85546875" customWidth="1"/>
    <col min="9467" max="9467" width="5.140625" bestFit="1" customWidth="1"/>
    <col min="9468" max="9468" width="11.140625" customWidth="1"/>
    <col min="9469" max="9480" width="7.7109375" customWidth="1"/>
    <col min="9481" max="9481" width="3.85546875" customWidth="1"/>
    <col min="9482" max="9482" width="8.5703125" customWidth="1"/>
    <col min="9720" max="9720" width="11.7109375" customWidth="1"/>
    <col min="9721" max="9721" width="5.28515625" customWidth="1"/>
    <col min="9722" max="9722" width="41.85546875" customWidth="1"/>
    <col min="9723" max="9723" width="5.140625" bestFit="1" customWidth="1"/>
    <col min="9724" max="9724" width="11.140625" customWidth="1"/>
    <col min="9725" max="9736" width="7.7109375" customWidth="1"/>
    <col min="9737" max="9737" width="3.85546875" customWidth="1"/>
    <col min="9738" max="9738" width="8.5703125" customWidth="1"/>
    <col min="9976" max="9976" width="11.7109375" customWidth="1"/>
    <col min="9977" max="9977" width="5.28515625" customWidth="1"/>
    <col min="9978" max="9978" width="41.85546875" customWidth="1"/>
    <col min="9979" max="9979" width="5.140625" bestFit="1" customWidth="1"/>
    <col min="9980" max="9980" width="11.140625" customWidth="1"/>
    <col min="9981" max="9992" width="7.7109375" customWidth="1"/>
    <col min="9993" max="9993" width="3.85546875" customWidth="1"/>
    <col min="9994" max="9994" width="8.5703125" customWidth="1"/>
    <col min="10232" max="10232" width="11.7109375" customWidth="1"/>
    <col min="10233" max="10233" width="5.28515625" customWidth="1"/>
    <col min="10234" max="10234" width="41.85546875" customWidth="1"/>
    <col min="10235" max="10235" width="5.140625" bestFit="1" customWidth="1"/>
    <col min="10236" max="10236" width="11.140625" customWidth="1"/>
    <col min="10237" max="10248" width="7.7109375" customWidth="1"/>
    <col min="10249" max="10249" width="3.85546875" customWidth="1"/>
    <col min="10250" max="10250" width="8.5703125" customWidth="1"/>
    <col min="10488" max="10488" width="11.7109375" customWidth="1"/>
    <col min="10489" max="10489" width="5.28515625" customWidth="1"/>
    <col min="10490" max="10490" width="41.85546875" customWidth="1"/>
    <col min="10491" max="10491" width="5.140625" bestFit="1" customWidth="1"/>
    <col min="10492" max="10492" width="11.140625" customWidth="1"/>
    <col min="10493" max="10504" width="7.7109375" customWidth="1"/>
    <col min="10505" max="10505" width="3.85546875" customWidth="1"/>
    <col min="10506" max="10506" width="8.5703125" customWidth="1"/>
    <col min="10744" max="10744" width="11.7109375" customWidth="1"/>
    <col min="10745" max="10745" width="5.28515625" customWidth="1"/>
    <col min="10746" max="10746" width="41.85546875" customWidth="1"/>
    <col min="10747" max="10747" width="5.140625" bestFit="1" customWidth="1"/>
    <col min="10748" max="10748" width="11.140625" customWidth="1"/>
    <col min="10749" max="10760" width="7.7109375" customWidth="1"/>
    <col min="10761" max="10761" width="3.85546875" customWidth="1"/>
    <col min="10762" max="10762" width="8.5703125" customWidth="1"/>
    <col min="11000" max="11000" width="11.7109375" customWidth="1"/>
    <col min="11001" max="11001" width="5.28515625" customWidth="1"/>
    <col min="11002" max="11002" width="41.85546875" customWidth="1"/>
    <col min="11003" max="11003" width="5.140625" bestFit="1" customWidth="1"/>
    <col min="11004" max="11004" width="11.140625" customWidth="1"/>
    <col min="11005" max="11016" width="7.7109375" customWidth="1"/>
    <col min="11017" max="11017" width="3.85546875" customWidth="1"/>
    <col min="11018" max="11018" width="8.5703125" customWidth="1"/>
    <col min="11256" max="11256" width="11.7109375" customWidth="1"/>
    <col min="11257" max="11257" width="5.28515625" customWidth="1"/>
    <col min="11258" max="11258" width="41.85546875" customWidth="1"/>
    <col min="11259" max="11259" width="5.140625" bestFit="1" customWidth="1"/>
    <col min="11260" max="11260" width="11.140625" customWidth="1"/>
    <col min="11261" max="11272" width="7.7109375" customWidth="1"/>
    <col min="11273" max="11273" width="3.85546875" customWidth="1"/>
    <col min="11274" max="11274" width="8.5703125" customWidth="1"/>
    <col min="11512" max="11512" width="11.7109375" customWidth="1"/>
    <col min="11513" max="11513" width="5.28515625" customWidth="1"/>
    <col min="11514" max="11514" width="41.85546875" customWidth="1"/>
    <col min="11515" max="11515" width="5.140625" bestFit="1" customWidth="1"/>
    <col min="11516" max="11516" width="11.140625" customWidth="1"/>
    <col min="11517" max="11528" width="7.7109375" customWidth="1"/>
    <col min="11529" max="11529" width="3.85546875" customWidth="1"/>
    <col min="11530" max="11530" width="8.5703125" customWidth="1"/>
    <col min="11768" max="11768" width="11.7109375" customWidth="1"/>
    <col min="11769" max="11769" width="5.28515625" customWidth="1"/>
    <col min="11770" max="11770" width="41.85546875" customWidth="1"/>
    <col min="11771" max="11771" width="5.140625" bestFit="1" customWidth="1"/>
    <col min="11772" max="11772" width="11.140625" customWidth="1"/>
    <col min="11773" max="11784" width="7.7109375" customWidth="1"/>
    <col min="11785" max="11785" width="3.85546875" customWidth="1"/>
    <col min="11786" max="11786" width="8.5703125" customWidth="1"/>
    <col min="12024" max="12024" width="11.7109375" customWidth="1"/>
    <col min="12025" max="12025" width="5.28515625" customWidth="1"/>
    <col min="12026" max="12026" width="41.85546875" customWidth="1"/>
    <col min="12027" max="12027" width="5.140625" bestFit="1" customWidth="1"/>
    <col min="12028" max="12028" width="11.140625" customWidth="1"/>
    <col min="12029" max="12040" width="7.7109375" customWidth="1"/>
    <col min="12041" max="12041" width="3.85546875" customWidth="1"/>
    <col min="12042" max="12042" width="8.5703125" customWidth="1"/>
    <col min="12280" max="12280" width="11.7109375" customWidth="1"/>
    <col min="12281" max="12281" width="5.28515625" customWidth="1"/>
    <col min="12282" max="12282" width="41.85546875" customWidth="1"/>
    <col min="12283" max="12283" width="5.140625" bestFit="1" customWidth="1"/>
    <col min="12284" max="12284" width="11.140625" customWidth="1"/>
    <col min="12285" max="12296" width="7.7109375" customWidth="1"/>
    <col min="12297" max="12297" width="3.85546875" customWidth="1"/>
    <col min="12298" max="12298" width="8.5703125" customWidth="1"/>
    <col min="12536" max="12536" width="11.7109375" customWidth="1"/>
    <col min="12537" max="12537" width="5.28515625" customWidth="1"/>
    <col min="12538" max="12538" width="41.85546875" customWidth="1"/>
    <col min="12539" max="12539" width="5.140625" bestFit="1" customWidth="1"/>
    <col min="12540" max="12540" width="11.140625" customWidth="1"/>
    <col min="12541" max="12552" width="7.7109375" customWidth="1"/>
    <col min="12553" max="12553" width="3.85546875" customWidth="1"/>
    <col min="12554" max="12554" width="8.5703125" customWidth="1"/>
    <col min="12792" max="12792" width="11.7109375" customWidth="1"/>
    <col min="12793" max="12793" width="5.28515625" customWidth="1"/>
    <col min="12794" max="12794" width="41.85546875" customWidth="1"/>
    <col min="12795" max="12795" width="5.140625" bestFit="1" customWidth="1"/>
    <col min="12796" max="12796" width="11.140625" customWidth="1"/>
    <col min="12797" max="12808" width="7.7109375" customWidth="1"/>
    <col min="12809" max="12809" width="3.85546875" customWidth="1"/>
    <col min="12810" max="12810" width="8.5703125" customWidth="1"/>
    <col min="13048" max="13048" width="11.7109375" customWidth="1"/>
    <col min="13049" max="13049" width="5.28515625" customWidth="1"/>
    <col min="13050" max="13050" width="41.85546875" customWidth="1"/>
    <col min="13051" max="13051" width="5.140625" bestFit="1" customWidth="1"/>
    <col min="13052" max="13052" width="11.140625" customWidth="1"/>
    <col min="13053" max="13064" width="7.7109375" customWidth="1"/>
    <col min="13065" max="13065" width="3.85546875" customWidth="1"/>
    <col min="13066" max="13066" width="8.5703125" customWidth="1"/>
    <col min="13304" max="13304" width="11.7109375" customWidth="1"/>
    <col min="13305" max="13305" width="5.28515625" customWidth="1"/>
    <col min="13306" max="13306" width="41.85546875" customWidth="1"/>
    <col min="13307" max="13307" width="5.140625" bestFit="1" customWidth="1"/>
    <col min="13308" max="13308" width="11.140625" customWidth="1"/>
    <col min="13309" max="13320" width="7.7109375" customWidth="1"/>
    <col min="13321" max="13321" width="3.85546875" customWidth="1"/>
    <col min="13322" max="13322" width="8.5703125" customWidth="1"/>
    <col min="13560" max="13560" width="11.7109375" customWidth="1"/>
    <col min="13561" max="13561" width="5.28515625" customWidth="1"/>
    <col min="13562" max="13562" width="41.85546875" customWidth="1"/>
    <col min="13563" max="13563" width="5.140625" bestFit="1" customWidth="1"/>
    <col min="13564" max="13564" width="11.140625" customWidth="1"/>
    <col min="13565" max="13576" width="7.7109375" customWidth="1"/>
    <col min="13577" max="13577" width="3.85546875" customWidth="1"/>
    <col min="13578" max="13578" width="8.5703125" customWidth="1"/>
    <col min="13816" max="13816" width="11.7109375" customWidth="1"/>
    <col min="13817" max="13817" width="5.28515625" customWidth="1"/>
    <col min="13818" max="13818" width="41.85546875" customWidth="1"/>
    <col min="13819" max="13819" width="5.140625" bestFit="1" customWidth="1"/>
    <col min="13820" max="13820" width="11.140625" customWidth="1"/>
    <col min="13821" max="13832" width="7.7109375" customWidth="1"/>
    <col min="13833" max="13833" width="3.85546875" customWidth="1"/>
    <col min="13834" max="13834" width="8.5703125" customWidth="1"/>
    <col min="14072" max="14072" width="11.7109375" customWidth="1"/>
    <col min="14073" max="14073" width="5.28515625" customWidth="1"/>
    <col min="14074" max="14074" width="41.85546875" customWidth="1"/>
    <col min="14075" max="14075" width="5.140625" bestFit="1" customWidth="1"/>
    <col min="14076" max="14076" width="11.140625" customWidth="1"/>
    <col min="14077" max="14088" width="7.7109375" customWidth="1"/>
    <col min="14089" max="14089" width="3.85546875" customWidth="1"/>
    <col min="14090" max="14090" width="8.5703125" customWidth="1"/>
    <col min="14328" max="14328" width="11.7109375" customWidth="1"/>
    <col min="14329" max="14329" width="5.28515625" customWidth="1"/>
    <col min="14330" max="14330" width="41.85546875" customWidth="1"/>
    <col min="14331" max="14331" width="5.140625" bestFit="1" customWidth="1"/>
    <col min="14332" max="14332" width="11.140625" customWidth="1"/>
    <col min="14333" max="14344" width="7.7109375" customWidth="1"/>
    <col min="14345" max="14345" width="3.85546875" customWidth="1"/>
    <col min="14346" max="14346" width="8.5703125" customWidth="1"/>
    <col min="14584" max="14584" width="11.7109375" customWidth="1"/>
    <col min="14585" max="14585" width="5.28515625" customWidth="1"/>
    <col min="14586" max="14586" width="41.85546875" customWidth="1"/>
    <col min="14587" max="14587" width="5.140625" bestFit="1" customWidth="1"/>
    <col min="14588" max="14588" width="11.140625" customWidth="1"/>
    <col min="14589" max="14600" width="7.7109375" customWidth="1"/>
    <col min="14601" max="14601" width="3.85546875" customWidth="1"/>
    <col min="14602" max="14602" width="8.5703125" customWidth="1"/>
    <col min="14840" max="14840" width="11.7109375" customWidth="1"/>
    <col min="14841" max="14841" width="5.28515625" customWidth="1"/>
    <col min="14842" max="14842" width="41.85546875" customWidth="1"/>
    <col min="14843" max="14843" width="5.140625" bestFit="1" customWidth="1"/>
    <col min="14844" max="14844" width="11.140625" customWidth="1"/>
    <col min="14845" max="14856" width="7.7109375" customWidth="1"/>
    <col min="14857" max="14857" width="3.85546875" customWidth="1"/>
    <col min="14858" max="14858" width="8.5703125" customWidth="1"/>
    <col min="15096" max="15096" width="11.7109375" customWidth="1"/>
    <col min="15097" max="15097" width="5.28515625" customWidth="1"/>
    <col min="15098" max="15098" width="41.85546875" customWidth="1"/>
    <col min="15099" max="15099" width="5.140625" bestFit="1" customWidth="1"/>
    <col min="15100" max="15100" width="11.140625" customWidth="1"/>
    <col min="15101" max="15112" width="7.7109375" customWidth="1"/>
    <col min="15113" max="15113" width="3.85546875" customWidth="1"/>
    <col min="15114" max="15114" width="8.5703125" customWidth="1"/>
    <col min="15352" max="15352" width="11.7109375" customWidth="1"/>
    <col min="15353" max="15353" width="5.28515625" customWidth="1"/>
    <col min="15354" max="15354" width="41.85546875" customWidth="1"/>
    <col min="15355" max="15355" width="5.140625" bestFit="1" customWidth="1"/>
    <col min="15356" max="15356" width="11.140625" customWidth="1"/>
    <col min="15357" max="15368" width="7.7109375" customWidth="1"/>
    <col min="15369" max="15369" width="3.85546875" customWidth="1"/>
    <col min="15370" max="15370" width="8.5703125" customWidth="1"/>
    <col min="15608" max="15608" width="11.7109375" customWidth="1"/>
    <col min="15609" max="15609" width="5.28515625" customWidth="1"/>
    <col min="15610" max="15610" width="41.85546875" customWidth="1"/>
    <col min="15611" max="15611" width="5.140625" bestFit="1" customWidth="1"/>
    <col min="15612" max="15612" width="11.140625" customWidth="1"/>
    <col min="15613" max="15624" width="7.7109375" customWidth="1"/>
    <col min="15625" max="15625" width="3.85546875" customWidth="1"/>
    <col min="15626" max="15626" width="8.5703125" customWidth="1"/>
    <col min="15864" max="15864" width="11.7109375" customWidth="1"/>
    <col min="15865" max="15865" width="5.28515625" customWidth="1"/>
    <col min="15866" max="15866" width="41.85546875" customWidth="1"/>
    <col min="15867" max="15867" width="5.140625" bestFit="1" customWidth="1"/>
    <col min="15868" max="15868" width="11.140625" customWidth="1"/>
    <col min="15869" max="15880" width="7.7109375" customWidth="1"/>
    <col min="15881" max="15881" width="3.85546875" customWidth="1"/>
    <col min="15882" max="15882" width="8.5703125" customWidth="1"/>
    <col min="16120" max="16120" width="11.7109375" customWidth="1"/>
    <col min="16121" max="16121" width="5.28515625" customWidth="1"/>
    <col min="16122" max="16122" width="41.85546875" customWidth="1"/>
    <col min="16123" max="16123" width="5.140625" bestFit="1" customWidth="1"/>
    <col min="16124" max="16124" width="11.140625" customWidth="1"/>
    <col min="16125" max="16136" width="7.7109375" customWidth="1"/>
    <col min="16137" max="16137" width="3.85546875" customWidth="1"/>
    <col min="16138" max="16138" width="8.5703125" customWidth="1"/>
  </cols>
  <sheetData>
    <row r="1" spans="1:20" ht="72.75">
      <c r="A1" s="594" t="s">
        <v>4087</v>
      </c>
      <c r="B1" s="594"/>
      <c r="C1" s="594"/>
      <c r="D1" s="594"/>
      <c r="E1" s="594"/>
      <c r="F1" s="594"/>
      <c r="G1" s="594"/>
      <c r="H1" s="594"/>
      <c r="I1" s="594"/>
      <c r="J1" s="594"/>
      <c r="K1" s="304"/>
      <c r="L1" s="304"/>
      <c r="M1" s="304"/>
      <c r="N1" s="304"/>
      <c r="O1" s="304"/>
      <c r="P1" s="304"/>
      <c r="Q1" s="304"/>
      <c r="R1" s="304"/>
      <c r="S1" s="304"/>
      <c r="T1" s="304"/>
    </row>
    <row r="2" spans="1:20" ht="20.100000000000001" customHeight="1">
      <c r="A2" s="596" t="s">
        <v>4088</v>
      </c>
      <c r="B2" s="596"/>
      <c r="C2" s="596"/>
      <c r="D2" s="596"/>
      <c r="E2" s="596"/>
      <c r="F2" s="596"/>
      <c r="G2" s="596"/>
      <c r="H2" s="596"/>
      <c r="I2" s="596"/>
      <c r="J2" s="596"/>
      <c r="K2" s="305"/>
      <c r="L2" s="305"/>
      <c r="M2" s="305"/>
      <c r="N2" s="305"/>
      <c r="O2" s="305"/>
      <c r="P2" s="305"/>
      <c r="Q2" s="305"/>
      <c r="R2" s="305"/>
      <c r="S2" s="305"/>
      <c r="T2" s="305"/>
    </row>
    <row r="3" spans="1:20" ht="20.100000000000001" customHeight="1">
      <c r="A3" s="614" t="s">
        <v>4378</v>
      </c>
      <c r="B3" s="614"/>
      <c r="C3" s="614"/>
      <c r="D3" s="614"/>
      <c r="E3" s="614"/>
      <c r="F3" s="614"/>
      <c r="G3" s="614"/>
      <c r="H3" s="614"/>
      <c r="I3" s="614"/>
      <c r="J3" s="614"/>
      <c r="K3" s="293"/>
      <c r="L3" s="293"/>
      <c r="M3" s="293"/>
      <c r="N3" s="293"/>
      <c r="O3" s="293"/>
      <c r="P3" s="293"/>
      <c r="Q3" s="293"/>
      <c r="R3" s="293"/>
      <c r="S3" s="293"/>
      <c r="T3" s="293"/>
    </row>
    <row r="4" spans="1:20" ht="18">
      <c r="A4" s="590" t="s">
        <v>3808</v>
      </c>
      <c r="B4" s="591"/>
      <c r="C4" s="591"/>
      <c r="D4" s="591"/>
      <c r="E4" s="592"/>
      <c r="F4" s="601" t="s">
        <v>4090</v>
      </c>
      <c r="G4" s="601"/>
      <c r="H4" s="601"/>
      <c r="I4" s="601"/>
      <c r="J4" s="601"/>
      <c r="K4" s="293"/>
      <c r="L4" s="293"/>
      <c r="M4" s="293"/>
      <c r="N4" s="293"/>
      <c r="O4" s="293"/>
      <c r="P4" s="293"/>
      <c r="Q4" s="293"/>
      <c r="R4" s="293"/>
      <c r="S4" s="293"/>
      <c r="T4" s="293"/>
    </row>
    <row r="5" spans="1:20" ht="15.75">
      <c r="A5" s="590" t="s">
        <v>4089</v>
      </c>
      <c r="B5" s="591"/>
      <c r="C5" s="591"/>
      <c r="D5" s="591"/>
      <c r="E5" s="592"/>
      <c r="F5" s="601" t="s">
        <v>4183</v>
      </c>
      <c r="G5" s="601"/>
      <c r="H5" s="601"/>
      <c r="I5" s="601"/>
      <c r="J5" s="601"/>
      <c r="K5" s="306"/>
      <c r="L5" s="306"/>
      <c r="M5" s="306"/>
      <c r="N5" s="306"/>
      <c r="O5" s="306"/>
      <c r="P5" s="306"/>
      <c r="Q5" s="306"/>
      <c r="R5" s="306"/>
      <c r="S5" s="306"/>
      <c r="T5" s="306"/>
    </row>
    <row r="6" spans="1:20" ht="18" customHeight="1">
      <c r="A6" s="590" t="s">
        <v>4185</v>
      </c>
      <c r="B6" s="591"/>
      <c r="C6" s="591"/>
      <c r="D6" s="591"/>
      <c r="E6" s="592"/>
      <c r="F6" s="601" t="s">
        <v>4184</v>
      </c>
      <c r="G6" s="601"/>
      <c r="H6" s="601"/>
      <c r="I6" s="601"/>
      <c r="J6" s="601"/>
      <c r="K6" s="307"/>
      <c r="L6" s="307"/>
      <c r="M6" s="307"/>
      <c r="N6" s="307"/>
      <c r="O6" s="307"/>
      <c r="P6" s="307"/>
      <c r="Q6" s="307"/>
      <c r="R6" s="307"/>
      <c r="S6" s="307"/>
      <c r="T6" s="307"/>
    </row>
    <row r="7" spans="1:20">
      <c r="A7" s="590" t="s">
        <v>4186</v>
      </c>
      <c r="B7" s="591"/>
      <c r="C7" s="591"/>
      <c r="D7" s="591"/>
      <c r="E7" s="592"/>
      <c r="F7" s="613"/>
      <c r="G7" s="613"/>
      <c r="H7" s="613"/>
      <c r="I7" s="613"/>
      <c r="J7" s="613"/>
      <c r="K7" s="308"/>
      <c r="L7" s="308"/>
      <c r="M7" s="308"/>
      <c r="N7" s="308"/>
      <c r="O7" s="308"/>
      <c r="P7" s="308"/>
      <c r="Q7" s="308"/>
      <c r="R7" s="308"/>
      <c r="S7" s="308"/>
      <c r="T7" s="308"/>
    </row>
    <row r="8" spans="1:20" ht="15" customHeight="1">
      <c r="A8" s="602" t="s">
        <v>1</v>
      </c>
      <c r="B8" s="602" t="s">
        <v>0</v>
      </c>
      <c r="C8" s="602" t="s">
        <v>4315</v>
      </c>
      <c r="D8" s="602" t="s">
        <v>4370</v>
      </c>
      <c r="E8" s="610" t="s">
        <v>4371</v>
      </c>
      <c r="F8" s="611"/>
      <c r="G8" s="611"/>
      <c r="H8" s="611"/>
      <c r="I8" s="611"/>
      <c r="J8" s="612"/>
    </row>
    <row r="9" spans="1:20" ht="15">
      <c r="A9" s="602"/>
      <c r="B9" s="602"/>
      <c r="C9" s="602"/>
      <c r="D9" s="602"/>
      <c r="E9" s="394" t="s">
        <v>4372</v>
      </c>
      <c r="F9" s="394" t="s">
        <v>4373</v>
      </c>
      <c r="G9" s="394" t="s">
        <v>4374</v>
      </c>
      <c r="H9" s="394" t="s">
        <v>4375</v>
      </c>
      <c r="I9" s="394" t="s">
        <v>4376</v>
      </c>
      <c r="J9" s="394" t="s">
        <v>4377</v>
      </c>
    </row>
    <row r="10" spans="1:20" s="310" customFormat="1" ht="16.350000000000001" customHeight="1">
      <c r="A10" s="384"/>
      <c r="B10" s="387" t="s">
        <v>4156</v>
      </c>
      <c r="C10" s="388" t="s">
        <v>12</v>
      </c>
      <c r="D10" s="385">
        <f>'259'!I14</f>
        <v>49755.039999999994</v>
      </c>
      <c r="E10" s="386">
        <v>0.5</v>
      </c>
      <c r="F10" s="386">
        <v>0.1</v>
      </c>
      <c r="G10" s="386">
        <v>0.1</v>
      </c>
      <c r="H10" s="386">
        <v>0.1</v>
      </c>
      <c r="I10" s="386">
        <v>0.1</v>
      </c>
      <c r="J10" s="386">
        <v>0.1</v>
      </c>
    </row>
    <row r="11" spans="1:20" s="310" customFormat="1" ht="16.350000000000001" customHeight="1">
      <c r="A11" s="384"/>
      <c r="B11" s="387" t="s">
        <v>4316</v>
      </c>
      <c r="C11" s="388" t="s">
        <v>4361</v>
      </c>
      <c r="D11" s="385">
        <f>'259'!I99</f>
        <v>27491.645499999999</v>
      </c>
      <c r="E11" s="386">
        <v>1</v>
      </c>
      <c r="F11" s="386"/>
      <c r="G11" s="386"/>
      <c r="H11" s="386"/>
      <c r="I11" s="386"/>
      <c r="J11" s="386"/>
    </row>
    <row r="12" spans="1:20" ht="15">
      <c r="A12" s="387"/>
      <c r="B12" s="387" t="s">
        <v>4318</v>
      </c>
      <c r="C12" s="388" t="s">
        <v>4317</v>
      </c>
      <c r="D12" s="385">
        <f>'259'!I24+'259'!I60+'259'!I94</f>
        <v>1075952.8546874083</v>
      </c>
      <c r="E12" s="386">
        <v>0.25</v>
      </c>
      <c r="F12" s="386">
        <v>0.25</v>
      </c>
      <c r="G12" s="386">
        <v>0.25</v>
      </c>
      <c r="H12" s="386">
        <v>0.25</v>
      </c>
      <c r="I12" s="386"/>
      <c r="J12" s="386"/>
    </row>
    <row r="13" spans="1:20" ht="15">
      <c r="A13" s="387"/>
      <c r="B13" s="387" t="s">
        <v>4320</v>
      </c>
      <c r="C13" s="388" t="s">
        <v>4319</v>
      </c>
      <c r="D13" s="385">
        <f>'259'!I33</f>
        <v>77585.886169525358</v>
      </c>
      <c r="E13" s="386">
        <v>0.05</v>
      </c>
      <c r="F13" s="386"/>
      <c r="G13" s="386">
        <v>0.5</v>
      </c>
      <c r="H13" s="386">
        <v>0.2</v>
      </c>
      <c r="I13" s="386">
        <v>0.15</v>
      </c>
      <c r="J13" s="386">
        <v>0.1</v>
      </c>
    </row>
    <row r="14" spans="1:20" ht="15">
      <c r="A14" s="387"/>
      <c r="B14" s="387" t="s">
        <v>4323</v>
      </c>
      <c r="C14" s="388" t="s">
        <v>22</v>
      </c>
      <c r="D14" s="385">
        <f>'259'!I50+'259'!I76</f>
        <v>267950.85200104298</v>
      </c>
      <c r="E14" s="386">
        <v>0.15</v>
      </c>
      <c r="F14" s="386"/>
      <c r="G14" s="386"/>
      <c r="H14" s="386">
        <v>0.2</v>
      </c>
      <c r="I14" s="386">
        <v>0.45</v>
      </c>
      <c r="J14" s="386">
        <v>0.2</v>
      </c>
    </row>
    <row r="15" spans="1:20" ht="15">
      <c r="A15" s="387"/>
      <c r="B15" s="387" t="s">
        <v>4324</v>
      </c>
      <c r="C15" s="388" t="s">
        <v>4321</v>
      </c>
      <c r="D15" s="385">
        <f>'259'!I83</f>
        <v>11766.08</v>
      </c>
      <c r="E15" s="386">
        <v>1</v>
      </c>
      <c r="F15" s="386"/>
      <c r="G15" s="386"/>
      <c r="H15" s="386"/>
      <c r="I15" s="386"/>
      <c r="J15" s="386"/>
    </row>
    <row r="16" spans="1:20" ht="15">
      <c r="A16" s="387"/>
      <c r="B16" s="387" t="s">
        <v>4362</v>
      </c>
      <c r="C16" s="388" t="s">
        <v>4322</v>
      </c>
      <c r="D16" s="385">
        <f>'259'!I90</f>
        <v>9404.5</v>
      </c>
      <c r="E16" s="386">
        <v>0.5</v>
      </c>
      <c r="F16" s="386"/>
      <c r="G16" s="386"/>
      <c r="H16" s="386"/>
      <c r="I16" s="386"/>
      <c r="J16" s="386">
        <v>0.5</v>
      </c>
    </row>
    <row r="17" spans="1:10" ht="24.75" customHeight="1">
      <c r="A17" s="388"/>
      <c r="B17" s="389"/>
      <c r="C17" s="390"/>
      <c r="D17" s="391">
        <f>SUM(D10:D16)</f>
        <v>1519906.8583579767</v>
      </c>
      <c r="E17" s="383" t="s">
        <v>4372</v>
      </c>
      <c r="F17" s="383" t="s">
        <v>4373</v>
      </c>
      <c r="G17" s="383" t="s">
        <v>4374</v>
      </c>
      <c r="H17" s="383" t="s">
        <v>4375</v>
      </c>
      <c r="I17" s="383" t="s">
        <v>4376</v>
      </c>
      <c r="J17" s="383" t="s">
        <v>4377</v>
      </c>
    </row>
    <row r="18" spans="1:10" ht="85.5" customHeight="1">
      <c r="A18" s="392"/>
      <c r="B18" s="392"/>
      <c r="C18" s="392"/>
      <c r="D18" s="391"/>
      <c r="E18" s="393">
        <f>$D$10*E10+$D$12*E12+$D$13*E13+$D$14*E14+$D$15*E15+$D$16*E16+D11*E11</f>
        <v>381897.63128048478</v>
      </c>
      <c r="F18" s="393">
        <f t="shared" ref="F18:J18" si="0">$D$10*F10+$D$12*F12+$D$13*F13+$D$14*F14+$D$15*F15+$D$16*F16+E11*F11</f>
        <v>273963.71767185209</v>
      </c>
      <c r="G18" s="393">
        <f t="shared" si="0"/>
        <v>312756.66075661476</v>
      </c>
      <c r="H18" s="393">
        <f t="shared" si="0"/>
        <v>343071.06530596578</v>
      </c>
      <c r="I18" s="393">
        <f t="shared" si="0"/>
        <v>137191.27032589816</v>
      </c>
      <c r="J18" s="393">
        <f t="shared" si="0"/>
        <v>71026.513017161138</v>
      </c>
    </row>
    <row r="19" spans="1:10">
      <c r="E19" s="609"/>
      <c r="F19" s="609"/>
      <c r="G19" s="609"/>
      <c r="H19" s="609"/>
      <c r="I19" s="609"/>
      <c r="J19" s="609"/>
    </row>
    <row r="20" spans="1:10">
      <c r="D20" s="314"/>
      <c r="E20" s="314"/>
      <c r="F20" s="314"/>
      <c r="G20" s="314"/>
      <c r="H20" s="314"/>
      <c r="I20" s="314"/>
      <c r="J20" s="314"/>
    </row>
    <row r="21" spans="1:10">
      <c r="D21" s="312"/>
      <c r="E21" s="315"/>
      <c r="F21" s="315"/>
      <c r="G21" s="315"/>
      <c r="H21" s="315"/>
      <c r="I21" s="315"/>
      <c r="J21" s="315"/>
    </row>
    <row r="22" spans="1:10">
      <c r="E22" s="315"/>
      <c r="F22" s="315"/>
      <c r="G22" s="315"/>
      <c r="H22" s="315"/>
      <c r="I22" s="315"/>
      <c r="J22" s="315"/>
    </row>
    <row r="23" spans="1:10">
      <c r="E23" s="315"/>
      <c r="F23" s="315"/>
      <c r="G23" s="315"/>
      <c r="H23" s="315"/>
      <c r="I23" s="315"/>
      <c r="J23" s="315"/>
    </row>
    <row r="24" spans="1:10">
      <c r="E24" s="315"/>
      <c r="F24" s="315"/>
      <c r="G24" s="315"/>
      <c r="H24" s="315"/>
      <c r="I24" s="315"/>
      <c r="J24" s="315"/>
    </row>
    <row r="25" spans="1:10">
      <c r="E25" s="315"/>
      <c r="F25" s="315"/>
      <c r="G25" s="315"/>
      <c r="H25" s="315"/>
      <c r="I25" s="315"/>
      <c r="J25" s="315"/>
    </row>
    <row r="26" spans="1:10">
      <c r="E26" s="315"/>
      <c r="F26" s="315"/>
      <c r="G26" s="315"/>
      <c r="H26" s="315"/>
      <c r="I26" s="315"/>
      <c r="J26" s="315"/>
    </row>
    <row r="27" spans="1:10">
      <c r="E27" s="315"/>
      <c r="F27" s="315"/>
      <c r="G27" s="315"/>
      <c r="H27" s="315"/>
      <c r="I27" s="315"/>
      <c r="J27" s="315"/>
    </row>
    <row r="28" spans="1:10">
      <c r="E28" s="315"/>
      <c r="F28" s="315"/>
      <c r="G28" s="315"/>
      <c r="H28" s="315"/>
      <c r="I28" s="315"/>
      <c r="J28" s="315"/>
    </row>
    <row r="29" spans="1:10">
      <c r="E29" s="315"/>
      <c r="F29" s="315"/>
      <c r="G29" s="315"/>
      <c r="H29" s="315"/>
      <c r="I29" s="315"/>
      <c r="J29" s="315"/>
    </row>
    <row r="30" spans="1:10">
      <c r="E30" s="315"/>
      <c r="F30" s="315"/>
      <c r="G30" s="315"/>
      <c r="H30" s="315"/>
      <c r="I30" s="315"/>
      <c r="J30" s="315"/>
    </row>
    <row r="31" spans="1:10">
      <c r="E31" s="315"/>
      <c r="F31" s="315"/>
      <c r="G31" s="315"/>
      <c r="H31" s="315"/>
      <c r="I31" s="315"/>
      <c r="J31" s="315"/>
    </row>
    <row r="32" spans="1:10">
      <c r="E32" s="315"/>
      <c r="F32" s="315"/>
      <c r="G32" s="315"/>
      <c r="H32" s="315"/>
      <c r="I32" s="315"/>
      <c r="J32" s="315"/>
    </row>
    <row r="33" spans="5:10">
      <c r="E33" s="315"/>
      <c r="F33" s="315"/>
      <c r="G33" s="315"/>
      <c r="H33" s="315"/>
      <c r="I33" s="315"/>
      <c r="J33" s="315"/>
    </row>
    <row r="34" spans="5:10">
      <c r="E34" s="315"/>
      <c r="F34" s="315"/>
      <c r="G34" s="315"/>
      <c r="H34" s="315"/>
      <c r="I34" s="315"/>
      <c r="J34" s="315"/>
    </row>
    <row r="35" spans="5:10">
      <c r="E35" s="315"/>
      <c r="F35" s="315"/>
      <c r="G35" s="315"/>
      <c r="H35" s="315"/>
      <c r="I35" s="315"/>
      <c r="J35" s="315"/>
    </row>
    <row r="36" spans="5:10">
      <c r="E36" s="315"/>
      <c r="F36" s="315"/>
      <c r="G36" s="315"/>
      <c r="H36" s="315"/>
      <c r="I36" s="315"/>
      <c r="J36" s="315"/>
    </row>
    <row r="37" spans="5:10">
      <c r="E37" s="315"/>
      <c r="F37" s="315"/>
      <c r="G37" s="315"/>
      <c r="H37" s="315"/>
      <c r="I37" s="315"/>
      <c r="J37" s="315"/>
    </row>
    <row r="38" spans="5:10">
      <c r="E38" s="315"/>
      <c r="F38" s="315"/>
      <c r="G38" s="315"/>
      <c r="H38" s="315"/>
      <c r="I38" s="315"/>
      <c r="J38" s="315"/>
    </row>
    <row r="39" spans="5:10">
      <c r="E39" s="315"/>
      <c r="F39" s="315"/>
      <c r="G39" s="315"/>
      <c r="H39" s="315"/>
      <c r="I39" s="315"/>
      <c r="J39" s="315"/>
    </row>
    <row r="40" spans="5:10">
      <c r="E40" s="315"/>
      <c r="F40" s="315"/>
      <c r="G40" s="315"/>
      <c r="H40" s="315"/>
      <c r="I40" s="315"/>
      <c r="J40" s="315"/>
    </row>
    <row r="41" spans="5:10">
      <c r="E41" s="315"/>
      <c r="F41" s="315"/>
      <c r="G41" s="315"/>
      <c r="H41" s="315"/>
      <c r="I41" s="315"/>
      <c r="J41" s="315"/>
    </row>
    <row r="42" spans="5:10">
      <c r="E42" s="315"/>
      <c r="F42" s="315"/>
      <c r="G42" s="315"/>
      <c r="H42" s="315"/>
      <c r="I42" s="315"/>
      <c r="J42" s="315"/>
    </row>
    <row r="43" spans="5:10">
      <c r="E43" s="315"/>
      <c r="F43" s="315"/>
      <c r="G43" s="315"/>
      <c r="H43" s="315"/>
      <c r="I43" s="315"/>
      <c r="J43" s="315"/>
    </row>
    <row r="44" spans="5:10">
      <c r="E44" s="315"/>
      <c r="F44" s="315"/>
      <c r="G44" s="315"/>
      <c r="H44" s="315"/>
      <c r="I44" s="315"/>
      <c r="J44" s="315"/>
    </row>
    <row r="45" spans="5:10">
      <c r="E45" s="315"/>
      <c r="F45" s="315"/>
      <c r="G45" s="315"/>
      <c r="H45" s="315"/>
      <c r="I45" s="315"/>
      <c r="J45" s="315"/>
    </row>
    <row r="46" spans="5:10">
      <c r="E46" s="315"/>
      <c r="F46" s="315"/>
      <c r="G46" s="315"/>
      <c r="H46" s="315"/>
      <c r="I46" s="315"/>
      <c r="J46" s="315"/>
    </row>
    <row r="47" spans="5:10">
      <c r="E47" s="315"/>
      <c r="F47" s="315"/>
      <c r="G47" s="315"/>
      <c r="H47" s="315"/>
      <c r="I47" s="315"/>
      <c r="J47" s="315"/>
    </row>
    <row r="48" spans="5:10">
      <c r="E48" s="315"/>
      <c r="F48" s="315"/>
      <c r="G48" s="315"/>
      <c r="H48" s="315"/>
      <c r="I48" s="315"/>
      <c r="J48" s="315"/>
    </row>
    <row r="49" spans="5:10">
      <c r="E49" s="315"/>
      <c r="F49" s="315"/>
      <c r="G49" s="315"/>
      <c r="H49" s="315"/>
      <c r="I49" s="315"/>
      <c r="J49" s="315"/>
    </row>
    <row r="50" spans="5:10">
      <c r="E50" s="315"/>
      <c r="F50" s="315"/>
      <c r="G50" s="315"/>
      <c r="H50" s="315"/>
      <c r="I50" s="315"/>
      <c r="J50" s="315"/>
    </row>
    <row r="51" spans="5:10">
      <c r="E51" s="315"/>
      <c r="F51" s="315"/>
      <c r="G51" s="315"/>
      <c r="H51" s="315"/>
      <c r="I51" s="315"/>
      <c r="J51" s="315"/>
    </row>
    <row r="52" spans="5:10">
      <c r="E52" s="315"/>
      <c r="F52" s="315"/>
      <c r="G52" s="315"/>
      <c r="H52" s="315"/>
      <c r="I52" s="315"/>
      <c r="J52" s="315"/>
    </row>
    <row r="53" spans="5:10">
      <c r="E53" s="315"/>
      <c r="F53" s="315"/>
      <c r="G53" s="315"/>
      <c r="H53" s="315"/>
      <c r="I53" s="315"/>
      <c r="J53" s="315"/>
    </row>
    <row r="54" spans="5:10">
      <c r="E54" s="315"/>
      <c r="F54" s="315"/>
      <c r="G54" s="315"/>
      <c r="H54" s="315"/>
      <c r="I54" s="315"/>
      <c r="J54" s="315"/>
    </row>
    <row r="55" spans="5:10">
      <c r="E55" s="315"/>
      <c r="F55" s="315"/>
      <c r="G55" s="315"/>
      <c r="H55" s="315"/>
      <c r="I55" s="315"/>
      <c r="J55" s="315"/>
    </row>
    <row r="56" spans="5:10">
      <c r="E56" s="315"/>
      <c r="F56" s="315"/>
      <c r="G56" s="315"/>
      <c r="H56" s="315"/>
      <c r="I56" s="315"/>
      <c r="J56" s="315"/>
    </row>
    <row r="57" spans="5:10">
      <c r="E57" s="315"/>
      <c r="F57" s="315"/>
      <c r="G57" s="315"/>
      <c r="H57" s="315"/>
      <c r="I57" s="315"/>
      <c r="J57" s="315"/>
    </row>
    <row r="58" spans="5:10">
      <c r="E58" s="315"/>
      <c r="F58" s="315"/>
      <c r="G58" s="315"/>
      <c r="H58" s="315"/>
      <c r="I58" s="315"/>
      <c r="J58" s="315"/>
    </row>
    <row r="59" spans="5:10">
      <c r="E59" s="315"/>
      <c r="F59" s="315"/>
      <c r="G59" s="315"/>
      <c r="H59" s="315"/>
      <c r="I59" s="315"/>
      <c r="J59" s="315"/>
    </row>
    <row r="60" spans="5:10">
      <c r="E60" s="315"/>
      <c r="F60" s="315"/>
      <c r="G60" s="315"/>
      <c r="H60" s="315"/>
      <c r="I60" s="315"/>
      <c r="J60" s="315"/>
    </row>
    <row r="61" spans="5:10">
      <c r="E61" s="315"/>
      <c r="F61" s="315"/>
      <c r="G61" s="315"/>
      <c r="H61" s="315"/>
      <c r="I61" s="315"/>
      <c r="J61" s="315"/>
    </row>
    <row r="62" spans="5:10">
      <c r="E62" s="315"/>
      <c r="F62" s="315"/>
      <c r="G62" s="315"/>
      <c r="H62" s="315"/>
      <c r="I62" s="315"/>
      <c r="J62" s="315"/>
    </row>
    <row r="63" spans="5:10">
      <c r="E63" s="315"/>
      <c r="F63" s="315"/>
      <c r="G63" s="315"/>
      <c r="H63" s="315"/>
      <c r="I63" s="315"/>
      <c r="J63" s="315"/>
    </row>
    <row r="64" spans="5:10">
      <c r="E64" s="315"/>
      <c r="F64" s="315"/>
      <c r="G64" s="315"/>
      <c r="H64" s="315"/>
      <c r="I64" s="315"/>
      <c r="J64" s="315"/>
    </row>
    <row r="65" spans="5:10">
      <c r="E65" s="315"/>
      <c r="F65" s="315"/>
      <c r="G65" s="315"/>
      <c r="H65" s="315"/>
      <c r="I65" s="315"/>
      <c r="J65" s="315"/>
    </row>
    <row r="66" spans="5:10">
      <c r="E66" s="315"/>
      <c r="F66" s="315"/>
      <c r="G66" s="315"/>
      <c r="H66" s="315"/>
      <c r="I66" s="315"/>
      <c r="J66" s="315"/>
    </row>
    <row r="67" spans="5:10">
      <c r="E67" s="315"/>
      <c r="F67" s="315"/>
      <c r="G67" s="315"/>
      <c r="H67" s="315"/>
      <c r="I67" s="315"/>
      <c r="J67" s="315"/>
    </row>
    <row r="68" spans="5:10">
      <c r="E68" s="315"/>
      <c r="F68" s="315"/>
      <c r="G68" s="315"/>
      <c r="H68" s="315"/>
      <c r="I68" s="315"/>
      <c r="J68" s="315"/>
    </row>
    <row r="69" spans="5:10">
      <c r="E69" s="315"/>
      <c r="F69" s="315"/>
      <c r="G69" s="315"/>
      <c r="H69" s="315"/>
      <c r="I69" s="315"/>
      <c r="J69" s="315"/>
    </row>
    <row r="70" spans="5:10">
      <c r="E70" s="315"/>
      <c r="F70" s="315"/>
      <c r="G70" s="315"/>
      <c r="H70" s="315"/>
      <c r="I70" s="315"/>
      <c r="J70" s="315"/>
    </row>
    <row r="71" spans="5:10">
      <c r="E71" s="315"/>
      <c r="F71" s="315"/>
      <c r="G71" s="315"/>
      <c r="H71" s="315"/>
      <c r="I71" s="315"/>
      <c r="J71" s="315"/>
    </row>
    <row r="72" spans="5:10">
      <c r="E72" s="315"/>
      <c r="F72" s="315"/>
      <c r="G72" s="315"/>
      <c r="H72" s="315"/>
      <c r="I72" s="315"/>
      <c r="J72" s="315"/>
    </row>
    <row r="73" spans="5:10">
      <c r="E73" s="315"/>
      <c r="F73" s="315"/>
      <c r="G73" s="315"/>
      <c r="H73" s="315"/>
      <c r="I73" s="315"/>
      <c r="J73" s="315"/>
    </row>
    <row r="74" spans="5:10">
      <c r="E74" s="315"/>
      <c r="F74" s="315"/>
      <c r="G74" s="315"/>
      <c r="H74" s="315"/>
      <c r="I74" s="315"/>
      <c r="J74" s="315"/>
    </row>
    <row r="75" spans="5:10">
      <c r="E75" s="315"/>
      <c r="F75" s="315"/>
      <c r="G75" s="315"/>
      <c r="H75" s="315"/>
      <c r="I75" s="315"/>
      <c r="J75" s="315"/>
    </row>
    <row r="76" spans="5:10">
      <c r="E76" s="315"/>
      <c r="F76" s="315"/>
      <c r="G76" s="315"/>
      <c r="H76" s="315"/>
      <c r="I76" s="315"/>
      <c r="J76" s="315"/>
    </row>
    <row r="77" spans="5:10">
      <c r="E77" s="315"/>
      <c r="F77" s="315"/>
      <c r="G77" s="315"/>
      <c r="H77" s="315"/>
      <c r="I77" s="315"/>
      <c r="J77" s="315"/>
    </row>
    <row r="78" spans="5:10">
      <c r="E78" s="315"/>
      <c r="F78" s="315"/>
      <c r="G78" s="315"/>
      <c r="H78" s="315"/>
      <c r="I78" s="315"/>
      <c r="J78" s="315"/>
    </row>
    <row r="79" spans="5:10">
      <c r="E79" s="315"/>
      <c r="F79" s="315"/>
      <c r="G79" s="315"/>
      <c r="H79" s="315"/>
      <c r="I79" s="315"/>
      <c r="J79" s="315"/>
    </row>
    <row r="80" spans="5:10">
      <c r="E80" s="315"/>
      <c r="F80" s="315"/>
      <c r="G80" s="315"/>
      <c r="H80" s="315"/>
      <c r="I80" s="315"/>
      <c r="J80" s="315"/>
    </row>
    <row r="81" spans="1:26">
      <c r="E81" s="315"/>
      <c r="F81" s="315"/>
      <c r="G81" s="315"/>
      <c r="H81" s="315"/>
      <c r="I81" s="315"/>
      <c r="J81" s="315"/>
    </row>
    <row r="82" spans="1:26">
      <c r="E82" s="315"/>
      <c r="F82" s="315"/>
      <c r="G82" s="315"/>
      <c r="H82" s="315"/>
      <c r="I82" s="315"/>
      <c r="J82" s="315"/>
    </row>
    <row r="83" spans="1:26">
      <c r="E83" s="315"/>
      <c r="F83" s="315"/>
      <c r="G83" s="315"/>
      <c r="H83" s="315"/>
      <c r="I83" s="315"/>
      <c r="J83" s="315"/>
    </row>
    <row r="84" spans="1:26">
      <c r="E84" s="315"/>
      <c r="F84" s="315"/>
      <c r="G84" s="315"/>
      <c r="H84" s="315"/>
      <c r="I84" s="315"/>
      <c r="J84" s="315"/>
    </row>
    <row r="85" spans="1:26">
      <c r="E85" s="315"/>
    </row>
    <row r="86" spans="1:26">
      <c r="E86" s="315"/>
      <c r="F86" s="315"/>
      <c r="G86" s="315"/>
      <c r="H86" s="315"/>
      <c r="I86" s="315"/>
      <c r="J86" s="315"/>
    </row>
    <row r="87" spans="1:26" s="309" customFormat="1">
      <c r="A87" s="313"/>
      <c r="B87" s="312"/>
      <c r="C87" s="313"/>
      <c r="D87" s="311"/>
      <c r="E87" s="315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s="309" customFormat="1">
      <c r="A88" s="313"/>
      <c r="B88" s="312"/>
      <c r="C88" s="313"/>
      <c r="D88" s="311"/>
      <c r="E88" s="315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s="309" customFormat="1">
      <c r="A89" s="313"/>
      <c r="B89" s="312"/>
      <c r="C89" s="313"/>
      <c r="D89" s="311"/>
      <c r="E89" s="315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s="309" customFormat="1">
      <c r="A90" s="313"/>
      <c r="B90" s="312"/>
      <c r="C90" s="313"/>
      <c r="D90" s="311"/>
      <c r="E90" s="315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s="309" customFormat="1">
      <c r="A91" s="313"/>
      <c r="B91" s="312"/>
      <c r="C91" s="313"/>
      <c r="D91" s="311"/>
      <c r="E91" s="315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s="309" customFormat="1">
      <c r="A92" s="313"/>
      <c r="B92" s="312"/>
      <c r="C92" s="313"/>
      <c r="D92" s="311"/>
      <c r="E92" s="315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s="309" customFormat="1">
      <c r="A93" s="313"/>
      <c r="B93" s="312"/>
      <c r="C93" s="313"/>
      <c r="D93" s="311"/>
      <c r="E93" s="315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s="309" customFormat="1">
      <c r="A94" s="313"/>
      <c r="B94" s="312"/>
      <c r="C94" s="313"/>
      <c r="D94" s="311"/>
      <c r="E94" s="315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s="309" customFormat="1">
      <c r="A95" s="313"/>
      <c r="B95" s="312"/>
      <c r="C95" s="313"/>
      <c r="D95" s="311"/>
      <c r="E95" s="31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s="309" customFormat="1">
      <c r="A96" s="313"/>
      <c r="B96" s="312"/>
      <c r="C96" s="313"/>
      <c r="D96" s="311"/>
      <c r="E96" s="315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s="309" customFormat="1">
      <c r="A97" s="313"/>
      <c r="B97" s="312"/>
      <c r="C97" s="313"/>
      <c r="D97" s="311"/>
      <c r="E97" s="315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s="309" customFormat="1">
      <c r="A98" s="313"/>
      <c r="B98" s="312"/>
      <c r="C98" s="313"/>
      <c r="D98" s="311"/>
      <c r="E98" s="315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s="309" customFormat="1">
      <c r="A99" s="313"/>
      <c r="B99" s="312"/>
      <c r="C99" s="313"/>
      <c r="D99" s="311"/>
      <c r="E99" s="315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s="309" customFormat="1">
      <c r="A100" s="313"/>
      <c r="B100" s="312"/>
      <c r="C100" s="313"/>
      <c r="D100" s="311"/>
      <c r="E100" s="315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s="309" customFormat="1">
      <c r="A101" s="313"/>
      <c r="B101" s="312"/>
      <c r="C101" s="313"/>
      <c r="D101" s="311"/>
      <c r="E101" s="315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s="309" customFormat="1">
      <c r="A102" s="313"/>
      <c r="B102" s="312"/>
      <c r="C102" s="313"/>
      <c r="D102" s="311"/>
      <c r="E102" s="315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s="309" customFormat="1">
      <c r="A103" s="313"/>
      <c r="B103" s="312"/>
      <c r="C103" s="313"/>
      <c r="D103" s="311"/>
      <c r="E103" s="315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s="309" customFormat="1">
      <c r="A104" s="313"/>
      <c r="B104" s="312"/>
      <c r="C104" s="313"/>
      <c r="D104" s="311"/>
      <c r="E104" s="315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s="309" customFormat="1">
      <c r="A105" s="313"/>
      <c r="B105" s="312"/>
      <c r="C105" s="313"/>
      <c r="D105" s="311"/>
      <c r="E105" s="31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s="309" customFormat="1">
      <c r="A106" s="313"/>
      <c r="B106" s="312"/>
      <c r="C106" s="313"/>
      <c r="D106" s="311"/>
      <c r="E106" s="315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s="309" customFormat="1">
      <c r="A107" s="313"/>
      <c r="B107" s="312"/>
      <c r="C107" s="313"/>
      <c r="D107" s="311"/>
      <c r="E107" s="315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s="309" customFormat="1">
      <c r="A108" s="313"/>
      <c r="B108" s="312"/>
      <c r="C108" s="313"/>
      <c r="D108" s="311"/>
      <c r="E108" s="315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s="309" customFormat="1">
      <c r="A109" s="313"/>
      <c r="B109" s="312"/>
      <c r="C109" s="313"/>
      <c r="D109" s="311"/>
      <c r="E109" s="315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s="309" customFormat="1">
      <c r="A110" s="313"/>
      <c r="B110" s="312"/>
      <c r="C110" s="313"/>
      <c r="D110" s="311"/>
      <c r="E110" s="315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s="309" customFormat="1">
      <c r="A111" s="313"/>
      <c r="B111" s="312"/>
      <c r="C111" s="313"/>
      <c r="D111" s="311"/>
      <c r="E111" s="315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s="309" customFormat="1">
      <c r="A112" s="313"/>
      <c r="B112" s="312"/>
      <c r="C112" s="313"/>
      <c r="D112" s="311"/>
      <c r="E112" s="315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s="309" customFormat="1">
      <c r="A113" s="313"/>
      <c r="B113" s="312"/>
      <c r="C113" s="313"/>
      <c r="D113" s="311"/>
      <c r="E113" s="315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s="309" customFormat="1">
      <c r="A114" s="313"/>
      <c r="B114" s="312"/>
      <c r="C114" s="313"/>
      <c r="D114" s="311"/>
      <c r="E114" s="315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s="309" customFormat="1">
      <c r="A115" s="313"/>
      <c r="B115" s="312"/>
      <c r="C115" s="313"/>
      <c r="D115" s="311"/>
      <c r="E115" s="3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s="309" customFormat="1">
      <c r="A116" s="313"/>
      <c r="B116" s="312"/>
      <c r="C116" s="313"/>
      <c r="D116" s="311"/>
      <c r="E116" s="315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s="309" customFormat="1">
      <c r="A117" s="313"/>
      <c r="B117" s="312"/>
      <c r="C117" s="313"/>
      <c r="D117" s="311"/>
      <c r="E117" s="315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s="309" customFormat="1">
      <c r="A118" s="313"/>
      <c r="B118" s="312"/>
      <c r="C118" s="313"/>
      <c r="D118" s="311"/>
      <c r="E118" s="315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s="309" customFormat="1">
      <c r="A119" s="313"/>
      <c r="B119" s="312"/>
      <c r="C119" s="313"/>
      <c r="D119" s="311"/>
      <c r="E119" s="315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s="309" customFormat="1">
      <c r="A120" s="313"/>
      <c r="B120" s="312"/>
      <c r="C120" s="313"/>
      <c r="D120" s="311"/>
      <c r="E120" s="315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s="309" customFormat="1">
      <c r="A121" s="313"/>
      <c r="B121" s="312"/>
      <c r="C121" s="313"/>
      <c r="D121" s="311"/>
      <c r="E121" s="315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s="309" customFormat="1">
      <c r="A122" s="313"/>
      <c r="B122" s="312"/>
      <c r="C122" s="313"/>
      <c r="D122" s="311"/>
      <c r="E122" s="315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s="309" customFormat="1">
      <c r="A123" s="313"/>
      <c r="B123" s="312"/>
      <c r="C123" s="313"/>
      <c r="D123" s="311"/>
      <c r="E123" s="315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s="309" customFormat="1">
      <c r="A124" s="313"/>
      <c r="B124" s="312"/>
      <c r="C124" s="313"/>
      <c r="D124" s="311"/>
      <c r="E124" s="315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s="309" customFormat="1">
      <c r="A125" s="313"/>
      <c r="B125" s="312"/>
      <c r="C125" s="313"/>
      <c r="D125" s="311"/>
      <c r="E125" s="31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s="309" customFormat="1">
      <c r="A126" s="313"/>
      <c r="B126" s="312"/>
      <c r="C126" s="313"/>
      <c r="D126" s="311"/>
      <c r="E126" s="315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s="309" customFormat="1">
      <c r="A127" s="313"/>
      <c r="B127" s="312"/>
      <c r="C127" s="313"/>
      <c r="D127" s="311"/>
      <c r="E127" s="315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s="309" customFormat="1">
      <c r="A128" s="313"/>
      <c r="B128" s="312"/>
      <c r="C128" s="313"/>
      <c r="D128" s="311"/>
      <c r="E128" s="315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s="309" customFormat="1">
      <c r="A129" s="313"/>
      <c r="B129" s="312"/>
      <c r="C129" s="313"/>
      <c r="D129" s="311"/>
      <c r="E129" s="315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s="309" customFormat="1">
      <c r="A130" s="313"/>
      <c r="B130" s="312"/>
      <c r="C130" s="313"/>
      <c r="D130" s="311"/>
      <c r="E130" s="315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pans="1:26" s="309" customFormat="1">
      <c r="A131" s="313"/>
      <c r="B131" s="312"/>
      <c r="C131" s="313"/>
      <c r="D131" s="311"/>
      <c r="E131" s="315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</row>
    <row r="132" spans="1:26" s="309" customFormat="1">
      <c r="A132" s="313"/>
      <c r="B132" s="312"/>
      <c r="C132" s="313"/>
      <c r="D132" s="311"/>
      <c r="E132" s="315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</row>
    <row r="133" spans="1:26" s="309" customFormat="1">
      <c r="A133" s="313"/>
      <c r="B133" s="312"/>
      <c r="C133" s="313"/>
      <c r="D133" s="311"/>
      <c r="E133" s="315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</row>
    <row r="134" spans="1:26" s="309" customFormat="1">
      <c r="A134" s="313"/>
      <c r="B134" s="312"/>
      <c r="C134" s="313"/>
      <c r="D134" s="311"/>
      <c r="E134" s="315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</row>
    <row r="135" spans="1:26" s="309" customFormat="1">
      <c r="A135" s="313"/>
      <c r="B135" s="312"/>
      <c r="C135" s="313"/>
      <c r="D135" s="311"/>
      <c r="E135" s="31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</row>
    <row r="136" spans="1:26" s="309" customFormat="1">
      <c r="A136" s="313"/>
      <c r="B136" s="312"/>
      <c r="C136" s="313"/>
      <c r="D136" s="311"/>
      <c r="E136" s="315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</row>
    <row r="137" spans="1:26" s="309" customFormat="1">
      <c r="A137" s="313"/>
      <c r="B137" s="312"/>
      <c r="C137" s="313"/>
      <c r="D137" s="311"/>
      <c r="E137" s="315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</row>
    <row r="138" spans="1:26" s="309" customFormat="1">
      <c r="A138" s="313"/>
      <c r="B138" s="312"/>
      <c r="C138" s="313"/>
      <c r="D138" s="311"/>
      <c r="E138" s="315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</row>
    <row r="139" spans="1:26" s="309" customFormat="1">
      <c r="A139" s="313"/>
      <c r="B139" s="312"/>
      <c r="C139" s="313"/>
      <c r="D139" s="311"/>
      <c r="E139" s="315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</row>
    <row r="140" spans="1:26" s="309" customFormat="1">
      <c r="A140" s="313"/>
      <c r="B140" s="312"/>
      <c r="C140" s="313"/>
      <c r="D140" s="311"/>
      <c r="E140" s="315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s="309" customFormat="1">
      <c r="A141" s="313"/>
      <c r="B141" s="312"/>
      <c r="C141" s="313"/>
      <c r="D141" s="311"/>
      <c r="E141" s="315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s="309" customFormat="1">
      <c r="A142" s="313"/>
      <c r="B142" s="312"/>
      <c r="C142" s="313"/>
      <c r="D142" s="311"/>
      <c r="E142" s="315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s="309" customFormat="1">
      <c r="A143" s="313"/>
      <c r="B143" s="312"/>
      <c r="C143" s="313"/>
      <c r="D143" s="311"/>
      <c r="E143" s="315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s="309" customFormat="1">
      <c r="A144" s="313"/>
      <c r="B144" s="312"/>
      <c r="C144" s="313"/>
      <c r="D144" s="311"/>
      <c r="E144" s="315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s="309" customFormat="1">
      <c r="A145" s="313"/>
      <c r="B145" s="312"/>
      <c r="C145" s="313"/>
      <c r="D145" s="311"/>
      <c r="E145" s="31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s="309" customFormat="1">
      <c r="A146" s="313"/>
      <c r="B146" s="312"/>
      <c r="C146" s="313"/>
      <c r="D146" s="311"/>
      <c r="E146" s="315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s="309" customFormat="1">
      <c r="A147" s="313"/>
      <c r="B147" s="312"/>
      <c r="C147" s="313"/>
      <c r="D147" s="311"/>
      <c r="E147" s="315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s="309" customFormat="1">
      <c r="A148" s="313"/>
      <c r="B148" s="312"/>
      <c r="C148" s="313"/>
      <c r="D148" s="311"/>
      <c r="E148" s="315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s="309" customFormat="1">
      <c r="A149" s="313"/>
      <c r="B149" s="312"/>
      <c r="C149" s="313"/>
      <c r="D149" s="311"/>
      <c r="E149" s="315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s="309" customFormat="1">
      <c r="A150" s="313"/>
      <c r="B150" s="312"/>
      <c r="C150" s="313"/>
      <c r="D150" s="311"/>
      <c r="E150" s="315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s="309" customFormat="1">
      <c r="A151" s="313"/>
      <c r="B151" s="312"/>
      <c r="C151" s="313"/>
      <c r="D151" s="311"/>
      <c r="E151" s="315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s="309" customFormat="1">
      <c r="A152" s="313"/>
      <c r="B152" s="312"/>
      <c r="C152" s="313"/>
      <c r="D152" s="311"/>
      <c r="E152" s="315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s="309" customFormat="1">
      <c r="A153" s="313"/>
      <c r="B153" s="312"/>
      <c r="C153" s="313"/>
      <c r="D153" s="311"/>
      <c r="E153" s="315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s="309" customFormat="1">
      <c r="A154" s="313"/>
      <c r="B154" s="312"/>
      <c r="C154" s="313"/>
      <c r="D154" s="311"/>
      <c r="E154" s="315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s="309" customFormat="1">
      <c r="A155" s="313"/>
      <c r="B155" s="312"/>
      <c r="C155" s="313"/>
      <c r="D155" s="311"/>
      <c r="E155" s="31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s="309" customFormat="1">
      <c r="A156" s="313"/>
      <c r="B156" s="312"/>
      <c r="C156" s="313"/>
      <c r="D156" s="311"/>
      <c r="E156" s="315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s="309" customFormat="1">
      <c r="A157" s="313"/>
      <c r="B157" s="312"/>
      <c r="C157" s="313"/>
      <c r="D157" s="311"/>
      <c r="E157" s="315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s="309" customFormat="1">
      <c r="A158" s="313"/>
      <c r="B158" s="312"/>
      <c r="C158" s="313"/>
      <c r="D158" s="311"/>
      <c r="E158" s="315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s="309" customFormat="1">
      <c r="A159" s="313"/>
      <c r="B159" s="312"/>
      <c r="C159" s="313"/>
      <c r="D159" s="311"/>
      <c r="E159" s="315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s="309" customFormat="1">
      <c r="A160" s="313"/>
      <c r="B160" s="312"/>
      <c r="C160" s="313"/>
      <c r="D160" s="311"/>
      <c r="E160" s="315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s="309" customFormat="1">
      <c r="A161" s="313"/>
      <c r="B161" s="312"/>
      <c r="C161" s="313"/>
      <c r="D161" s="311"/>
      <c r="E161" s="315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s="309" customFormat="1">
      <c r="A162" s="313"/>
      <c r="B162" s="312"/>
      <c r="C162" s="313"/>
      <c r="D162" s="311"/>
      <c r="E162" s="315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s="309" customFormat="1">
      <c r="A163" s="313"/>
      <c r="B163" s="312"/>
      <c r="C163" s="313"/>
      <c r="D163" s="311"/>
      <c r="E163" s="315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s="309" customFormat="1">
      <c r="A164" s="313"/>
      <c r="B164" s="312"/>
      <c r="C164" s="313"/>
      <c r="D164" s="311"/>
      <c r="E164" s="315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s="309" customFormat="1">
      <c r="A165" s="313"/>
      <c r="B165" s="312"/>
      <c r="C165" s="313"/>
      <c r="D165" s="311"/>
      <c r="E165" s="31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s="309" customFormat="1">
      <c r="A166" s="313"/>
      <c r="B166" s="312"/>
      <c r="C166" s="313"/>
      <c r="D166" s="311"/>
      <c r="E166" s="315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s="309" customFormat="1">
      <c r="A167" s="313"/>
      <c r="B167" s="312"/>
      <c r="C167" s="313"/>
      <c r="D167" s="311"/>
      <c r="E167" s="315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s="309" customFormat="1">
      <c r="A168" s="313"/>
      <c r="B168" s="312"/>
      <c r="C168" s="313"/>
      <c r="D168" s="311"/>
      <c r="E168" s="315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s="309" customFormat="1">
      <c r="A169" s="313"/>
      <c r="B169" s="312"/>
      <c r="C169" s="313"/>
      <c r="D169" s="311"/>
      <c r="E169" s="315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s="309" customFormat="1">
      <c r="A170" s="313"/>
      <c r="B170" s="312"/>
      <c r="C170" s="313"/>
      <c r="D170" s="311"/>
      <c r="E170" s="315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s="309" customFormat="1">
      <c r="A171" s="313"/>
      <c r="B171" s="312"/>
      <c r="C171" s="313"/>
      <c r="D171" s="311"/>
      <c r="E171" s="315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s="309" customFormat="1">
      <c r="A172" s="313"/>
      <c r="B172" s="312"/>
      <c r="C172" s="313"/>
      <c r="D172" s="311"/>
      <c r="E172" s="315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s="309" customFormat="1">
      <c r="A173" s="313"/>
      <c r="B173" s="312"/>
      <c r="C173" s="313"/>
      <c r="D173" s="311"/>
      <c r="E173" s="315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s="309" customFormat="1">
      <c r="A174" s="313"/>
      <c r="B174" s="312"/>
      <c r="C174" s="313"/>
      <c r="D174" s="311"/>
      <c r="E174" s="315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s="309" customFormat="1">
      <c r="A175" s="313"/>
      <c r="B175" s="312"/>
      <c r="C175" s="313"/>
      <c r="D175" s="311"/>
      <c r="E175" s="31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s="309" customFormat="1">
      <c r="A176" s="313"/>
      <c r="B176" s="312"/>
      <c r="C176" s="313"/>
      <c r="D176" s="311"/>
      <c r="E176" s="315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s="309" customFormat="1">
      <c r="A177" s="313"/>
      <c r="B177" s="312"/>
      <c r="C177" s="313"/>
      <c r="D177" s="311"/>
      <c r="E177" s="315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s="309" customFormat="1">
      <c r="A178" s="313"/>
      <c r="B178" s="312"/>
      <c r="C178" s="313"/>
      <c r="D178" s="311"/>
      <c r="E178" s="315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s="309" customFormat="1">
      <c r="A179" s="313"/>
      <c r="B179" s="312"/>
      <c r="C179" s="313"/>
      <c r="D179" s="311"/>
      <c r="E179" s="315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s="309" customFormat="1">
      <c r="A180" s="313"/>
      <c r="B180" s="312"/>
      <c r="C180" s="313"/>
      <c r="D180" s="311"/>
      <c r="E180" s="315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s="309" customFormat="1">
      <c r="A181" s="313"/>
      <c r="B181" s="312"/>
      <c r="C181" s="313"/>
      <c r="D181" s="311"/>
      <c r="E181" s="315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s="309" customFormat="1">
      <c r="A182" s="313"/>
      <c r="B182" s="312"/>
      <c r="C182" s="313"/>
      <c r="D182" s="311"/>
      <c r="E182" s="315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s="309" customFormat="1">
      <c r="A183" s="313"/>
      <c r="B183" s="312"/>
      <c r="C183" s="313"/>
      <c r="D183" s="311"/>
      <c r="E183" s="315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s="309" customFormat="1">
      <c r="A184" s="313"/>
      <c r="B184" s="312"/>
      <c r="C184" s="313"/>
      <c r="D184" s="311"/>
      <c r="E184" s="315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s="309" customFormat="1">
      <c r="A185" s="313"/>
      <c r="B185" s="312"/>
      <c r="C185" s="313"/>
      <c r="D185" s="311"/>
      <c r="E185" s="31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s="309" customFormat="1">
      <c r="A186" s="313"/>
      <c r="B186" s="312"/>
      <c r="C186" s="313"/>
      <c r="D186" s="311"/>
      <c r="E186" s="315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s="309" customFormat="1">
      <c r="A187" s="313"/>
      <c r="B187" s="312"/>
      <c r="C187" s="313"/>
      <c r="D187" s="311"/>
      <c r="E187" s="315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s="309" customFormat="1">
      <c r="A188" s="313"/>
      <c r="B188" s="312"/>
      <c r="C188" s="313"/>
      <c r="D188" s="311"/>
      <c r="E188" s="315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s="309" customFormat="1">
      <c r="A189" s="313"/>
      <c r="B189" s="312"/>
      <c r="C189" s="313"/>
      <c r="D189" s="311"/>
      <c r="E189" s="315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s="309" customFormat="1">
      <c r="A190" s="313"/>
      <c r="B190" s="312"/>
      <c r="C190" s="313"/>
      <c r="D190" s="311"/>
      <c r="E190" s="315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s="309" customFormat="1">
      <c r="A191" s="313"/>
      <c r="B191" s="312"/>
      <c r="C191" s="313"/>
      <c r="D191" s="311"/>
      <c r="E191" s="315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s="309" customFormat="1">
      <c r="A192" s="313"/>
      <c r="B192" s="312"/>
      <c r="C192" s="313"/>
      <c r="D192" s="311"/>
      <c r="E192" s="315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s="309" customFormat="1">
      <c r="A193" s="313"/>
      <c r="B193" s="312"/>
      <c r="C193" s="313"/>
      <c r="D193" s="311"/>
      <c r="E193" s="315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s="309" customFormat="1">
      <c r="A194" s="313"/>
      <c r="B194" s="312"/>
      <c r="C194" s="313"/>
      <c r="D194" s="311"/>
      <c r="E194" s="315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s="309" customFormat="1">
      <c r="A195" s="313"/>
      <c r="B195" s="312"/>
      <c r="C195" s="313"/>
      <c r="D195" s="311"/>
      <c r="E195" s="31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s="309" customFormat="1">
      <c r="A196" s="313"/>
      <c r="B196" s="312"/>
      <c r="C196" s="313"/>
      <c r="D196" s="311"/>
      <c r="E196" s="315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s="309" customFormat="1">
      <c r="A197" s="313"/>
      <c r="B197" s="312"/>
      <c r="C197" s="313"/>
      <c r="D197" s="311"/>
      <c r="E197" s="315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s="309" customFormat="1">
      <c r="A198" s="313"/>
      <c r="B198" s="312"/>
      <c r="C198" s="313"/>
      <c r="D198" s="311"/>
      <c r="E198" s="315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s="309" customFormat="1">
      <c r="A199" s="313"/>
      <c r="B199" s="312"/>
      <c r="C199" s="313"/>
      <c r="D199" s="311"/>
      <c r="E199" s="315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s="309" customFormat="1">
      <c r="A200" s="313"/>
      <c r="B200" s="312"/>
      <c r="C200" s="313"/>
      <c r="D200" s="311"/>
      <c r="E200" s="315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  <row r="201" spans="1:26" s="309" customFormat="1">
      <c r="A201" s="313"/>
      <c r="B201" s="312"/>
      <c r="C201" s="313"/>
      <c r="D201" s="311"/>
      <c r="E201" s="315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</row>
    <row r="202" spans="1:26" s="309" customFormat="1">
      <c r="A202" s="313"/>
      <c r="B202" s="312"/>
      <c r="C202" s="313"/>
      <c r="D202" s="311"/>
      <c r="E202" s="315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</row>
    <row r="203" spans="1:26" s="309" customFormat="1">
      <c r="A203" s="313"/>
      <c r="B203" s="312"/>
      <c r="C203" s="313"/>
      <c r="D203" s="311"/>
      <c r="E203" s="315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</row>
    <row r="204" spans="1:26" s="309" customFormat="1">
      <c r="A204" s="313"/>
      <c r="B204" s="312"/>
      <c r="C204" s="313"/>
      <c r="D204" s="311"/>
      <c r="E204" s="315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1:26" s="309" customFormat="1">
      <c r="A205" s="313"/>
      <c r="B205" s="312"/>
      <c r="C205" s="313"/>
      <c r="D205" s="311"/>
      <c r="E205" s="31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1:26" s="309" customFormat="1">
      <c r="A206" s="313"/>
      <c r="B206" s="312"/>
      <c r="C206" s="313"/>
      <c r="D206" s="311"/>
      <c r="E206" s="315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</row>
    <row r="207" spans="1:26" s="309" customFormat="1">
      <c r="A207" s="313"/>
      <c r="B207" s="312"/>
      <c r="C207" s="313"/>
      <c r="D207" s="311"/>
      <c r="E207" s="315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</row>
    <row r="208" spans="1:26" s="309" customFormat="1">
      <c r="A208" s="313"/>
      <c r="B208" s="312"/>
      <c r="C208" s="313"/>
      <c r="D208" s="311"/>
      <c r="E208" s="315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</row>
    <row r="209" spans="1:26" s="309" customFormat="1">
      <c r="A209" s="313"/>
      <c r="B209" s="312"/>
      <c r="C209" s="313"/>
      <c r="D209" s="311"/>
      <c r="E209" s="315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</row>
    <row r="210" spans="1:26" s="309" customFormat="1">
      <c r="A210" s="313"/>
      <c r="B210" s="312"/>
      <c r="C210" s="313"/>
      <c r="D210" s="311"/>
      <c r="E210" s="315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</row>
    <row r="211" spans="1:26" s="309" customFormat="1">
      <c r="A211" s="313"/>
      <c r="B211" s="312"/>
      <c r="C211" s="313"/>
      <c r="D211" s="311"/>
      <c r="E211" s="315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</row>
    <row r="212" spans="1:26" s="309" customFormat="1">
      <c r="A212" s="313"/>
      <c r="B212" s="312"/>
      <c r="C212" s="313"/>
      <c r="D212" s="311"/>
      <c r="E212" s="315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</row>
    <row r="213" spans="1:26" s="309" customFormat="1">
      <c r="A213" s="313"/>
      <c r="B213" s="312"/>
      <c r="C213" s="313"/>
      <c r="D213" s="311"/>
      <c r="E213" s="315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</row>
    <row r="214" spans="1:26" s="309" customFormat="1">
      <c r="A214" s="313"/>
      <c r="B214" s="312"/>
      <c r="C214" s="313"/>
      <c r="D214" s="311"/>
      <c r="E214" s="315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</row>
    <row r="215" spans="1:26" s="309" customFormat="1">
      <c r="A215" s="313"/>
      <c r="B215" s="312"/>
      <c r="C215" s="313"/>
      <c r="D215" s="311"/>
      <c r="E215" s="3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</row>
    <row r="216" spans="1:26" s="309" customFormat="1">
      <c r="A216" s="313"/>
      <c r="B216" s="312"/>
      <c r="C216" s="313"/>
      <c r="D216" s="311"/>
      <c r="E216" s="315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</row>
    <row r="217" spans="1:26" s="309" customFormat="1">
      <c r="A217" s="313"/>
      <c r="B217" s="312"/>
      <c r="C217" s="313"/>
      <c r="D217" s="311"/>
      <c r="E217" s="315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</row>
    <row r="218" spans="1:26" s="309" customFormat="1">
      <c r="A218" s="313"/>
      <c r="B218" s="312"/>
      <c r="C218" s="313"/>
      <c r="D218" s="311"/>
      <c r="E218" s="315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</row>
    <row r="219" spans="1:26" s="309" customFormat="1">
      <c r="A219" s="313"/>
      <c r="B219" s="312"/>
      <c r="C219" s="313"/>
      <c r="D219" s="311"/>
      <c r="E219" s="315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</row>
    <row r="220" spans="1:26" s="309" customFormat="1">
      <c r="A220" s="313"/>
      <c r="B220" s="312"/>
      <c r="C220" s="313"/>
      <c r="D220" s="311"/>
      <c r="E220" s="315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</row>
    <row r="221" spans="1:26" s="309" customFormat="1">
      <c r="A221" s="313"/>
      <c r="B221" s="312"/>
      <c r="C221" s="313"/>
      <c r="D221" s="311"/>
      <c r="E221" s="315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</row>
    <row r="222" spans="1:26" s="309" customFormat="1">
      <c r="A222" s="313"/>
      <c r="B222" s="312"/>
      <c r="C222" s="313"/>
      <c r="D222" s="311"/>
      <c r="E222" s="315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</row>
    <row r="223" spans="1:26" s="309" customFormat="1">
      <c r="A223" s="313"/>
      <c r="B223" s="312"/>
      <c r="C223" s="313"/>
      <c r="D223" s="311"/>
      <c r="E223" s="315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</row>
    <row r="224" spans="1:26" s="309" customFormat="1">
      <c r="A224" s="313"/>
      <c r="B224" s="312"/>
      <c r="C224" s="313"/>
      <c r="D224" s="311"/>
      <c r="E224" s="315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</row>
    <row r="225" spans="1:26" s="309" customFormat="1">
      <c r="A225" s="313"/>
      <c r="B225" s="312"/>
      <c r="C225" s="313"/>
      <c r="D225" s="311"/>
      <c r="E225" s="31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</row>
    <row r="226" spans="1:26" s="309" customFormat="1">
      <c r="A226" s="313"/>
      <c r="B226" s="312"/>
      <c r="C226" s="313"/>
      <c r="D226" s="311"/>
      <c r="E226" s="315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</row>
    <row r="227" spans="1:26" s="309" customFormat="1">
      <c r="A227" s="313"/>
      <c r="B227" s="312"/>
      <c r="C227" s="313"/>
      <c r="D227" s="311"/>
      <c r="E227" s="315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</row>
    <row r="228" spans="1:26" s="309" customFormat="1">
      <c r="A228" s="313"/>
      <c r="B228" s="312"/>
      <c r="C228" s="313"/>
      <c r="D228" s="311"/>
      <c r="E228" s="315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</row>
    <row r="229" spans="1:26" s="309" customFormat="1">
      <c r="A229" s="313"/>
      <c r="B229" s="312"/>
      <c r="C229" s="313"/>
      <c r="D229" s="311"/>
      <c r="E229" s="315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</row>
    <row r="230" spans="1:26" s="309" customFormat="1">
      <c r="A230" s="313"/>
      <c r="B230" s="312"/>
      <c r="C230" s="313"/>
      <c r="D230" s="311"/>
      <c r="E230" s="315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</row>
    <row r="231" spans="1:26" s="309" customFormat="1">
      <c r="A231" s="313"/>
      <c r="B231" s="312"/>
      <c r="C231" s="313"/>
      <c r="D231" s="311"/>
      <c r="E231" s="315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</row>
    <row r="232" spans="1:26" s="309" customFormat="1">
      <c r="A232" s="313"/>
      <c r="B232" s="312"/>
      <c r="C232" s="313"/>
      <c r="D232" s="311"/>
      <c r="E232" s="315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</row>
    <row r="233" spans="1:26" s="309" customFormat="1">
      <c r="A233" s="313"/>
      <c r="B233" s="312"/>
      <c r="C233" s="313"/>
      <c r="D233" s="311"/>
      <c r="E233" s="315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</row>
    <row r="234" spans="1:26" s="309" customFormat="1">
      <c r="A234" s="313"/>
      <c r="B234" s="312"/>
      <c r="C234" s="313"/>
      <c r="D234" s="311"/>
      <c r="E234" s="315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</row>
    <row r="235" spans="1:26" s="309" customFormat="1">
      <c r="A235" s="313"/>
      <c r="B235" s="312"/>
      <c r="C235" s="313"/>
      <c r="D235" s="311"/>
      <c r="E235" s="31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</row>
    <row r="236" spans="1:26" s="309" customFormat="1">
      <c r="A236" s="313"/>
      <c r="B236" s="312"/>
      <c r="C236" s="313"/>
      <c r="D236" s="311"/>
      <c r="E236" s="315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</row>
    <row r="237" spans="1:26" s="309" customFormat="1">
      <c r="A237" s="313"/>
      <c r="B237" s="312"/>
      <c r="C237" s="313"/>
      <c r="D237" s="311"/>
      <c r="E237" s="315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</row>
    <row r="238" spans="1:26" s="309" customFormat="1">
      <c r="A238" s="313"/>
      <c r="B238" s="312"/>
      <c r="C238" s="313"/>
      <c r="D238" s="311"/>
      <c r="E238" s="315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</row>
    <row r="239" spans="1:26" s="309" customFormat="1">
      <c r="A239" s="313"/>
      <c r="B239" s="312"/>
      <c r="C239" s="313"/>
      <c r="D239" s="311"/>
      <c r="E239" s="315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</row>
    <row r="240" spans="1:26" s="309" customFormat="1">
      <c r="A240" s="313"/>
      <c r="B240" s="312"/>
      <c r="C240" s="313"/>
      <c r="D240" s="311"/>
      <c r="E240" s="315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</row>
    <row r="241" spans="1:26" s="309" customFormat="1">
      <c r="A241" s="313"/>
      <c r="B241" s="312"/>
      <c r="C241" s="313"/>
      <c r="D241" s="311"/>
      <c r="E241" s="315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</row>
    <row r="242" spans="1:26" s="309" customFormat="1">
      <c r="A242" s="313"/>
      <c r="B242" s="312"/>
      <c r="C242" s="313"/>
      <c r="D242" s="311"/>
      <c r="E242" s="315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</row>
    <row r="243" spans="1:26" s="309" customFormat="1">
      <c r="A243" s="313"/>
      <c r="B243" s="312"/>
      <c r="C243" s="313"/>
      <c r="D243" s="311"/>
      <c r="E243" s="315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</row>
    <row r="244" spans="1:26" s="309" customFormat="1">
      <c r="A244" s="313"/>
      <c r="B244" s="312"/>
      <c r="C244" s="313"/>
      <c r="D244" s="311"/>
      <c r="E244" s="315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</row>
    <row r="245" spans="1:26" s="309" customFormat="1">
      <c r="A245" s="313"/>
      <c r="B245" s="312"/>
      <c r="C245" s="313"/>
      <c r="D245" s="311"/>
      <c r="E245" s="31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</row>
    <row r="246" spans="1:26" s="309" customFormat="1">
      <c r="A246" s="313"/>
      <c r="B246" s="312"/>
      <c r="C246" s="313"/>
      <c r="D246" s="311"/>
      <c r="E246" s="315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26" s="309" customFormat="1">
      <c r="A247" s="313"/>
      <c r="B247" s="312"/>
      <c r="C247" s="313"/>
      <c r="D247" s="311"/>
      <c r="E247" s="315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26" s="309" customFormat="1">
      <c r="A248" s="313"/>
      <c r="B248" s="312"/>
      <c r="C248" s="313"/>
      <c r="D248" s="311"/>
      <c r="E248" s="315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26" s="309" customFormat="1">
      <c r="A249" s="313"/>
      <c r="B249" s="312"/>
      <c r="C249" s="313"/>
      <c r="D249" s="311"/>
      <c r="E249" s="315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26" s="309" customFormat="1">
      <c r="A250" s="313"/>
      <c r="B250" s="312"/>
      <c r="C250" s="313"/>
      <c r="D250" s="311"/>
      <c r="E250" s="315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26" s="309" customFormat="1">
      <c r="A251" s="313"/>
      <c r="B251" s="312"/>
      <c r="C251" s="313"/>
      <c r="D251" s="311"/>
      <c r="E251" s="315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26" s="309" customFormat="1">
      <c r="A252" s="313"/>
      <c r="B252" s="312"/>
      <c r="C252" s="313"/>
      <c r="D252" s="311"/>
      <c r="E252" s="315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26" s="309" customFormat="1">
      <c r="A253" s="313"/>
      <c r="B253" s="312"/>
      <c r="C253" s="313"/>
      <c r="D253" s="311"/>
      <c r="E253" s="315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26" s="309" customFormat="1">
      <c r="A254" s="313"/>
      <c r="B254" s="312"/>
      <c r="C254" s="313"/>
      <c r="D254" s="311"/>
      <c r="E254" s="315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26" s="309" customFormat="1">
      <c r="A255" s="313"/>
      <c r="B255" s="312"/>
      <c r="C255" s="313"/>
      <c r="D255" s="311"/>
      <c r="E255" s="31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26" s="309" customFormat="1">
      <c r="A256" s="313"/>
      <c r="B256" s="312"/>
      <c r="C256" s="313"/>
      <c r="D256" s="311"/>
      <c r="E256" s="315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 s="309" customFormat="1">
      <c r="A257" s="313"/>
      <c r="B257" s="312"/>
      <c r="C257" s="313"/>
      <c r="D257" s="311"/>
      <c r="E257" s="315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 s="309" customFormat="1">
      <c r="A258" s="313"/>
      <c r="B258" s="312"/>
      <c r="C258" s="313"/>
      <c r="D258" s="311"/>
      <c r="E258" s="315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 s="309" customFormat="1">
      <c r="A259" s="313"/>
      <c r="B259" s="312"/>
      <c r="C259" s="313"/>
      <c r="D259" s="311"/>
      <c r="E259" s="315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 s="309" customFormat="1">
      <c r="A260" s="313"/>
      <c r="B260" s="312"/>
      <c r="C260" s="313"/>
      <c r="D260" s="311"/>
      <c r="E260" s="315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 s="309" customFormat="1">
      <c r="A261" s="313"/>
      <c r="B261" s="312"/>
      <c r="C261" s="313"/>
      <c r="D261" s="311"/>
      <c r="E261" s="315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 s="309" customFormat="1">
      <c r="A262" s="313"/>
      <c r="B262" s="312"/>
      <c r="C262" s="313"/>
      <c r="D262" s="311"/>
      <c r="E262" s="315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 s="309" customFormat="1">
      <c r="A263" s="313"/>
      <c r="B263" s="312"/>
      <c r="C263" s="313"/>
      <c r="D263" s="311"/>
      <c r="E263" s="315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 s="309" customFormat="1">
      <c r="A264" s="313"/>
      <c r="B264" s="312"/>
      <c r="C264" s="313"/>
      <c r="D264" s="311"/>
      <c r="E264" s="315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 s="309" customFormat="1">
      <c r="A265" s="313"/>
      <c r="B265" s="312"/>
      <c r="C265" s="313"/>
      <c r="D265" s="311"/>
      <c r="E265" s="31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 s="309" customFormat="1">
      <c r="A266" s="313"/>
      <c r="B266" s="312"/>
      <c r="C266" s="313"/>
      <c r="D266" s="311"/>
      <c r="E266" s="315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 s="309" customFormat="1">
      <c r="A267" s="313"/>
      <c r="B267" s="312"/>
      <c r="C267" s="313"/>
      <c r="D267" s="311"/>
      <c r="E267" s="315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 s="309" customFormat="1">
      <c r="A268" s="313"/>
      <c r="B268" s="312"/>
      <c r="C268" s="313"/>
      <c r="D268" s="311"/>
      <c r="E268" s="315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 s="309" customFormat="1">
      <c r="A269" s="313"/>
      <c r="B269" s="312"/>
      <c r="C269" s="313"/>
      <c r="D269" s="311"/>
      <c r="E269" s="315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 s="309" customFormat="1">
      <c r="A270" s="313"/>
      <c r="B270" s="312"/>
      <c r="C270" s="313"/>
      <c r="D270" s="311"/>
      <c r="E270" s="315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 s="309" customFormat="1">
      <c r="A271" s="313"/>
      <c r="B271" s="312"/>
      <c r="C271" s="313"/>
      <c r="D271" s="311"/>
      <c r="E271" s="315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 s="309" customFormat="1">
      <c r="A272" s="313"/>
      <c r="B272" s="312"/>
      <c r="C272" s="313"/>
      <c r="D272" s="311"/>
      <c r="E272" s="315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26" s="309" customFormat="1">
      <c r="A273" s="313"/>
      <c r="B273" s="312"/>
      <c r="C273" s="313"/>
      <c r="D273" s="311"/>
      <c r="E273" s="315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26" s="309" customFormat="1">
      <c r="A274" s="313"/>
      <c r="B274" s="312"/>
      <c r="C274" s="313"/>
      <c r="D274" s="311"/>
      <c r="E274" s="315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26" s="309" customFormat="1">
      <c r="A275" s="313"/>
      <c r="B275" s="312"/>
      <c r="C275" s="313"/>
      <c r="D275" s="311"/>
      <c r="E275" s="31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26" s="309" customFormat="1">
      <c r="A276" s="313"/>
      <c r="B276" s="312"/>
      <c r="C276" s="313"/>
      <c r="D276" s="311"/>
      <c r="E276" s="315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26" s="309" customFormat="1">
      <c r="A277" s="313"/>
      <c r="B277" s="312"/>
      <c r="C277" s="313"/>
      <c r="D277" s="311"/>
      <c r="E277" s="315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26" s="309" customFormat="1">
      <c r="A278" s="313"/>
      <c r="B278" s="312"/>
      <c r="C278" s="313"/>
      <c r="D278" s="311"/>
      <c r="E278" s="315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26" s="309" customFormat="1">
      <c r="A279" s="313"/>
      <c r="B279" s="312"/>
      <c r="C279" s="313"/>
      <c r="D279" s="311"/>
      <c r="E279" s="315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26" s="309" customFormat="1">
      <c r="A280" s="313"/>
      <c r="B280" s="312"/>
      <c r="C280" s="313"/>
      <c r="D280" s="311"/>
      <c r="E280" s="315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26" s="309" customFormat="1">
      <c r="A281" s="313"/>
      <c r="B281" s="312"/>
      <c r="C281" s="313"/>
      <c r="D281" s="311"/>
      <c r="E281" s="315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</row>
    <row r="282" spans="1:26" s="309" customFormat="1">
      <c r="A282" s="313"/>
      <c r="B282" s="312"/>
      <c r="C282" s="313"/>
      <c r="D282" s="311"/>
      <c r="E282" s="315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</row>
    <row r="283" spans="1:26" s="309" customFormat="1">
      <c r="A283" s="313"/>
      <c r="B283" s="312"/>
      <c r="C283" s="313"/>
      <c r="D283" s="311"/>
      <c r="E283" s="315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</row>
    <row r="284" spans="1:26" s="309" customFormat="1">
      <c r="A284" s="313"/>
      <c r="B284" s="312"/>
      <c r="C284" s="313"/>
      <c r="D284" s="311"/>
      <c r="E284" s="315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</row>
    <row r="285" spans="1:26" s="309" customFormat="1">
      <c r="A285" s="313"/>
      <c r="B285" s="312"/>
      <c r="C285" s="313"/>
      <c r="D285" s="311"/>
      <c r="E285" s="31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</row>
    <row r="286" spans="1:26" s="309" customFormat="1">
      <c r="A286" s="313"/>
      <c r="B286" s="312"/>
      <c r="C286" s="313"/>
      <c r="D286" s="311"/>
      <c r="E286" s="315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</row>
    <row r="287" spans="1:26" s="309" customFormat="1">
      <c r="A287" s="313"/>
      <c r="B287" s="312"/>
      <c r="C287" s="313"/>
      <c r="D287" s="311"/>
      <c r="E287" s="315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</row>
    <row r="288" spans="1:26" s="309" customFormat="1">
      <c r="A288" s="313"/>
      <c r="B288" s="312"/>
      <c r="C288" s="313"/>
      <c r="D288" s="311"/>
      <c r="E288" s="315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</row>
    <row r="289" spans="1:26" s="309" customFormat="1">
      <c r="A289" s="313"/>
      <c r="B289" s="312"/>
      <c r="C289" s="313"/>
      <c r="D289" s="311"/>
      <c r="E289" s="315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</row>
    <row r="290" spans="1:26" s="309" customFormat="1">
      <c r="A290" s="313"/>
      <c r="B290" s="312"/>
      <c r="C290" s="313"/>
      <c r="D290" s="311"/>
      <c r="E290" s="315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</row>
    <row r="291" spans="1:26" s="309" customFormat="1">
      <c r="A291" s="313"/>
      <c r="B291" s="312"/>
      <c r="C291" s="313"/>
      <c r="D291" s="311"/>
      <c r="E291" s="315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</row>
    <row r="292" spans="1:26" s="309" customFormat="1">
      <c r="A292" s="313"/>
      <c r="B292" s="312"/>
      <c r="C292" s="313"/>
      <c r="D292" s="311"/>
      <c r="E292" s="315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</row>
    <row r="293" spans="1:26" s="309" customFormat="1">
      <c r="A293" s="313"/>
      <c r="B293" s="312"/>
      <c r="C293" s="313"/>
      <c r="D293" s="311"/>
      <c r="E293" s="315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</row>
    <row r="294" spans="1:26" s="309" customFormat="1">
      <c r="A294" s="313"/>
      <c r="B294" s="312"/>
      <c r="C294" s="313"/>
      <c r="D294" s="311"/>
      <c r="E294" s="315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</row>
    <row r="295" spans="1:26" s="309" customFormat="1">
      <c r="A295" s="313"/>
      <c r="B295" s="312"/>
      <c r="C295" s="313"/>
      <c r="D295" s="311"/>
      <c r="E295" s="31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</row>
    <row r="296" spans="1:26" s="309" customFormat="1">
      <c r="A296" s="313"/>
      <c r="B296" s="312"/>
      <c r="C296" s="313"/>
      <c r="D296" s="311"/>
      <c r="E296" s="315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</row>
    <row r="297" spans="1:26" s="309" customFormat="1">
      <c r="A297" s="313"/>
      <c r="B297" s="312"/>
      <c r="C297" s="313"/>
      <c r="D297" s="311"/>
      <c r="E297" s="315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</row>
    <row r="298" spans="1:26" s="309" customFormat="1">
      <c r="A298" s="313"/>
      <c r="B298" s="312"/>
      <c r="C298" s="313"/>
      <c r="D298" s="311"/>
      <c r="E298" s="315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</row>
    <row r="299" spans="1:26" s="309" customFormat="1">
      <c r="A299" s="313"/>
      <c r="B299" s="312"/>
      <c r="C299" s="313"/>
      <c r="D299" s="311"/>
      <c r="E299" s="315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</row>
    <row r="300" spans="1:26" s="309" customFormat="1">
      <c r="A300" s="313"/>
      <c r="B300" s="312"/>
      <c r="C300" s="313"/>
      <c r="D300" s="311"/>
      <c r="E300" s="315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</row>
    <row r="301" spans="1:26" s="309" customFormat="1">
      <c r="A301" s="313"/>
      <c r="B301" s="312"/>
      <c r="C301" s="313"/>
      <c r="D301" s="311"/>
      <c r="E301" s="315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</row>
    <row r="302" spans="1:26" s="309" customFormat="1">
      <c r="A302" s="313"/>
      <c r="B302" s="312"/>
      <c r="C302" s="313"/>
      <c r="D302" s="311"/>
      <c r="E302" s="315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</row>
    <row r="303" spans="1:26" s="309" customFormat="1">
      <c r="A303" s="313"/>
      <c r="B303" s="312"/>
      <c r="C303" s="313"/>
      <c r="D303" s="311"/>
      <c r="E303" s="315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</row>
    <row r="304" spans="1:26" s="309" customFormat="1">
      <c r="A304" s="313"/>
      <c r="B304" s="312"/>
      <c r="C304" s="313"/>
      <c r="D304" s="311"/>
      <c r="E304" s="315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</row>
    <row r="305" spans="1:26" s="309" customFormat="1">
      <c r="A305" s="313"/>
      <c r="B305" s="312"/>
      <c r="C305" s="313"/>
      <c r="D305" s="311"/>
      <c r="E305" s="31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</row>
    <row r="306" spans="1:26" s="309" customFormat="1">
      <c r="A306" s="313"/>
      <c r="B306" s="312"/>
      <c r="C306" s="313"/>
      <c r="D306" s="311"/>
      <c r="E306" s="315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</row>
    <row r="307" spans="1:26" s="309" customFormat="1">
      <c r="A307" s="313"/>
      <c r="B307" s="312"/>
      <c r="C307" s="313"/>
      <c r="D307" s="311"/>
      <c r="E307" s="315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</row>
    <row r="308" spans="1:26" s="309" customFormat="1">
      <c r="A308" s="313"/>
      <c r="B308" s="312"/>
      <c r="C308" s="313"/>
      <c r="D308" s="311"/>
      <c r="E308" s="315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</row>
    <row r="309" spans="1:26" s="309" customFormat="1">
      <c r="A309" s="313"/>
      <c r="B309" s="312"/>
      <c r="C309" s="313"/>
      <c r="D309" s="311"/>
      <c r="E309" s="315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</row>
    <row r="310" spans="1:26" s="309" customFormat="1">
      <c r="A310" s="313"/>
      <c r="B310" s="312"/>
      <c r="C310" s="313"/>
      <c r="D310" s="311"/>
      <c r="E310" s="315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</row>
    <row r="311" spans="1:26" s="309" customFormat="1">
      <c r="A311" s="313"/>
      <c r="B311" s="312"/>
      <c r="C311" s="313"/>
      <c r="D311" s="311"/>
      <c r="E311" s="315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</row>
    <row r="312" spans="1:26" s="309" customFormat="1">
      <c r="A312" s="313"/>
      <c r="B312" s="312"/>
      <c r="C312" s="313"/>
      <c r="D312" s="311"/>
      <c r="E312" s="315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</row>
    <row r="313" spans="1:26" s="309" customFormat="1">
      <c r="A313" s="313"/>
      <c r="B313" s="312"/>
      <c r="C313" s="313"/>
      <c r="D313" s="311"/>
      <c r="E313" s="315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</row>
    <row r="314" spans="1:26" s="309" customFormat="1">
      <c r="A314" s="313"/>
      <c r="B314" s="312"/>
      <c r="C314" s="313"/>
      <c r="D314" s="311"/>
      <c r="E314" s="315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</row>
    <row r="315" spans="1:26" s="309" customFormat="1">
      <c r="A315" s="313"/>
      <c r="B315" s="312"/>
      <c r="C315" s="313"/>
      <c r="D315" s="311"/>
      <c r="E315" s="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</row>
    <row r="316" spans="1:26" s="309" customFormat="1">
      <c r="A316" s="313"/>
      <c r="B316" s="312"/>
      <c r="C316" s="313"/>
      <c r="D316" s="311"/>
      <c r="E316" s="315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</row>
    <row r="317" spans="1:26" s="309" customFormat="1">
      <c r="A317" s="313"/>
      <c r="B317" s="312"/>
      <c r="C317" s="313"/>
      <c r="D317" s="311"/>
      <c r="E317" s="315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</row>
    <row r="318" spans="1:26" s="309" customFormat="1">
      <c r="A318" s="313"/>
      <c r="B318" s="312"/>
      <c r="C318" s="313"/>
      <c r="D318" s="311"/>
      <c r="E318" s="315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</row>
    <row r="319" spans="1:26" s="309" customFormat="1">
      <c r="A319" s="313"/>
      <c r="B319" s="312"/>
      <c r="C319" s="313"/>
      <c r="D319" s="311"/>
      <c r="E319" s="315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</row>
    <row r="320" spans="1:26" s="309" customFormat="1">
      <c r="A320" s="313"/>
      <c r="B320" s="312"/>
      <c r="C320" s="313"/>
      <c r="D320" s="311"/>
      <c r="E320" s="315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</row>
    <row r="321" spans="1:26" s="309" customFormat="1">
      <c r="A321" s="313"/>
      <c r="B321" s="312"/>
      <c r="C321" s="313"/>
      <c r="D321" s="311"/>
      <c r="E321" s="315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</row>
    <row r="322" spans="1:26" s="309" customFormat="1">
      <c r="A322" s="313"/>
      <c r="B322" s="312"/>
      <c r="C322" s="313"/>
      <c r="D322" s="311"/>
      <c r="E322" s="315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</row>
    <row r="323" spans="1:26" s="309" customFormat="1">
      <c r="A323" s="313"/>
      <c r="B323" s="312"/>
      <c r="C323" s="313"/>
      <c r="D323" s="311"/>
      <c r="E323" s="315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</row>
    <row r="324" spans="1:26" s="309" customFormat="1">
      <c r="A324" s="313"/>
      <c r="B324" s="312"/>
      <c r="C324" s="313"/>
      <c r="D324" s="311"/>
      <c r="E324" s="315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</row>
    <row r="325" spans="1:26" s="309" customFormat="1">
      <c r="A325" s="313"/>
      <c r="B325" s="312"/>
      <c r="C325" s="313"/>
      <c r="D325" s="311"/>
      <c r="E325" s="31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</row>
    <row r="326" spans="1:26" s="309" customFormat="1">
      <c r="A326" s="313"/>
      <c r="B326" s="312"/>
      <c r="C326" s="313"/>
      <c r="D326" s="311"/>
      <c r="E326" s="315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</row>
    <row r="327" spans="1:26" s="309" customFormat="1">
      <c r="A327" s="313"/>
      <c r="B327" s="312"/>
      <c r="C327" s="313"/>
      <c r="D327" s="311"/>
      <c r="E327" s="315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</row>
    <row r="328" spans="1:26" s="309" customFormat="1">
      <c r="A328" s="313"/>
      <c r="B328" s="312"/>
      <c r="C328" s="313"/>
      <c r="D328" s="311"/>
      <c r="E328" s="315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</row>
    <row r="329" spans="1:26" s="309" customFormat="1">
      <c r="A329" s="313"/>
      <c r="B329" s="312"/>
      <c r="C329" s="313"/>
      <c r="D329" s="311"/>
      <c r="E329" s="315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</row>
    <row r="330" spans="1:26" s="309" customFormat="1">
      <c r="A330" s="313"/>
      <c r="B330" s="312"/>
      <c r="C330" s="313"/>
      <c r="D330" s="311"/>
      <c r="E330" s="315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</row>
    <row r="331" spans="1:26" s="309" customFormat="1">
      <c r="A331" s="313"/>
      <c r="B331" s="312"/>
      <c r="C331" s="313"/>
      <c r="D331" s="311"/>
      <c r="E331" s="315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</row>
    <row r="332" spans="1:26" s="309" customFormat="1">
      <c r="A332" s="313"/>
      <c r="B332" s="312"/>
      <c r="C332" s="313"/>
      <c r="D332" s="311"/>
      <c r="E332" s="315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</row>
    <row r="333" spans="1:26" s="309" customFormat="1">
      <c r="A333" s="313"/>
      <c r="B333" s="312"/>
      <c r="C333" s="313"/>
      <c r="D333" s="311"/>
      <c r="E333" s="315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</row>
    <row r="334" spans="1:26" s="309" customFormat="1">
      <c r="A334" s="313"/>
      <c r="B334" s="312"/>
      <c r="C334" s="313"/>
      <c r="D334" s="311"/>
      <c r="E334" s="315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</row>
    <row r="335" spans="1:26" s="309" customFormat="1">
      <c r="A335" s="313"/>
      <c r="B335" s="312"/>
      <c r="C335" s="313"/>
      <c r="D335" s="311"/>
      <c r="E335" s="31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</row>
    <row r="336" spans="1:26" s="309" customFormat="1">
      <c r="A336" s="313"/>
      <c r="B336" s="312"/>
      <c r="C336" s="313"/>
      <c r="D336" s="311"/>
      <c r="E336" s="315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</row>
    <row r="337" spans="1:26" s="309" customFormat="1">
      <c r="A337" s="313"/>
      <c r="B337" s="312"/>
      <c r="C337" s="313"/>
      <c r="D337" s="311"/>
      <c r="E337" s="315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</row>
    <row r="338" spans="1:26" s="309" customFormat="1">
      <c r="A338" s="313"/>
      <c r="B338" s="312"/>
      <c r="C338" s="313"/>
      <c r="D338" s="311"/>
      <c r="E338" s="315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</row>
    <row r="339" spans="1:26" s="309" customFormat="1">
      <c r="A339" s="313"/>
      <c r="B339" s="312"/>
      <c r="C339" s="313"/>
      <c r="D339" s="311"/>
      <c r="E339" s="315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</row>
    <row r="340" spans="1:26" s="309" customFormat="1">
      <c r="A340" s="313"/>
      <c r="B340" s="312"/>
      <c r="C340" s="313"/>
      <c r="D340" s="311"/>
      <c r="E340" s="315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</row>
    <row r="341" spans="1:26" s="309" customFormat="1">
      <c r="A341" s="313"/>
      <c r="B341" s="312"/>
      <c r="C341" s="313"/>
      <c r="D341" s="311"/>
      <c r="E341" s="315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</row>
    <row r="342" spans="1:26" s="309" customFormat="1">
      <c r="A342" s="313"/>
      <c r="B342" s="312"/>
      <c r="C342" s="313"/>
      <c r="D342" s="311"/>
      <c r="E342" s="315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</row>
    <row r="343" spans="1:26" s="309" customFormat="1">
      <c r="A343" s="313"/>
      <c r="B343" s="312"/>
      <c r="C343" s="313"/>
      <c r="D343" s="311"/>
      <c r="E343" s="315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</row>
    <row r="344" spans="1:26" s="309" customFormat="1">
      <c r="A344" s="313"/>
      <c r="B344" s="312"/>
      <c r="C344" s="313"/>
      <c r="D344" s="311"/>
      <c r="E344" s="315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</row>
    <row r="345" spans="1:26" s="309" customFormat="1">
      <c r="A345" s="313"/>
      <c r="B345" s="312"/>
      <c r="C345" s="313"/>
      <c r="D345" s="311"/>
      <c r="E345" s="31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</row>
    <row r="346" spans="1:26" s="309" customFormat="1">
      <c r="A346" s="313"/>
      <c r="B346" s="312"/>
      <c r="C346" s="313"/>
      <c r="D346" s="311"/>
      <c r="E346" s="315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</row>
    <row r="347" spans="1:26" s="309" customFormat="1">
      <c r="A347" s="313"/>
      <c r="B347" s="312"/>
      <c r="C347" s="313"/>
      <c r="D347" s="311"/>
      <c r="E347" s="315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</row>
    <row r="348" spans="1:26" s="309" customFormat="1">
      <c r="A348" s="313"/>
      <c r="B348" s="312"/>
      <c r="C348" s="313"/>
      <c r="D348" s="311"/>
      <c r="E348" s="315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</row>
    <row r="349" spans="1:26" s="309" customFormat="1">
      <c r="A349" s="313"/>
      <c r="B349" s="312"/>
      <c r="C349" s="313"/>
      <c r="D349" s="311"/>
      <c r="E349" s="315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</row>
    <row r="350" spans="1:26" s="309" customFormat="1">
      <c r="A350" s="313"/>
      <c r="B350" s="312"/>
      <c r="C350" s="313"/>
      <c r="D350" s="311"/>
      <c r="E350" s="315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</row>
    <row r="351" spans="1:26" s="309" customFormat="1">
      <c r="A351" s="313"/>
      <c r="B351" s="312"/>
      <c r="C351" s="313"/>
      <c r="D351" s="311"/>
      <c r="E351" s="315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</row>
    <row r="352" spans="1:26" s="309" customFormat="1">
      <c r="A352" s="313"/>
      <c r="B352" s="312"/>
      <c r="C352" s="313"/>
      <c r="D352" s="311"/>
      <c r="E352" s="315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</row>
    <row r="353" spans="1:26" s="309" customFormat="1">
      <c r="A353" s="313"/>
      <c r="B353" s="312"/>
      <c r="C353" s="313"/>
      <c r="D353" s="311"/>
      <c r="E353" s="315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</row>
    <row r="354" spans="1:26" s="309" customFormat="1">
      <c r="A354" s="313"/>
      <c r="B354" s="312"/>
      <c r="C354" s="313"/>
      <c r="D354" s="311"/>
      <c r="E354" s="315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</row>
    <row r="355" spans="1:26" s="309" customFormat="1">
      <c r="A355" s="313"/>
      <c r="B355" s="312"/>
      <c r="C355" s="313"/>
      <c r="D355" s="311"/>
      <c r="E355" s="31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</row>
    <row r="356" spans="1:26" s="309" customFormat="1">
      <c r="A356" s="313"/>
      <c r="B356" s="312"/>
      <c r="C356" s="313"/>
      <c r="D356" s="311"/>
      <c r="E356" s="315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</row>
    <row r="357" spans="1:26" s="309" customFormat="1">
      <c r="A357" s="313"/>
      <c r="B357" s="312"/>
      <c r="C357" s="313"/>
      <c r="D357" s="311"/>
      <c r="E357" s="315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</row>
    <row r="358" spans="1:26" s="309" customFormat="1">
      <c r="A358" s="313"/>
      <c r="B358" s="312"/>
      <c r="C358" s="313"/>
      <c r="D358" s="311"/>
      <c r="E358" s="315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</row>
    <row r="359" spans="1:26" s="309" customFormat="1">
      <c r="A359" s="313"/>
      <c r="B359" s="312"/>
      <c r="C359" s="313"/>
      <c r="D359" s="311"/>
      <c r="E359" s="315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</row>
    <row r="360" spans="1:26" s="309" customFormat="1">
      <c r="A360" s="313"/>
      <c r="B360" s="312"/>
      <c r="C360" s="313"/>
      <c r="D360" s="311"/>
      <c r="E360" s="315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</row>
    <row r="361" spans="1:26" s="309" customFormat="1">
      <c r="A361" s="313"/>
      <c r="B361" s="312"/>
      <c r="C361" s="313"/>
      <c r="D361" s="311"/>
      <c r="E361" s="315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</row>
    <row r="362" spans="1:26" s="309" customFormat="1">
      <c r="A362" s="313"/>
      <c r="B362" s="312"/>
      <c r="C362" s="313"/>
      <c r="D362" s="311"/>
      <c r="E362" s="315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</row>
    <row r="363" spans="1:26" s="309" customFormat="1">
      <c r="A363" s="313"/>
      <c r="B363" s="312"/>
      <c r="C363" s="313"/>
      <c r="D363" s="311"/>
      <c r="E363" s="315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</row>
    <row r="364" spans="1:26" s="309" customFormat="1">
      <c r="A364" s="313"/>
      <c r="B364" s="312"/>
      <c r="C364" s="313"/>
      <c r="D364" s="311"/>
      <c r="E364" s="315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</row>
    <row r="365" spans="1:26" s="309" customFormat="1">
      <c r="A365" s="313"/>
      <c r="B365" s="312"/>
      <c r="C365" s="313"/>
      <c r="D365" s="311"/>
      <c r="E365" s="31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</row>
    <row r="366" spans="1:26" s="309" customFormat="1">
      <c r="A366" s="313"/>
      <c r="B366" s="312"/>
      <c r="C366" s="313"/>
      <c r="D366" s="311"/>
      <c r="E366" s="315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</row>
    <row r="367" spans="1:26" s="309" customFormat="1">
      <c r="A367" s="313"/>
      <c r="B367" s="312"/>
      <c r="C367" s="313"/>
      <c r="D367" s="311"/>
      <c r="E367" s="315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</row>
    <row r="368" spans="1:26" s="309" customFormat="1">
      <c r="A368" s="313"/>
      <c r="B368" s="312"/>
      <c r="C368" s="313"/>
      <c r="D368" s="311"/>
      <c r="E368" s="315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</row>
    <row r="369" spans="1:26" s="309" customFormat="1">
      <c r="A369" s="313"/>
      <c r="B369" s="312"/>
      <c r="C369" s="313"/>
      <c r="D369" s="311"/>
      <c r="E369" s="315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</row>
    <row r="370" spans="1:26" s="309" customFormat="1">
      <c r="A370" s="313"/>
      <c r="B370" s="312"/>
      <c r="C370" s="313"/>
      <c r="D370" s="311"/>
      <c r="E370" s="315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</row>
    <row r="371" spans="1:26" s="309" customFormat="1">
      <c r="A371" s="313"/>
      <c r="B371" s="312"/>
      <c r="C371" s="313"/>
      <c r="D371" s="311"/>
      <c r="E371" s="315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</row>
    <row r="372" spans="1:26" s="309" customFormat="1">
      <c r="A372" s="313"/>
      <c r="B372" s="312"/>
      <c r="C372" s="313"/>
      <c r="D372" s="311"/>
      <c r="E372" s="315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</row>
    <row r="373" spans="1:26" s="309" customFormat="1">
      <c r="A373" s="313"/>
      <c r="B373" s="312"/>
      <c r="C373" s="313"/>
      <c r="D373" s="311"/>
      <c r="E373" s="315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</row>
    <row r="374" spans="1:26" s="309" customFormat="1">
      <c r="A374" s="313"/>
      <c r="B374" s="312"/>
      <c r="C374" s="313"/>
      <c r="D374" s="311"/>
      <c r="E374" s="315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</row>
    <row r="375" spans="1:26" s="309" customFormat="1">
      <c r="A375" s="313"/>
      <c r="B375" s="312"/>
      <c r="C375" s="313"/>
      <c r="D375" s="311"/>
      <c r="E375" s="31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</row>
    <row r="376" spans="1:26" s="309" customFormat="1">
      <c r="A376" s="313"/>
      <c r="B376" s="312"/>
      <c r="C376" s="313"/>
      <c r="D376" s="311"/>
      <c r="E376" s="315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</row>
    <row r="377" spans="1:26" s="309" customFormat="1">
      <c r="A377" s="313"/>
      <c r="B377" s="312"/>
      <c r="C377" s="313"/>
      <c r="D377" s="311"/>
      <c r="E377" s="315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</row>
    <row r="378" spans="1:26" s="309" customFormat="1">
      <c r="A378" s="313"/>
      <c r="B378" s="312"/>
      <c r="C378" s="313"/>
      <c r="D378" s="311"/>
      <c r="E378" s="315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</row>
    <row r="379" spans="1:26" s="309" customFormat="1">
      <c r="A379" s="313"/>
      <c r="B379" s="312"/>
      <c r="C379" s="313"/>
      <c r="D379" s="311"/>
      <c r="E379" s="315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</row>
    <row r="380" spans="1:26" s="309" customFormat="1">
      <c r="A380" s="313"/>
      <c r="B380" s="312"/>
      <c r="C380" s="313"/>
      <c r="D380" s="311"/>
      <c r="E380" s="315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</row>
    <row r="381" spans="1:26" s="309" customFormat="1">
      <c r="A381" s="313"/>
      <c r="B381" s="312"/>
      <c r="C381" s="313"/>
      <c r="D381" s="311"/>
      <c r="E381" s="315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</row>
    <row r="382" spans="1:26" s="309" customFormat="1">
      <c r="A382" s="313"/>
      <c r="B382" s="312"/>
      <c r="C382" s="313"/>
      <c r="D382" s="311"/>
      <c r="E382" s="315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</row>
    <row r="383" spans="1:26" s="309" customFormat="1">
      <c r="A383" s="313"/>
      <c r="B383" s="312"/>
      <c r="C383" s="313"/>
      <c r="D383" s="311"/>
      <c r="E383" s="315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</row>
    <row r="384" spans="1:26" s="309" customFormat="1">
      <c r="A384" s="313"/>
      <c r="B384" s="312"/>
      <c r="C384" s="313"/>
      <c r="D384" s="311"/>
      <c r="E384" s="315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</row>
    <row r="385" spans="1:26" s="309" customFormat="1">
      <c r="A385" s="313"/>
      <c r="B385" s="312"/>
      <c r="C385" s="313"/>
      <c r="D385" s="311"/>
      <c r="E385" s="31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</row>
    <row r="386" spans="1:26" s="309" customFormat="1">
      <c r="A386" s="313"/>
      <c r="B386" s="312"/>
      <c r="C386" s="313"/>
      <c r="D386" s="311"/>
      <c r="E386" s="315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</row>
    <row r="387" spans="1:26" s="309" customFormat="1">
      <c r="A387" s="313"/>
      <c r="B387" s="312"/>
      <c r="C387" s="313"/>
      <c r="D387" s="311"/>
      <c r="E387" s="315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</row>
    <row r="388" spans="1:26" s="309" customFormat="1">
      <c r="A388" s="313"/>
      <c r="B388" s="312"/>
      <c r="C388" s="313"/>
      <c r="D388" s="311"/>
      <c r="E388" s="315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</row>
    <row r="389" spans="1:26" s="309" customFormat="1">
      <c r="A389" s="313"/>
      <c r="B389" s="312"/>
      <c r="C389" s="313"/>
      <c r="D389" s="311"/>
      <c r="E389" s="315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</row>
    <row r="390" spans="1:26" s="309" customFormat="1">
      <c r="A390" s="313"/>
      <c r="B390" s="312"/>
      <c r="C390" s="313"/>
      <c r="D390" s="311"/>
      <c r="E390" s="315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</row>
    <row r="391" spans="1:26" s="309" customFormat="1">
      <c r="A391" s="313"/>
      <c r="B391" s="312"/>
      <c r="C391" s="313"/>
      <c r="D391" s="311"/>
      <c r="E391" s="315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</row>
    <row r="392" spans="1:26" s="309" customFormat="1">
      <c r="A392" s="313"/>
      <c r="B392" s="312"/>
      <c r="C392" s="313"/>
      <c r="D392" s="311"/>
      <c r="E392" s="315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</row>
    <row r="393" spans="1:26" s="309" customFormat="1">
      <c r="A393" s="313"/>
      <c r="B393" s="312"/>
      <c r="C393" s="313"/>
      <c r="D393" s="311"/>
      <c r="E393" s="315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</row>
    <row r="394" spans="1:26" s="309" customFormat="1">
      <c r="A394" s="313"/>
      <c r="B394" s="312"/>
      <c r="C394" s="313"/>
      <c r="D394" s="311"/>
      <c r="E394" s="315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</row>
    <row r="395" spans="1:26" s="309" customFormat="1">
      <c r="A395" s="313"/>
      <c r="B395" s="312"/>
      <c r="C395" s="313"/>
      <c r="D395" s="311"/>
      <c r="E395" s="31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</row>
    <row r="396" spans="1:26" s="309" customFormat="1">
      <c r="A396" s="313"/>
      <c r="B396" s="312"/>
      <c r="C396" s="313"/>
      <c r="D396" s="311"/>
      <c r="E396" s="315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</row>
    <row r="397" spans="1:26" s="309" customFormat="1">
      <c r="A397" s="313"/>
      <c r="B397" s="312"/>
      <c r="C397" s="313"/>
      <c r="D397" s="311"/>
      <c r="E397" s="315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</row>
    <row r="398" spans="1:26" s="309" customFormat="1">
      <c r="A398" s="313"/>
      <c r="B398" s="312"/>
      <c r="C398" s="313"/>
      <c r="D398" s="311"/>
      <c r="E398" s="315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</row>
    <row r="399" spans="1:26" s="309" customFormat="1">
      <c r="A399" s="313"/>
      <c r="B399" s="312"/>
      <c r="C399" s="313"/>
      <c r="D399" s="311"/>
      <c r="E399" s="315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</row>
    <row r="400" spans="1:26" s="309" customFormat="1">
      <c r="A400" s="313"/>
      <c r="B400" s="312"/>
      <c r="C400" s="313"/>
      <c r="D400" s="311"/>
      <c r="E400" s="315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</row>
    <row r="401" spans="1:26" s="309" customFormat="1">
      <c r="A401" s="313"/>
      <c r="B401" s="312"/>
      <c r="C401" s="313"/>
      <c r="D401" s="311"/>
      <c r="E401" s="315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</row>
    <row r="402" spans="1:26" s="309" customFormat="1">
      <c r="A402" s="313"/>
      <c r="B402" s="312"/>
      <c r="C402" s="313"/>
      <c r="D402" s="311"/>
      <c r="E402" s="315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</row>
    <row r="403" spans="1:26" s="309" customFormat="1">
      <c r="A403" s="313"/>
      <c r="B403" s="312"/>
      <c r="C403" s="313"/>
      <c r="D403" s="311"/>
      <c r="E403" s="315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</row>
    <row r="404" spans="1:26" s="309" customFormat="1">
      <c r="A404" s="313"/>
      <c r="B404" s="312"/>
      <c r="C404" s="313"/>
      <c r="D404" s="311"/>
      <c r="E404" s="315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</row>
    <row r="405" spans="1:26" s="309" customFormat="1">
      <c r="A405" s="313"/>
      <c r="B405" s="312"/>
      <c r="C405" s="313"/>
      <c r="D405" s="311"/>
      <c r="E405" s="31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</row>
    <row r="406" spans="1:26" s="309" customFormat="1">
      <c r="A406" s="313"/>
      <c r="B406" s="312"/>
      <c r="C406" s="313"/>
      <c r="D406" s="311"/>
      <c r="E406" s="315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</row>
    <row r="407" spans="1:26" s="309" customFormat="1">
      <c r="A407" s="313"/>
      <c r="B407" s="312"/>
      <c r="C407" s="313"/>
      <c r="D407" s="311"/>
      <c r="E407" s="315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</row>
    <row r="408" spans="1:26" s="309" customFormat="1">
      <c r="A408" s="313"/>
      <c r="B408" s="312"/>
      <c r="C408" s="313"/>
      <c r="D408" s="311"/>
      <c r="E408" s="315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</row>
    <row r="409" spans="1:26" s="309" customFormat="1">
      <c r="A409" s="313"/>
      <c r="B409" s="312"/>
      <c r="C409" s="313"/>
      <c r="D409" s="311"/>
      <c r="E409" s="315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</row>
    <row r="410" spans="1:26" s="309" customFormat="1">
      <c r="A410" s="313"/>
      <c r="B410" s="312"/>
      <c r="C410" s="313"/>
      <c r="D410" s="311"/>
      <c r="E410" s="315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</row>
    <row r="411" spans="1:26" s="309" customFormat="1">
      <c r="A411" s="313"/>
      <c r="B411" s="312"/>
      <c r="C411" s="313"/>
      <c r="D411" s="311"/>
      <c r="E411" s="315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</row>
    <row r="412" spans="1:26" s="309" customFormat="1">
      <c r="A412" s="313"/>
      <c r="B412" s="312"/>
      <c r="C412" s="313"/>
      <c r="D412" s="311"/>
      <c r="E412" s="315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</row>
    <row r="413" spans="1:26" s="309" customFormat="1">
      <c r="A413" s="313"/>
      <c r="B413" s="312"/>
      <c r="C413" s="313"/>
      <c r="D413" s="311"/>
      <c r="E413" s="315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</row>
    <row r="414" spans="1:26" s="309" customFormat="1">
      <c r="A414" s="313"/>
      <c r="B414" s="312"/>
      <c r="C414" s="313"/>
      <c r="D414" s="311"/>
      <c r="E414" s="315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</row>
    <row r="415" spans="1:26" s="309" customFormat="1">
      <c r="A415" s="313"/>
      <c r="B415" s="312"/>
      <c r="C415" s="313"/>
      <c r="D415" s="311"/>
      <c r="E415" s="3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</row>
    <row r="416" spans="1:26" s="309" customFormat="1">
      <c r="A416" s="313"/>
      <c r="B416" s="312"/>
      <c r="C416" s="313"/>
      <c r="D416" s="311"/>
      <c r="E416" s="315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</row>
    <row r="417" spans="1:26" s="309" customFormat="1">
      <c r="A417" s="313"/>
      <c r="B417" s="312"/>
      <c r="C417" s="313"/>
      <c r="D417" s="311"/>
      <c r="E417" s="315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</row>
    <row r="418" spans="1:26" s="309" customFormat="1">
      <c r="A418" s="313"/>
      <c r="B418" s="312"/>
      <c r="C418" s="313"/>
      <c r="D418" s="311"/>
      <c r="E418" s="315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</row>
    <row r="419" spans="1:26" s="309" customFormat="1">
      <c r="A419" s="313"/>
      <c r="B419" s="312"/>
      <c r="C419" s="313"/>
      <c r="D419" s="311"/>
      <c r="E419" s="315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</row>
    <row r="420" spans="1:26" s="309" customFormat="1">
      <c r="A420" s="313"/>
      <c r="B420" s="312"/>
      <c r="C420" s="313"/>
      <c r="D420" s="311"/>
      <c r="E420" s="315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</row>
    <row r="421" spans="1:26" s="309" customFormat="1">
      <c r="A421" s="313"/>
      <c r="B421" s="312"/>
      <c r="C421" s="313"/>
      <c r="D421" s="311"/>
      <c r="E421" s="315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</row>
    <row r="422" spans="1:26" s="309" customFormat="1">
      <c r="A422" s="313"/>
      <c r="B422" s="312"/>
      <c r="C422" s="313"/>
      <c r="D422" s="311"/>
      <c r="E422" s="315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</row>
    <row r="423" spans="1:26" s="309" customFormat="1">
      <c r="A423" s="313"/>
      <c r="B423" s="312"/>
      <c r="C423" s="313"/>
      <c r="D423" s="311"/>
      <c r="E423" s="315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</row>
    <row r="424" spans="1:26" s="309" customFormat="1">
      <c r="A424" s="313"/>
      <c r="B424" s="312"/>
      <c r="C424" s="313"/>
      <c r="D424" s="311"/>
      <c r="E424" s="315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</row>
    <row r="425" spans="1:26" s="309" customFormat="1">
      <c r="A425" s="313"/>
      <c r="B425" s="312"/>
      <c r="C425" s="313"/>
      <c r="D425" s="311"/>
      <c r="E425" s="31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</row>
    <row r="426" spans="1:26" s="309" customFormat="1">
      <c r="A426" s="313"/>
      <c r="B426" s="312"/>
      <c r="C426" s="313"/>
      <c r="D426" s="311"/>
      <c r="E426" s="315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</row>
    <row r="427" spans="1:26" s="309" customFormat="1">
      <c r="A427" s="313"/>
      <c r="B427" s="312"/>
      <c r="C427" s="313"/>
      <c r="D427" s="311"/>
      <c r="E427" s="315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</row>
    <row r="428" spans="1:26" s="309" customFormat="1">
      <c r="A428" s="313"/>
      <c r="B428" s="312"/>
      <c r="C428" s="313"/>
      <c r="D428" s="311"/>
      <c r="E428" s="315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</row>
    <row r="429" spans="1:26" s="309" customFormat="1">
      <c r="A429" s="313"/>
      <c r="B429" s="312"/>
      <c r="C429" s="313"/>
      <c r="D429" s="311"/>
      <c r="E429" s="315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</row>
    <row r="430" spans="1:26" s="309" customFormat="1">
      <c r="A430" s="313"/>
      <c r="B430" s="312"/>
      <c r="C430" s="313"/>
      <c r="D430" s="311"/>
      <c r="E430" s="315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</row>
    <row r="431" spans="1:26" s="309" customFormat="1">
      <c r="A431" s="313"/>
      <c r="B431" s="312"/>
      <c r="C431" s="313"/>
      <c r="D431" s="311"/>
      <c r="E431" s="315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</row>
    <row r="432" spans="1:26" s="309" customFormat="1">
      <c r="A432" s="313"/>
      <c r="B432" s="312"/>
      <c r="C432" s="313"/>
      <c r="D432" s="311"/>
      <c r="E432" s="315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</row>
    <row r="433" spans="1:26" s="309" customFormat="1">
      <c r="A433" s="313"/>
      <c r="B433" s="312"/>
      <c r="C433" s="313"/>
      <c r="D433" s="311"/>
      <c r="E433" s="315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</row>
    <row r="434" spans="1:26" s="309" customFormat="1">
      <c r="A434" s="313"/>
      <c r="B434" s="312"/>
      <c r="C434" s="313"/>
      <c r="D434" s="311"/>
      <c r="E434" s="315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</row>
    <row r="435" spans="1:26" s="309" customFormat="1">
      <c r="A435" s="313"/>
      <c r="B435" s="312"/>
      <c r="C435" s="313"/>
      <c r="D435" s="311"/>
      <c r="E435" s="31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</row>
    <row r="436" spans="1:26" s="309" customFormat="1">
      <c r="A436" s="313"/>
      <c r="B436" s="312"/>
      <c r="C436" s="313"/>
      <c r="D436" s="311"/>
      <c r="E436" s="315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</row>
    <row r="437" spans="1:26" s="309" customFormat="1">
      <c r="A437" s="313"/>
      <c r="B437" s="312"/>
      <c r="C437" s="313"/>
      <c r="D437" s="311"/>
      <c r="E437" s="315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</row>
    <row r="438" spans="1:26" s="309" customFormat="1">
      <c r="A438" s="313"/>
      <c r="B438" s="312"/>
      <c r="C438" s="313"/>
      <c r="D438" s="311"/>
      <c r="E438" s="315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</row>
    <row r="439" spans="1:26" s="309" customFormat="1">
      <c r="A439" s="313"/>
      <c r="B439" s="312"/>
      <c r="C439" s="313"/>
      <c r="D439" s="311"/>
      <c r="E439" s="315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</row>
    <row r="440" spans="1:26" s="309" customFormat="1">
      <c r="A440" s="313"/>
      <c r="B440" s="312"/>
      <c r="C440" s="313"/>
      <c r="D440" s="311"/>
      <c r="E440" s="315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</row>
    <row r="441" spans="1:26" s="309" customFormat="1">
      <c r="A441" s="313"/>
      <c r="B441" s="312"/>
      <c r="C441" s="313"/>
      <c r="D441" s="311"/>
      <c r="E441" s="315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</row>
    <row r="442" spans="1:26" s="309" customFormat="1">
      <c r="A442" s="313"/>
      <c r="B442" s="312"/>
      <c r="C442" s="313"/>
      <c r="D442" s="311"/>
      <c r="E442" s="315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</row>
    <row r="443" spans="1:26" s="309" customFormat="1">
      <c r="A443" s="313"/>
      <c r="B443" s="312"/>
      <c r="C443" s="313"/>
      <c r="D443" s="311"/>
      <c r="E443" s="315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</row>
    <row r="444" spans="1:26" s="309" customFormat="1">
      <c r="A444" s="313"/>
      <c r="B444" s="312"/>
      <c r="C444" s="313"/>
      <c r="D444" s="311"/>
      <c r="E444" s="315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</row>
    <row r="445" spans="1:26" s="309" customFormat="1">
      <c r="A445" s="313"/>
      <c r="B445" s="312"/>
      <c r="C445" s="313"/>
      <c r="D445" s="311"/>
      <c r="E445" s="31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</row>
    <row r="446" spans="1:26" s="309" customFormat="1">
      <c r="A446" s="313"/>
      <c r="B446" s="312"/>
      <c r="C446" s="313"/>
      <c r="D446" s="311"/>
      <c r="E446" s="315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</row>
    <row r="447" spans="1:26" s="309" customFormat="1">
      <c r="A447" s="313"/>
      <c r="B447" s="312"/>
      <c r="C447" s="313"/>
      <c r="D447" s="311"/>
      <c r="E447" s="315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</row>
    <row r="448" spans="1:26" s="309" customFormat="1">
      <c r="A448" s="313"/>
      <c r="B448" s="312"/>
      <c r="C448" s="313"/>
      <c r="D448" s="311"/>
      <c r="E448" s="315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</row>
    <row r="449" spans="1:26" s="309" customFormat="1">
      <c r="A449" s="313"/>
      <c r="B449" s="312"/>
      <c r="C449" s="313"/>
      <c r="D449" s="311"/>
      <c r="E449" s="315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</row>
    <row r="450" spans="1:26" s="309" customFormat="1">
      <c r="A450" s="313"/>
      <c r="B450" s="312"/>
      <c r="C450" s="313"/>
      <c r="D450" s="311"/>
      <c r="E450" s="315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</row>
    <row r="451" spans="1:26" s="309" customFormat="1">
      <c r="A451" s="313"/>
      <c r="B451" s="312"/>
      <c r="C451" s="313"/>
      <c r="D451" s="311"/>
      <c r="E451" s="315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</row>
    <row r="452" spans="1:26" s="309" customFormat="1">
      <c r="A452" s="313"/>
      <c r="B452" s="312"/>
      <c r="C452" s="313"/>
      <c r="D452" s="311"/>
      <c r="E452" s="315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</row>
    <row r="453" spans="1:26" s="309" customFormat="1">
      <c r="A453" s="313"/>
      <c r="B453" s="312"/>
      <c r="C453" s="313"/>
      <c r="D453" s="311"/>
      <c r="E453" s="315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</row>
  </sheetData>
  <mergeCells count="17">
    <mergeCell ref="F7:J7"/>
    <mergeCell ref="A3:J3"/>
    <mergeCell ref="A7:E7"/>
    <mergeCell ref="A1:J1"/>
    <mergeCell ref="A2:J2"/>
    <mergeCell ref="A4:E4"/>
    <mergeCell ref="A5:E5"/>
    <mergeCell ref="A6:E6"/>
    <mergeCell ref="F4:J4"/>
    <mergeCell ref="F5:J5"/>
    <mergeCell ref="F6:J6"/>
    <mergeCell ref="E19:J19"/>
    <mergeCell ref="A8:A9"/>
    <mergeCell ref="B8:B9"/>
    <mergeCell ref="C8:C9"/>
    <mergeCell ref="D8:D9"/>
    <mergeCell ref="E8:J8"/>
  </mergeCells>
  <printOptions horizontalCentered="1"/>
  <pageMargins left="0.70866141732283472" right="0.70866141732283472" top="0.59055118110236227" bottom="0.59055118110236227" header="0.31496062992125984" footer="0.39370078740157483"/>
  <pageSetup paperSize="9" scale="75" orientation="landscape" r:id="rId1"/>
  <headerFooter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8"/>
  <sheetViews>
    <sheetView showGridLines="0" view="pageBreakPreview" topLeftCell="A34" zoomScale="90" zoomScaleNormal="70" zoomScaleSheetLayoutView="90" zoomScalePageLayoutView="40" workbookViewId="0">
      <selection sqref="A1:G49"/>
    </sheetView>
  </sheetViews>
  <sheetFormatPr defaultColWidth="9.140625" defaultRowHeight="12.75"/>
  <cols>
    <col min="1" max="6" width="34.42578125" style="332" customWidth="1"/>
    <col min="7" max="7" width="40.85546875" style="332" customWidth="1"/>
    <col min="8" max="16384" width="9.140625" style="332"/>
  </cols>
  <sheetData>
    <row r="1" spans="1:9" s="320" customFormat="1" ht="57.75" customHeight="1">
      <c r="A1" s="594" t="s">
        <v>4087</v>
      </c>
      <c r="B1" s="594"/>
      <c r="C1" s="594"/>
      <c r="D1" s="594"/>
      <c r="E1" s="594"/>
      <c r="F1" s="594"/>
      <c r="G1" s="594"/>
      <c r="H1" s="876"/>
      <c r="I1" s="876"/>
    </row>
    <row r="2" spans="1:9" s="321" customFormat="1" ht="19.5" customHeight="1">
      <c r="A2" s="596" t="s">
        <v>4088</v>
      </c>
      <c r="B2" s="596"/>
      <c r="C2" s="596"/>
      <c r="D2" s="596"/>
      <c r="E2" s="596"/>
      <c r="F2" s="596"/>
      <c r="G2" s="596"/>
      <c r="H2" s="305"/>
      <c r="I2" s="305"/>
    </row>
    <row r="3" spans="1:9" s="321" customFormat="1" ht="19.5" customHeight="1">
      <c r="A3" s="614" t="s">
        <v>4333</v>
      </c>
      <c r="B3" s="614"/>
      <c r="C3" s="614"/>
      <c r="D3" s="614"/>
      <c r="E3" s="614"/>
      <c r="F3" s="614"/>
      <c r="G3" s="614"/>
      <c r="H3" s="307"/>
      <c r="I3" s="307"/>
    </row>
    <row r="4" spans="1:9" s="321" customFormat="1" ht="19.5" customHeight="1">
      <c r="A4" s="617" t="s">
        <v>3808</v>
      </c>
      <c r="B4" s="617"/>
      <c r="C4" s="617"/>
      <c r="D4" s="617"/>
      <c r="E4" s="617"/>
      <c r="F4" s="601" t="s">
        <v>4090</v>
      </c>
      <c r="G4" s="601"/>
      <c r="H4" s="341"/>
      <c r="I4" s="341"/>
    </row>
    <row r="5" spans="1:9" s="321" customFormat="1" ht="19.5" customHeight="1">
      <c r="A5" s="617" t="s">
        <v>4089</v>
      </c>
      <c r="B5" s="617"/>
      <c r="C5" s="617"/>
      <c r="D5" s="617"/>
      <c r="E5" s="617"/>
      <c r="F5" s="601" t="s">
        <v>4183</v>
      </c>
      <c r="G5" s="601"/>
      <c r="H5" s="341"/>
      <c r="I5" s="341"/>
    </row>
    <row r="6" spans="1:9" s="321" customFormat="1" ht="19.5" customHeight="1">
      <c r="A6" s="617" t="s">
        <v>4185</v>
      </c>
      <c r="B6" s="617"/>
      <c r="C6" s="617"/>
      <c r="D6" s="617"/>
      <c r="E6" s="617"/>
      <c r="F6" s="601" t="s">
        <v>4184</v>
      </c>
      <c r="G6" s="601"/>
      <c r="H6" s="341"/>
      <c r="I6" s="341"/>
    </row>
    <row r="7" spans="1:9" s="321" customFormat="1" ht="19.5" customHeight="1">
      <c r="A7" s="617" t="s">
        <v>4186</v>
      </c>
      <c r="B7" s="617"/>
      <c r="C7" s="617"/>
      <c r="D7" s="617"/>
      <c r="E7" s="617"/>
      <c r="F7" s="601"/>
      <c r="G7" s="601"/>
      <c r="H7" s="397"/>
      <c r="I7" s="397"/>
    </row>
    <row r="8" spans="1:9" s="321" customFormat="1" ht="20.25">
      <c r="A8" s="324"/>
      <c r="B8" s="323"/>
      <c r="C8" s="323"/>
      <c r="D8" s="323"/>
      <c r="E8" s="323"/>
      <c r="F8" s="340"/>
      <c r="G8" s="322"/>
      <c r="H8" s="402"/>
    </row>
    <row r="9" spans="1:9" s="321" customFormat="1" ht="20.25">
      <c r="A9" s="324"/>
      <c r="B9" s="396"/>
      <c r="C9" s="396"/>
      <c r="D9" s="396"/>
      <c r="E9" s="396"/>
      <c r="F9" s="396"/>
      <c r="G9" s="323"/>
      <c r="H9" s="402"/>
    </row>
    <row r="10" spans="1:9" s="321" customFormat="1" ht="20.25">
      <c r="A10" s="324"/>
      <c r="B10" s="335"/>
      <c r="C10" s="335"/>
      <c r="D10" s="335"/>
      <c r="E10" s="335"/>
      <c r="F10" s="335"/>
      <c r="G10" s="323"/>
      <c r="H10" s="402"/>
    </row>
    <row r="11" spans="1:9" s="329" customFormat="1" ht="20.100000000000001" customHeight="1">
      <c r="A11" s="325"/>
      <c r="B11" s="326"/>
      <c r="C11" s="327"/>
      <c r="D11" s="328"/>
      <c r="E11" s="328"/>
      <c r="F11" s="328"/>
      <c r="G11" s="328"/>
      <c r="H11" s="403"/>
    </row>
    <row r="12" spans="1:9" ht="12" customHeight="1">
      <c r="A12" s="330"/>
      <c r="B12" s="331"/>
      <c r="C12" s="331"/>
      <c r="D12" s="331"/>
      <c r="E12" s="331"/>
      <c r="F12" s="331"/>
      <c r="G12" s="331"/>
      <c r="H12" s="404"/>
    </row>
    <row r="13" spans="1:9" ht="12" customHeight="1">
      <c r="A13" s="330"/>
      <c r="B13" s="331"/>
      <c r="C13" s="331"/>
      <c r="D13" s="331"/>
      <c r="E13" s="331"/>
      <c r="F13" s="331"/>
      <c r="G13" s="331"/>
      <c r="H13" s="404"/>
    </row>
    <row r="14" spans="1:9" ht="12" customHeight="1">
      <c r="A14" s="330"/>
      <c r="B14" s="331"/>
      <c r="C14" s="331"/>
      <c r="D14" s="331"/>
      <c r="E14" s="331"/>
      <c r="F14" s="331"/>
      <c r="G14" s="331"/>
      <c r="H14" s="404"/>
    </row>
    <row r="15" spans="1:9" ht="12" customHeight="1">
      <c r="A15" s="330"/>
      <c r="B15" s="331"/>
      <c r="C15" s="331"/>
      <c r="D15" s="331"/>
      <c r="E15" s="331"/>
      <c r="F15" s="331"/>
      <c r="G15" s="331"/>
      <c r="H15" s="404"/>
    </row>
    <row r="16" spans="1:9" ht="12" customHeight="1">
      <c r="A16" s="330"/>
      <c r="B16" s="331"/>
      <c r="C16" s="331"/>
      <c r="D16" s="331"/>
      <c r="E16" s="331"/>
      <c r="F16" s="331"/>
      <c r="G16" s="331"/>
      <c r="H16" s="404"/>
    </row>
    <row r="17" spans="1:8" ht="12" customHeight="1">
      <c r="A17" s="330"/>
      <c r="B17" s="331"/>
      <c r="C17" s="331"/>
      <c r="D17" s="331"/>
      <c r="E17" s="331"/>
      <c r="F17" s="331"/>
      <c r="G17" s="331"/>
      <c r="H17" s="404"/>
    </row>
    <row r="18" spans="1:8" ht="12" customHeight="1">
      <c r="A18" s="330"/>
      <c r="B18" s="331"/>
      <c r="C18" s="331"/>
      <c r="D18" s="331"/>
      <c r="E18" s="331"/>
      <c r="F18" s="331"/>
      <c r="G18" s="331"/>
      <c r="H18" s="404"/>
    </row>
    <row r="19" spans="1:8" ht="12" customHeight="1">
      <c r="A19" s="330"/>
      <c r="B19" s="331"/>
      <c r="C19" s="331"/>
      <c r="D19" s="331"/>
      <c r="E19" s="331"/>
      <c r="F19" s="331"/>
      <c r="G19" s="331"/>
      <c r="H19" s="404"/>
    </row>
    <row r="20" spans="1:8" ht="12" customHeight="1">
      <c r="A20" s="330"/>
      <c r="B20" s="331"/>
      <c r="C20" s="331"/>
      <c r="D20" s="331"/>
      <c r="E20" s="331"/>
      <c r="F20" s="331"/>
      <c r="G20" s="331"/>
      <c r="H20" s="404"/>
    </row>
    <row r="21" spans="1:8" ht="12" customHeight="1">
      <c r="A21" s="330"/>
      <c r="B21" s="331"/>
      <c r="C21" s="331"/>
      <c r="D21" s="331"/>
      <c r="E21" s="331"/>
      <c r="F21" s="331"/>
      <c r="G21" s="331"/>
      <c r="H21" s="404"/>
    </row>
    <row r="22" spans="1:8" ht="12" customHeight="1">
      <c r="A22" s="330"/>
      <c r="B22" s="331"/>
      <c r="C22" s="331"/>
      <c r="D22" s="331"/>
      <c r="E22" s="331"/>
      <c r="F22" s="331"/>
      <c r="G22" s="331"/>
      <c r="H22" s="404"/>
    </row>
    <row r="23" spans="1:8" ht="12" customHeight="1">
      <c r="A23" s="330"/>
      <c r="B23" s="331"/>
      <c r="C23" s="331"/>
      <c r="D23" s="331"/>
      <c r="E23" s="331"/>
      <c r="F23" s="331"/>
      <c r="G23" s="331"/>
      <c r="H23" s="404"/>
    </row>
    <row r="24" spans="1:8" ht="12" customHeight="1">
      <c r="A24" s="330"/>
      <c r="B24" s="331"/>
      <c r="C24" s="331"/>
      <c r="D24" s="331"/>
      <c r="E24" s="331"/>
      <c r="F24" s="331"/>
      <c r="G24" s="331"/>
      <c r="H24" s="404"/>
    </row>
    <row r="25" spans="1:8" ht="12" customHeight="1">
      <c r="A25" s="330"/>
      <c r="B25" s="331"/>
      <c r="C25" s="331"/>
      <c r="D25" s="331"/>
      <c r="E25" s="331"/>
      <c r="F25" s="331"/>
      <c r="G25" s="331"/>
      <c r="H25" s="404"/>
    </row>
    <row r="26" spans="1:8" ht="12" customHeight="1">
      <c r="A26" s="330"/>
      <c r="B26" s="331"/>
      <c r="C26" s="331"/>
      <c r="D26" s="331"/>
      <c r="E26" s="331"/>
      <c r="F26" s="331"/>
      <c r="G26" s="331"/>
      <c r="H26" s="404"/>
    </row>
    <row r="27" spans="1:8" ht="12" customHeight="1">
      <c r="A27" s="330"/>
      <c r="B27" s="331"/>
      <c r="C27" s="331"/>
      <c r="D27" s="331"/>
      <c r="E27" s="331"/>
      <c r="F27" s="331"/>
      <c r="G27" s="331"/>
      <c r="H27" s="404"/>
    </row>
    <row r="28" spans="1:8" ht="12" customHeight="1">
      <c r="A28" s="330"/>
      <c r="B28" s="331"/>
      <c r="C28" s="331"/>
      <c r="D28" s="331"/>
      <c r="E28" s="331"/>
      <c r="F28" s="331"/>
      <c r="G28" s="331"/>
      <c r="H28" s="404"/>
    </row>
    <row r="29" spans="1:8" ht="12" customHeight="1">
      <c r="A29" s="330"/>
      <c r="B29" s="331"/>
      <c r="C29" s="331"/>
      <c r="D29" s="331"/>
      <c r="E29" s="331"/>
      <c r="F29" s="331"/>
      <c r="G29" s="331"/>
      <c r="H29" s="404"/>
    </row>
    <row r="30" spans="1:8" ht="12" customHeight="1">
      <c r="A30" s="330"/>
      <c r="B30" s="331"/>
      <c r="C30" s="331"/>
      <c r="D30" s="331"/>
      <c r="E30" s="331"/>
      <c r="F30" s="331"/>
      <c r="G30" s="331"/>
      <c r="H30" s="404"/>
    </row>
    <row r="31" spans="1:8" ht="12" customHeight="1">
      <c r="A31" s="330"/>
      <c r="B31" s="331"/>
      <c r="C31" s="331"/>
      <c r="D31" s="331"/>
      <c r="E31" s="331"/>
      <c r="F31" s="331"/>
      <c r="G31" s="331"/>
      <c r="H31" s="404"/>
    </row>
    <row r="32" spans="1:8" ht="12" customHeight="1">
      <c r="A32" s="330"/>
      <c r="B32" s="331"/>
      <c r="C32" s="331"/>
      <c r="D32" s="331"/>
      <c r="E32" s="331"/>
      <c r="F32" s="331"/>
      <c r="G32" s="331"/>
      <c r="H32" s="404"/>
    </row>
    <row r="33" spans="1:8" ht="12" customHeight="1">
      <c r="A33" s="330"/>
      <c r="B33" s="331"/>
      <c r="C33" s="331"/>
      <c r="D33" s="331"/>
      <c r="E33" s="331"/>
      <c r="F33" s="331"/>
      <c r="G33" s="331"/>
      <c r="H33" s="404"/>
    </row>
    <row r="34" spans="1:8" ht="12" customHeight="1">
      <c r="A34" s="330"/>
      <c r="B34" s="331"/>
      <c r="C34" s="331"/>
      <c r="D34" s="331"/>
      <c r="E34" s="331"/>
      <c r="F34" s="331"/>
      <c r="G34" s="331"/>
      <c r="H34" s="404"/>
    </row>
    <row r="35" spans="1:8" ht="12" customHeight="1">
      <c r="A35" s="330"/>
      <c r="B35" s="331"/>
      <c r="C35" s="331"/>
      <c r="D35" s="331"/>
      <c r="E35" s="331"/>
      <c r="F35" s="331"/>
      <c r="G35" s="331"/>
      <c r="H35" s="404"/>
    </row>
    <row r="36" spans="1:8" ht="12" customHeight="1">
      <c r="A36" s="330"/>
      <c r="B36" s="331"/>
      <c r="C36" s="331"/>
      <c r="D36" s="331"/>
      <c r="E36" s="331"/>
      <c r="F36" s="331"/>
      <c r="G36" s="331"/>
      <c r="H36" s="404"/>
    </row>
    <row r="37" spans="1:8" ht="12" customHeight="1">
      <c r="A37" s="330"/>
      <c r="B37" s="331"/>
      <c r="C37" s="331"/>
      <c r="D37" s="331"/>
      <c r="E37" s="331"/>
      <c r="F37" s="331"/>
      <c r="G37" s="331"/>
      <c r="H37" s="404"/>
    </row>
    <row r="38" spans="1:8" ht="12" customHeight="1">
      <c r="A38" s="330"/>
      <c r="B38" s="331"/>
      <c r="C38" s="331"/>
      <c r="D38" s="331"/>
      <c r="E38" s="331"/>
      <c r="F38" s="331"/>
      <c r="G38" s="331"/>
      <c r="H38" s="404"/>
    </row>
    <row r="39" spans="1:8" ht="12" customHeight="1">
      <c r="A39" s="330"/>
      <c r="B39" s="331"/>
      <c r="C39" s="331"/>
      <c r="D39" s="331"/>
      <c r="E39" s="331"/>
      <c r="F39" s="331"/>
      <c r="G39" s="331"/>
      <c r="H39" s="404"/>
    </row>
    <row r="40" spans="1:8" ht="12" customHeight="1">
      <c r="A40" s="330"/>
      <c r="B40" s="331"/>
      <c r="C40" s="331"/>
      <c r="D40" s="331"/>
      <c r="E40" s="331"/>
      <c r="F40" s="331"/>
      <c r="G40" s="331"/>
      <c r="H40" s="404"/>
    </row>
    <row r="41" spans="1:8" ht="12" customHeight="1">
      <c r="A41" s="330"/>
      <c r="B41" s="331"/>
      <c r="C41" s="331"/>
      <c r="D41" s="331"/>
      <c r="E41" s="331"/>
      <c r="F41" s="331"/>
      <c r="G41" s="331"/>
      <c r="H41" s="404"/>
    </row>
    <row r="42" spans="1:8" ht="12" customHeight="1">
      <c r="A42" s="330"/>
      <c r="B42" s="331"/>
      <c r="C42" s="331"/>
      <c r="D42" s="331"/>
      <c r="E42" s="331"/>
      <c r="F42" s="331"/>
      <c r="G42" s="331"/>
      <c r="H42" s="404"/>
    </row>
    <row r="43" spans="1:8" s="334" customFormat="1" ht="30" customHeight="1">
      <c r="A43" s="615" t="s">
        <v>4334</v>
      </c>
      <c r="B43" s="333">
        <v>42339</v>
      </c>
      <c r="C43" s="333">
        <f t="shared" ref="C43:G43" si="0">B43+31</f>
        <v>42370</v>
      </c>
      <c r="D43" s="333">
        <f t="shared" si="0"/>
        <v>42401</v>
      </c>
      <c r="E43" s="333">
        <f t="shared" si="0"/>
        <v>42432</v>
      </c>
      <c r="F43" s="333">
        <f t="shared" si="0"/>
        <v>42463</v>
      </c>
      <c r="G43" s="333">
        <f t="shared" si="0"/>
        <v>42494</v>
      </c>
    </row>
    <row r="44" spans="1:8" s="334" customFormat="1" ht="30" customHeight="1">
      <c r="A44" s="615"/>
      <c r="B44" s="398" t="s">
        <v>4335</v>
      </c>
      <c r="C44" s="398" t="s">
        <v>4336</v>
      </c>
      <c r="D44" s="398" t="s">
        <v>4337</v>
      </c>
      <c r="E44" s="398" t="s">
        <v>4338</v>
      </c>
      <c r="F44" s="398" t="s">
        <v>4339</v>
      </c>
      <c r="G44" s="398" t="s">
        <v>4340</v>
      </c>
    </row>
    <row r="45" spans="1:8" s="329" customFormat="1" ht="35.1" customHeight="1">
      <c r="A45" s="399" t="s">
        <v>4341</v>
      </c>
      <c r="B45" s="400">
        <f>Cronograma!E18</f>
        <v>381897.63128048478</v>
      </c>
      <c r="C45" s="400">
        <f>Cronograma!F18</f>
        <v>273963.71767185209</v>
      </c>
      <c r="D45" s="400">
        <f>Cronograma!G18</f>
        <v>312756.66075661476</v>
      </c>
      <c r="E45" s="400">
        <f>Cronograma!H18</f>
        <v>343071.06530596578</v>
      </c>
      <c r="F45" s="400">
        <f>Cronograma!I18</f>
        <v>137191.27032589816</v>
      </c>
      <c r="G45" s="400">
        <f>Cronograma!J18</f>
        <v>71026.513017161138</v>
      </c>
    </row>
    <row r="46" spans="1:8" s="329" customFormat="1" ht="35.1" customHeight="1">
      <c r="A46" s="399" t="s">
        <v>4342</v>
      </c>
      <c r="B46" s="400">
        <f>B45</f>
        <v>381897.63128048478</v>
      </c>
      <c r="C46" s="400">
        <f>C45+B46</f>
        <v>655861.34895233694</v>
      </c>
      <c r="D46" s="400">
        <f t="shared" ref="D46:G46" si="1">C46+D45</f>
        <v>968618.00970895169</v>
      </c>
      <c r="E46" s="400">
        <f t="shared" si="1"/>
        <v>1311689.0750149174</v>
      </c>
      <c r="F46" s="400">
        <f t="shared" si="1"/>
        <v>1448880.3453408156</v>
      </c>
      <c r="G46" s="400">
        <f t="shared" si="1"/>
        <v>1519906.8583579767</v>
      </c>
    </row>
    <row r="47" spans="1:8" s="329" customFormat="1" ht="35.1" customHeight="1">
      <c r="A47" s="399" t="s">
        <v>4343</v>
      </c>
      <c r="B47" s="401"/>
      <c r="C47" s="401"/>
      <c r="D47" s="401"/>
      <c r="E47" s="401"/>
      <c r="F47" s="401"/>
      <c r="G47" s="401"/>
    </row>
    <row r="48" spans="1:8" s="329" customFormat="1" ht="35.1" customHeight="1">
      <c r="A48" s="399" t="s">
        <v>4344</v>
      </c>
      <c r="B48" s="401"/>
      <c r="C48" s="401"/>
      <c r="D48" s="401"/>
      <c r="E48" s="401"/>
      <c r="F48" s="401"/>
      <c r="G48" s="401"/>
    </row>
  </sheetData>
  <mergeCells count="12">
    <mergeCell ref="A43:A44"/>
    <mergeCell ref="A4:E4"/>
    <mergeCell ref="A5:E5"/>
    <mergeCell ref="A6:E6"/>
    <mergeCell ref="A7:E7"/>
    <mergeCell ref="F4:G4"/>
    <mergeCell ref="F5:G5"/>
    <mergeCell ref="F6:G6"/>
    <mergeCell ref="F7:G7"/>
    <mergeCell ref="A1:G1"/>
    <mergeCell ref="A2:G2"/>
    <mergeCell ref="A3:G3"/>
  </mergeCells>
  <conditionalFormatting sqref="C47 B48:C48 D47:G48">
    <cfRule type="expression" dxfId="2" priority="3" stopIfTrue="1">
      <formula>#REF!&lt;&gt;""</formula>
    </cfRule>
  </conditionalFormatting>
  <conditionalFormatting sqref="B46:G46">
    <cfRule type="expression" dxfId="1" priority="2" stopIfTrue="1">
      <formula>#REF!&lt;&gt;""</formula>
    </cfRule>
  </conditionalFormatting>
  <conditionalFormatting sqref="B45:G45">
    <cfRule type="expression" dxfId="0" priority="1" stopIfTrue="1">
      <formula>#REF!&lt;&gt;""</formula>
    </cfRule>
  </conditionalFormatting>
  <printOptions horizontalCentered="1"/>
  <pageMargins left="0.55118110236220474" right="0.61" top="0.59055118110236227" bottom="1.1811023622047245" header="0.43307086614173229" footer="0.35433070866141736"/>
  <pageSetup paperSize="9" scale="54" fitToHeight="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showGridLines="0" view="pageBreakPreview" zoomScale="90" zoomScaleNormal="100" zoomScaleSheetLayoutView="90" workbookViewId="0">
      <selection sqref="A1:I7"/>
    </sheetView>
  </sheetViews>
  <sheetFormatPr defaultRowHeight="15"/>
  <cols>
    <col min="1" max="1" width="14.28515625" customWidth="1"/>
    <col min="2" max="2" width="39.42578125" customWidth="1"/>
    <col min="3" max="9" width="14.28515625" customWidth="1"/>
  </cols>
  <sheetData>
    <row r="1" spans="1:10" ht="72.75">
      <c r="A1" s="594" t="s">
        <v>4087</v>
      </c>
      <c r="B1" s="594"/>
      <c r="C1" s="594"/>
      <c r="D1" s="594"/>
      <c r="E1" s="594"/>
      <c r="F1" s="594"/>
      <c r="G1" s="594"/>
      <c r="H1" s="594"/>
      <c r="I1" s="594"/>
    </row>
    <row r="2" spans="1:10" ht="18">
      <c r="A2" s="596" t="s">
        <v>4088</v>
      </c>
      <c r="B2" s="596"/>
      <c r="C2" s="596"/>
      <c r="D2" s="596"/>
      <c r="E2" s="596"/>
      <c r="F2" s="596"/>
      <c r="G2" s="596"/>
      <c r="H2" s="596"/>
      <c r="I2" s="596"/>
    </row>
    <row r="3" spans="1:10" ht="18">
      <c r="A3" s="614" t="s">
        <v>4379</v>
      </c>
      <c r="B3" s="614"/>
      <c r="C3" s="614"/>
      <c r="D3" s="614"/>
      <c r="E3" s="614"/>
      <c r="F3" s="614"/>
      <c r="G3" s="614"/>
      <c r="H3" s="614"/>
      <c r="I3" s="614"/>
    </row>
    <row r="4" spans="1:10" ht="19.5" customHeight="1">
      <c r="A4" s="590" t="s">
        <v>3808</v>
      </c>
      <c r="B4" s="591"/>
      <c r="C4" s="591"/>
      <c r="D4" s="591"/>
      <c r="E4" s="592"/>
      <c r="F4" s="622" t="s">
        <v>4090</v>
      </c>
      <c r="G4" s="623"/>
      <c r="H4" s="623"/>
      <c r="I4" s="624"/>
    </row>
    <row r="5" spans="1:10" ht="19.5" customHeight="1">
      <c r="A5" s="590" t="s">
        <v>4089</v>
      </c>
      <c r="B5" s="591"/>
      <c r="C5" s="591"/>
      <c r="D5" s="591"/>
      <c r="E5" s="592"/>
      <c r="F5" s="622" t="s">
        <v>4183</v>
      </c>
      <c r="G5" s="623"/>
      <c r="H5" s="623"/>
      <c r="I5" s="624"/>
    </row>
    <row r="6" spans="1:10" ht="19.5" customHeight="1">
      <c r="A6" s="590" t="s">
        <v>4185</v>
      </c>
      <c r="B6" s="591"/>
      <c r="C6" s="591"/>
      <c r="D6" s="591"/>
      <c r="E6" s="592"/>
      <c r="F6" s="622" t="s">
        <v>4184</v>
      </c>
      <c r="G6" s="623"/>
      <c r="H6" s="623"/>
      <c r="I6" s="624"/>
    </row>
    <row r="7" spans="1:10" ht="19.5" customHeight="1">
      <c r="A7" s="619" t="s">
        <v>4186</v>
      </c>
      <c r="B7" s="620"/>
      <c r="C7" s="620"/>
      <c r="D7" s="620"/>
      <c r="E7" s="621"/>
      <c r="F7" s="625"/>
      <c r="G7" s="626"/>
      <c r="H7" s="626"/>
      <c r="I7" s="627"/>
    </row>
    <row r="8" spans="1:10" ht="33.75" customHeight="1">
      <c r="A8" s="618" t="s">
        <v>1</v>
      </c>
      <c r="B8" s="618" t="s">
        <v>4315</v>
      </c>
      <c r="C8" s="618" t="s">
        <v>4380</v>
      </c>
      <c r="D8" s="618" t="s">
        <v>4381</v>
      </c>
      <c r="E8" s="618" t="s">
        <v>4382</v>
      </c>
      <c r="F8" s="618" t="s">
        <v>4383</v>
      </c>
      <c r="G8" s="618" t="s">
        <v>4384</v>
      </c>
      <c r="H8" s="618" t="s">
        <v>4385</v>
      </c>
      <c r="I8" s="618" t="s">
        <v>4386</v>
      </c>
      <c r="J8" s="406"/>
    </row>
    <row r="9" spans="1:10">
      <c r="A9" s="618"/>
      <c r="B9" s="618"/>
      <c r="C9" s="618"/>
      <c r="D9" s="618"/>
      <c r="E9" s="618"/>
      <c r="F9" s="618"/>
      <c r="G9" s="618"/>
      <c r="H9" s="618"/>
      <c r="I9" s="618"/>
      <c r="J9" s="406"/>
    </row>
    <row r="10" spans="1:10">
      <c r="A10" s="407" t="s">
        <v>4228</v>
      </c>
      <c r="B10" s="408" t="s">
        <v>4229</v>
      </c>
      <c r="C10" s="286"/>
      <c r="D10" s="409"/>
      <c r="E10" s="286"/>
      <c r="F10" s="288"/>
      <c r="G10" s="285"/>
      <c r="H10" s="410"/>
      <c r="I10" s="285"/>
    </row>
    <row r="11" spans="1:10">
      <c r="A11" s="411"/>
      <c r="B11" s="285" t="s">
        <v>4267</v>
      </c>
      <c r="C11" s="286" t="s">
        <v>4236</v>
      </c>
      <c r="D11" s="287">
        <f>'259'!G21</f>
        <v>3750</v>
      </c>
      <c r="E11" s="286" t="s">
        <v>9</v>
      </c>
      <c r="F11" s="288">
        <v>1.5</v>
      </c>
      <c r="G11" s="289">
        <f>TRUNC((D11*F11),3)</f>
        <v>5625</v>
      </c>
      <c r="H11" s="289">
        <v>12</v>
      </c>
      <c r="I11" s="412">
        <f>TRUNC((G11*H11),3)</f>
        <v>67500</v>
      </c>
    </row>
    <row r="12" spans="1:10">
      <c r="A12" s="411"/>
      <c r="B12" s="285"/>
      <c r="C12" s="286" t="s">
        <v>3845</v>
      </c>
      <c r="D12" s="287">
        <f>'259'!G22</f>
        <v>1500</v>
      </c>
      <c r="E12" s="286" t="s">
        <v>4268</v>
      </c>
      <c r="F12" s="288">
        <v>1.5</v>
      </c>
      <c r="G12" s="289">
        <f>TRUNC((D12*F12),3)</f>
        <v>2250</v>
      </c>
      <c r="H12" s="289">
        <v>12</v>
      </c>
      <c r="I12" s="412">
        <f t="shared" ref="I12:I16" si="0">TRUNC((G12*H12),3)</f>
        <v>27000</v>
      </c>
    </row>
    <row r="13" spans="1:10">
      <c r="A13" s="411"/>
      <c r="B13" s="285"/>
      <c r="C13" s="286" t="s">
        <v>3839</v>
      </c>
      <c r="D13" s="287">
        <f>'259'!G23</f>
        <v>1500</v>
      </c>
      <c r="E13" s="286" t="s">
        <v>4269</v>
      </c>
      <c r="F13" s="288">
        <v>1.5</v>
      </c>
      <c r="G13" s="289">
        <f t="shared" ref="G13:G16" si="1">TRUNC((D13*F13),3)</f>
        <v>2250</v>
      </c>
      <c r="H13" s="289">
        <v>12</v>
      </c>
      <c r="I13" s="412">
        <f t="shared" si="0"/>
        <v>27000</v>
      </c>
    </row>
    <row r="14" spans="1:10">
      <c r="A14" s="411"/>
      <c r="B14" s="285" t="s">
        <v>4230</v>
      </c>
      <c r="C14" s="286" t="s">
        <v>3845</v>
      </c>
      <c r="D14" s="287">
        <v>70</v>
      </c>
      <c r="E14" s="286" t="s">
        <v>15</v>
      </c>
      <c r="F14" s="288">
        <v>0.2717</v>
      </c>
      <c r="G14" s="289">
        <f>TRUNC((D14*F14),3)</f>
        <v>19.018999999999998</v>
      </c>
      <c r="H14" s="289">
        <v>12</v>
      </c>
      <c r="I14" s="412">
        <f t="shared" si="0"/>
        <v>228.22800000000001</v>
      </c>
    </row>
    <row r="15" spans="1:10">
      <c r="A15" s="411"/>
      <c r="B15" s="285"/>
      <c r="C15" s="286" t="s">
        <v>3839</v>
      </c>
      <c r="D15" s="287">
        <v>70</v>
      </c>
      <c r="E15" s="286" t="s">
        <v>15</v>
      </c>
      <c r="F15" s="288">
        <v>0.52559999999999996</v>
      </c>
      <c r="G15" s="289">
        <f t="shared" si="1"/>
        <v>36.792000000000002</v>
      </c>
      <c r="H15" s="289">
        <v>12</v>
      </c>
      <c r="I15" s="412">
        <f t="shared" si="0"/>
        <v>441.50400000000002</v>
      </c>
    </row>
    <row r="16" spans="1:10">
      <c r="A16" s="411"/>
      <c r="B16" s="285"/>
      <c r="C16" s="286" t="s">
        <v>4096</v>
      </c>
      <c r="D16" s="287">
        <v>70</v>
      </c>
      <c r="E16" s="286" t="s">
        <v>15</v>
      </c>
      <c r="F16" s="288">
        <v>0.17369999999999999</v>
      </c>
      <c r="G16" s="289">
        <f t="shared" si="1"/>
        <v>12.159000000000001</v>
      </c>
      <c r="H16" s="289">
        <v>12</v>
      </c>
      <c r="I16" s="412">
        <f t="shared" si="0"/>
        <v>145.90799999999999</v>
      </c>
    </row>
    <row r="17" spans="1:9">
      <c r="A17" s="411"/>
      <c r="B17" s="285" t="s">
        <v>4272</v>
      </c>
      <c r="C17" s="286" t="s">
        <v>3845</v>
      </c>
      <c r="D17" s="287">
        <v>400</v>
      </c>
      <c r="E17" s="286" t="s">
        <v>15</v>
      </c>
      <c r="F17" s="288">
        <f>1.39*0.076</f>
        <v>0.10563999999999998</v>
      </c>
      <c r="G17" s="289">
        <f t="shared" ref="G17:G20" si="2">TRUNC((D17*F17),3)</f>
        <v>42.256</v>
      </c>
      <c r="H17" s="289">
        <v>12</v>
      </c>
      <c r="I17" s="412">
        <f t="shared" ref="I17:I20" si="3">TRUNC((G17*H17),3)</f>
        <v>507.072</v>
      </c>
    </row>
    <row r="18" spans="1:9">
      <c r="A18" s="411"/>
      <c r="B18" s="285"/>
      <c r="C18" s="286" t="s">
        <v>4274</v>
      </c>
      <c r="D18" s="287">
        <f>D17</f>
        <v>400</v>
      </c>
      <c r="E18" s="286" t="s">
        <v>15</v>
      </c>
      <c r="F18" s="288">
        <f>1.26*0.076</f>
        <v>9.5759999999999998E-2</v>
      </c>
      <c r="G18" s="289">
        <f t="shared" si="2"/>
        <v>38.304000000000002</v>
      </c>
      <c r="H18" s="289">
        <v>12</v>
      </c>
      <c r="I18" s="412">
        <f t="shared" si="3"/>
        <v>459.64800000000002</v>
      </c>
    </row>
    <row r="19" spans="1:9">
      <c r="A19" s="411"/>
      <c r="B19" s="285" t="s">
        <v>4275</v>
      </c>
      <c r="C19" s="286" t="s">
        <v>3845</v>
      </c>
      <c r="D19" s="287">
        <v>60</v>
      </c>
      <c r="E19" s="286" t="s">
        <v>15</v>
      </c>
      <c r="F19" s="288">
        <f>1.39*0.166</f>
        <v>0.23074</v>
      </c>
      <c r="G19" s="289">
        <f t="shared" si="2"/>
        <v>13.843999999999999</v>
      </c>
      <c r="H19" s="289">
        <v>12</v>
      </c>
      <c r="I19" s="412">
        <f t="shared" si="3"/>
        <v>166.12799999999999</v>
      </c>
    </row>
    <row r="20" spans="1:9">
      <c r="A20" s="411"/>
      <c r="B20" s="285"/>
      <c r="C20" s="286" t="s">
        <v>4274</v>
      </c>
      <c r="D20" s="287">
        <f>D19</f>
        <v>60</v>
      </c>
      <c r="E20" s="286" t="s">
        <v>15</v>
      </c>
      <c r="F20" s="288">
        <f>1.26*0.166</f>
        <v>0.20916000000000001</v>
      </c>
      <c r="G20" s="289">
        <f t="shared" si="2"/>
        <v>12.548999999999999</v>
      </c>
      <c r="H20" s="289">
        <v>12</v>
      </c>
      <c r="I20" s="412">
        <f t="shared" si="3"/>
        <v>150.58799999999999</v>
      </c>
    </row>
    <row r="21" spans="1:9">
      <c r="A21" s="411"/>
      <c r="B21" s="285" t="s">
        <v>4276</v>
      </c>
      <c r="C21" s="286" t="s">
        <v>4277</v>
      </c>
      <c r="D21" s="287">
        <v>4</v>
      </c>
      <c r="E21" s="286" t="s">
        <v>4282</v>
      </c>
      <c r="F21" s="288">
        <v>1.5145999999999999</v>
      </c>
      <c r="G21" s="289">
        <f t="shared" ref="G21:G23" si="4">TRUNC((D21*F21),3)</f>
        <v>6.0579999999999998</v>
      </c>
      <c r="H21" s="289">
        <v>12</v>
      </c>
      <c r="I21" s="412">
        <f t="shared" ref="I21:I23" si="5">TRUNC((G21*H21),3)</f>
        <v>72.695999999999998</v>
      </c>
    </row>
    <row r="22" spans="1:9">
      <c r="A22" s="411"/>
      <c r="B22" s="285"/>
      <c r="C22" s="286" t="s">
        <v>3839</v>
      </c>
      <c r="D22" s="287">
        <v>4</v>
      </c>
      <c r="E22" s="286" t="s">
        <v>4282</v>
      </c>
      <c r="F22" s="288">
        <v>1.1085</v>
      </c>
      <c r="G22" s="289">
        <f t="shared" si="4"/>
        <v>4.4340000000000002</v>
      </c>
      <c r="H22" s="289">
        <v>12</v>
      </c>
      <c r="I22" s="412">
        <f t="shared" si="5"/>
        <v>53.207999999999998</v>
      </c>
    </row>
    <row r="23" spans="1:9">
      <c r="A23" s="411"/>
      <c r="B23" s="285"/>
      <c r="C23" s="286" t="s">
        <v>4278</v>
      </c>
      <c r="D23" s="287">
        <v>4</v>
      </c>
      <c r="E23" s="286" t="s">
        <v>4282</v>
      </c>
      <c r="F23" s="288">
        <v>0.96299999999999997</v>
      </c>
      <c r="G23" s="289">
        <f t="shared" si="4"/>
        <v>3.8519999999999999</v>
      </c>
      <c r="H23" s="289">
        <v>12</v>
      </c>
      <c r="I23" s="412">
        <f t="shared" si="5"/>
        <v>46.223999999999997</v>
      </c>
    </row>
    <row r="24" spans="1:9">
      <c r="A24" s="411"/>
      <c r="B24" s="285" t="s">
        <v>4280</v>
      </c>
      <c r="C24" s="286" t="s">
        <v>3845</v>
      </c>
      <c r="D24" s="287">
        <v>4</v>
      </c>
      <c r="E24" s="286" t="s">
        <v>4282</v>
      </c>
      <c r="F24" s="288">
        <f>1.39*0.11</f>
        <v>0.15289999999999998</v>
      </c>
      <c r="G24" s="289">
        <f t="shared" ref="G24:G28" si="6">TRUNC((D24*F24),3)</f>
        <v>0.61099999999999999</v>
      </c>
      <c r="H24" s="289">
        <v>12</v>
      </c>
      <c r="I24" s="412">
        <f t="shared" ref="I24:I28" si="7">TRUNC((G24*H24),3)</f>
        <v>7.3319999999999999</v>
      </c>
    </row>
    <row r="25" spans="1:9">
      <c r="A25" s="411"/>
      <c r="B25" s="285"/>
      <c r="C25" s="286" t="s">
        <v>4274</v>
      </c>
      <c r="D25" s="287">
        <v>4</v>
      </c>
      <c r="E25" s="286" t="s">
        <v>4282</v>
      </c>
      <c r="F25" s="288">
        <f>1.26*0.11</f>
        <v>0.1386</v>
      </c>
      <c r="G25" s="289">
        <f t="shared" si="6"/>
        <v>0.55400000000000005</v>
      </c>
      <c r="H25" s="289">
        <v>12</v>
      </c>
      <c r="I25" s="412">
        <f t="shared" si="7"/>
        <v>6.6479999999999997</v>
      </c>
    </row>
    <row r="26" spans="1:9">
      <c r="A26" s="411"/>
      <c r="B26" s="285" t="s">
        <v>4281</v>
      </c>
      <c r="C26" s="286" t="s">
        <v>3845</v>
      </c>
      <c r="D26" s="287">
        <v>4</v>
      </c>
      <c r="E26" s="286" t="s">
        <v>4282</v>
      </c>
      <c r="F26" s="288">
        <f>1.39*0.306+0.576*0.29</f>
        <v>0.59237999999999991</v>
      </c>
      <c r="G26" s="289">
        <f t="shared" si="6"/>
        <v>2.3690000000000002</v>
      </c>
      <c r="H26" s="289">
        <v>12</v>
      </c>
      <c r="I26" s="412">
        <f t="shared" si="7"/>
        <v>28.428000000000001</v>
      </c>
    </row>
    <row r="27" spans="1:9">
      <c r="A27" s="411"/>
      <c r="B27" s="285"/>
      <c r="C27" s="286" t="s">
        <v>3839</v>
      </c>
      <c r="D27" s="287">
        <v>4</v>
      </c>
      <c r="E27" s="286" t="s">
        <v>4282</v>
      </c>
      <c r="F27" s="288">
        <f>1.26*0.306</f>
        <v>0.38556000000000001</v>
      </c>
      <c r="G27" s="289">
        <f t="shared" si="6"/>
        <v>1.542</v>
      </c>
      <c r="H27" s="289">
        <v>12</v>
      </c>
      <c r="I27" s="412">
        <f t="shared" si="7"/>
        <v>18.504000000000001</v>
      </c>
    </row>
    <row r="28" spans="1:9">
      <c r="A28" s="411"/>
      <c r="B28" s="285"/>
      <c r="C28" s="286" t="s">
        <v>4096</v>
      </c>
      <c r="D28" s="287">
        <v>4</v>
      </c>
      <c r="E28" s="286" t="s">
        <v>4282</v>
      </c>
      <c r="F28" s="288">
        <f>1.2*0.29</f>
        <v>0.34799999999999998</v>
      </c>
      <c r="G28" s="289">
        <f t="shared" si="6"/>
        <v>1.3919999999999999</v>
      </c>
      <c r="H28" s="289">
        <v>12</v>
      </c>
      <c r="I28" s="412">
        <f t="shared" si="7"/>
        <v>16.704000000000001</v>
      </c>
    </row>
    <row r="29" spans="1:9">
      <c r="A29" s="411"/>
      <c r="B29" s="285" t="s">
        <v>4284</v>
      </c>
      <c r="C29" s="286" t="s">
        <v>4286</v>
      </c>
      <c r="D29" s="287">
        <f>'259'!G36</f>
        <v>610</v>
      </c>
      <c r="E29" s="286" t="s">
        <v>21</v>
      </c>
      <c r="F29" s="288">
        <v>1.84</v>
      </c>
      <c r="G29" s="289">
        <f t="shared" ref="G29:G32" si="8">TRUNC((D29*F29),3)</f>
        <v>1122.4000000000001</v>
      </c>
      <c r="H29" s="289">
        <v>5</v>
      </c>
      <c r="I29" s="412">
        <f t="shared" ref="I29:I31" si="9">TRUNC((G29*H29),3)</f>
        <v>5612</v>
      </c>
    </row>
    <row r="30" spans="1:9">
      <c r="A30" s="411"/>
      <c r="B30" s="285" t="s">
        <v>4285</v>
      </c>
      <c r="C30" s="286" t="s">
        <v>3839</v>
      </c>
      <c r="D30" s="287">
        <f>'259'!G37</f>
        <v>457.5</v>
      </c>
      <c r="E30" s="286" t="s">
        <v>21</v>
      </c>
      <c r="F30" s="288">
        <v>0.96</v>
      </c>
      <c r="G30" s="289">
        <f t="shared" si="8"/>
        <v>439.2</v>
      </c>
      <c r="H30" s="289">
        <v>12</v>
      </c>
      <c r="I30" s="412">
        <f t="shared" si="9"/>
        <v>5270.4</v>
      </c>
    </row>
    <row r="31" spans="1:9">
      <c r="A31" s="411"/>
      <c r="B31" s="285"/>
      <c r="C31" s="286" t="s">
        <v>4286</v>
      </c>
      <c r="D31" s="287">
        <f>D30</f>
        <v>457.5</v>
      </c>
      <c r="E31" s="286" t="s">
        <v>21</v>
      </c>
      <c r="F31" s="288">
        <v>1.54</v>
      </c>
      <c r="G31" s="289">
        <f t="shared" si="8"/>
        <v>704.55</v>
      </c>
      <c r="H31" s="289">
        <v>5</v>
      </c>
      <c r="I31" s="412">
        <f t="shared" si="9"/>
        <v>3522.75</v>
      </c>
    </row>
    <row r="32" spans="1:9" ht="15" customHeight="1">
      <c r="A32" s="411"/>
      <c r="B32" s="285" t="s">
        <v>4287</v>
      </c>
      <c r="C32" s="286" t="s">
        <v>4288</v>
      </c>
      <c r="D32" s="287">
        <f>'259'!G40+'259'!G41</f>
        <v>739.625</v>
      </c>
      <c r="E32" s="286" t="s">
        <v>29</v>
      </c>
      <c r="F32" s="288">
        <v>1</v>
      </c>
      <c r="G32" s="289">
        <f t="shared" si="8"/>
        <v>739.625</v>
      </c>
      <c r="H32" s="289">
        <v>15</v>
      </c>
      <c r="I32" s="412">
        <f t="shared" ref="I32" si="10">TRUNC((G32*H32),3)</f>
        <v>11094.375</v>
      </c>
    </row>
    <row r="33" spans="1:9" ht="15" customHeight="1">
      <c r="A33" s="411"/>
      <c r="B33" s="285" t="s">
        <v>4289</v>
      </c>
      <c r="C33" s="286" t="s">
        <v>4290</v>
      </c>
      <c r="D33" s="287">
        <f>'259'!G59</f>
        <v>3520</v>
      </c>
      <c r="E33" s="286" t="s">
        <v>29</v>
      </c>
      <c r="F33" s="288">
        <v>1.5</v>
      </c>
      <c r="G33" s="289">
        <f t="shared" ref="G33:G37" si="11">TRUNC((D33*F33),3)</f>
        <v>5280</v>
      </c>
      <c r="H33" s="289">
        <v>16</v>
      </c>
      <c r="I33" s="412">
        <f t="shared" ref="I33:I37" si="12">TRUNC((G33*H33),3)</f>
        <v>84480</v>
      </c>
    </row>
    <row r="34" spans="1:9" ht="15" customHeight="1">
      <c r="A34" s="411"/>
      <c r="B34" s="285" t="s">
        <v>4291</v>
      </c>
      <c r="C34" s="286" t="s">
        <v>4286</v>
      </c>
      <c r="D34" s="287">
        <f>'259'!G63</f>
        <v>230.4</v>
      </c>
      <c r="E34" s="286" t="s">
        <v>21</v>
      </c>
      <c r="F34" s="288">
        <v>1.84</v>
      </c>
      <c r="G34" s="289">
        <f t="shared" si="11"/>
        <v>423.93599999999998</v>
      </c>
      <c r="H34" s="289">
        <v>5</v>
      </c>
      <c r="I34" s="412">
        <f>TRUNC((G34*H34),3)</f>
        <v>2119.6799999999998</v>
      </c>
    </row>
    <row r="35" spans="1:9" ht="15" customHeight="1">
      <c r="A35" s="411"/>
      <c r="B35" s="285" t="s">
        <v>4292</v>
      </c>
      <c r="C35" s="286" t="s">
        <v>3839</v>
      </c>
      <c r="D35" s="287">
        <f>'259'!G64</f>
        <v>230.4</v>
      </c>
      <c r="E35" s="286" t="s">
        <v>21</v>
      </c>
      <c r="F35" s="288">
        <v>0.96</v>
      </c>
      <c r="G35" s="289">
        <f t="shared" si="11"/>
        <v>221.184</v>
      </c>
      <c r="H35" s="289">
        <v>12</v>
      </c>
      <c r="I35" s="412">
        <f t="shared" si="12"/>
        <v>2654.2080000000001</v>
      </c>
    </row>
    <row r="36" spans="1:9" ht="15" customHeight="1">
      <c r="A36" s="411"/>
      <c r="B36" s="285"/>
      <c r="C36" s="286" t="s">
        <v>4286</v>
      </c>
      <c r="D36" s="287">
        <f>D35</f>
        <v>230.4</v>
      </c>
      <c r="E36" s="286" t="s">
        <v>21</v>
      </c>
      <c r="F36" s="288">
        <v>1.54</v>
      </c>
      <c r="G36" s="289">
        <f t="shared" si="11"/>
        <v>354.81599999999997</v>
      </c>
      <c r="H36" s="289">
        <v>5</v>
      </c>
      <c r="I36" s="412">
        <f t="shared" si="12"/>
        <v>1774.08</v>
      </c>
    </row>
    <row r="37" spans="1:9" ht="15" customHeight="1">
      <c r="A37" s="411"/>
      <c r="B37" s="285" t="s">
        <v>4293</v>
      </c>
      <c r="C37" s="286" t="s">
        <v>4274</v>
      </c>
      <c r="D37" s="287">
        <f>'259'!G67</f>
        <v>4608</v>
      </c>
      <c r="E37" s="286" t="s">
        <v>23</v>
      </c>
      <c r="F37" s="288">
        <v>3.7100000000000001E-2</v>
      </c>
      <c r="G37" s="289">
        <f t="shared" si="11"/>
        <v>170.95599999999999</v>
      </c>
      <c r="H37" s="289">
        <v>15</v>
      </c>
      <c r="I37" s="412">
        <f t="shared" si="12"/>
        <v>2564.34</v>
      </c>
    </row>
    <row r="38" spans="1:9" ht="15" customHeight="1">
      <c r="A38" s="411"/>
      <c r="B38" s="285"/>
      <c r="C38" s="286"/>
      <c r="D38" s="287"/>
      <c r="E38" s="286"/>
      <c r="F38" s="288"/>
      <c r="G38" s="289"/>
      <c r="H38" s="289"/>
      <c r="I38" s="412"/>
    </row>
    <row r="39" spans="1:9" ht="15" customHeight="1">
      <c r="A39" s="411"/>
      <c r="B39" s="285"/>
      <c r="C39" s="286"/>
      <c r="D39" s="287"/>
      <c r="E39" s="286"/>
      <c r="F39" s="288"/>
      <c r="G39" s="289"/>
      <c r="H39" s="289"/>
      <c r="I39" s="412"/>
    </row>
    <row r="40" spans="1:9">
      <c r="A40" s="413"/>
      <c r="B40" s="290" t="s">
        <v>4227</v>
      </c>
      <c r="C40" s="286"/>
      <c r="D40" s="287"/>
      <c r="E40" s="286"/>
      <c r="F40" s="288"/>
      <c r="G40" s="289"/>
      <c r="H40" s="289"/>
      <c r="I40" s="414">
        <f>SUM(I11:I37)</f>
        <v>242940.65299999999</v>
      </c>
    </row>
    <row r="41" spans="1:9">
      <c r="A41" s="415" t="s">
        <v>4232</v>
      </c>
      <c r="B41" s="291" t="s">
        <v>4233</v>
      </c>
      <c r="C41" s="286"/>
      <c r="D41" s="287"/>
      <c r="E41" s="286"/>
      <c r="F41" s="288"/>
      <c r="G41" s="416"/>
      <c r="H41" s="289"/>
      <c r="I41" s="417"/>
    </row>
    <row r="42" spans="1:9">
      <c r="A42" s="415"/>
      <c r="B42" s="285" t="s">
        <v>4230</v>
      </c>
      <c r="C42" s="286" t="s">
        <v>4231</v>
      </c>
      <c r="D42" s="287">
        <v>70</v>
      </c>
      <c r="E42" s="286" t="s">
        <v>15</v>
      </c>
      <c r="F42" s="288">
        <v>0.68</v>
      </c>
      <c r="G42" s="289">
        <f t="shared" ref="G42:G46" si="13">TRUNC((D42*F42),3)</f>
        <v>47.6</v>
      </c>
      <c r="H42" s="289">
        <v>34</v>
      </c>
      <c r="I42" s="412">
        <f t="shared" ref="I42:I46" si="14">TRUNC((G42*H42),3)</f>
        <v>1618.4</v>
      </c>
    </row>
    <row r="43" spans="1:9">
      <c r="A43" s="415"/>
      <c r="B43" s="285" t="s">
        <v>4272</v>
      </c>
      <c r="C43" s="286" t="s">
        <v>4273</v>
      </c>
      <c r="D43" s="287">
        <f>'259'!G63</f>
        <v>230.4</v>
      </c>
      <c r="E43" s="286" t="s">
        <v>15</v>
      </c>
      <c r="F43" s="288">
        <f>0.27*0.076</f>
        <v>2.052E-2</v>
      </c>
      <c r="G43" s="289">
        <f t="shared" si="13"/>
        <v>4.7270000000000003</v>
      </c>
      <c r="H43" s="289">
        <v>34</v>
      </c>
      <c r="I43" s="412">
        <f t="shared" si="14"/>
        <v>160.71799999999999</v>
      </c>
    </row>
    <row r="44" spans="1:9">
      <c r="A44" s="415"/>
      <c r="B44" s="285" t="s">
        <v>4275</v>
      </c>
      <c r="C44" s="286" t="s">
        <v>4279</v>
      </c>
      <c r="D44" s="287">
        <f>'259'!G64</f>
        <v>230.4</v>
      </c>
      <c r="E44" s="286" t="s">
        <v>15</v>
      </c>
      <c r="F44" s="288">
        <f>0.162*0.0158</f>
        <v>2.5596000000000004E-3</v>
      </c>
      <c r="G44" s="289">
        <f t="shared" si="13"/>
        <v>0.58899999999999997</v>
      </c>
      <c r="H44" s="289">
        <v>34</v>
      </c>
      <c r="I44" s="412">
        <f t="shared" si="14"/>
        <v>20.026</v>
      </c>
    </row>
    <row r="45" spans="1:9">
      <c r="A45" s="415"/>
      <c r="B45" s="285"/>
      <c r="C45" s="286" t="s">
        <v>4273</v>
      </c>
      <c r="D45" s="287">
        <f>D44</f>
        <v>230.4</v>
      </c>
      <c r="E45" s="286" t="s">
        <v>15</v>
      </c>
      <c r="F45" s="288">
        <f>0.27*0.166</f>
        <v>4.4820000000000006E-2</v>
      </c>
      <c r="G45" s="289">
        <f t="shared" si="13"/>
        <v>10.326000000000001</v>
      </c>
      <c r="H45" s="289">
        <v>34</v>
      </c>
      <c r="I45" s="412">
        <f t="shared" si="14"/>
        <v>351.084</v>
      </c>
    </row>
    <row r="46" spans="1:9">
      <c r="A46" s="415"/>
      <c r="B46" s="285" t="s">
        <v>4276</v>
      </c>
      <c r="C46" s="286" t="s">
        <v>4279</v>
      </c>
      <c r="D46" s="287">
        <v>4</v>
      </c>
      <c r="E46" s="286" t="s">
        <v>4</v>
      </c>
      <c r="F46" s="288">
        <v>2.93E-2</v>
      </c>
      <c r="G46" s="289">
        <f t="shared" si="13"/>
        <v>0.11700000000000001</v>
      </c>
      <c r="H46" s="289">
        <v>34</v>
      </c>
      <c r="I46" s="412">
        <f t="shared" si="14"/>
        <v>3.9780000000000002</v>
      </c>
    </row>
    <row r="47" spans="1:9">
      <c r="A47" s="415"/>
      <c r="B47" s="285"/>
      <c r="C47" s="286" t="s">
        <v>4234</v>
      </c>
      <c r="D47" s="287">
        <v>4</v>
      </c>
      <c r="E47" s="286" t="s">
        <v>4</v>
      </c>
      <c r="F47" s="288">
        <v>0.49740000000000001</v>
      </c>
      <c r="G47" s="289">
        <f>TRUNC((D47*F47),3)</f>
        <v>1.9890000000000001</v>
      </c>
      <c r="H47" s="289">
        <v>34</v>
      </c>
      <c r="I47" s="412">
        <f>TRUNC((G47*H47),3)</f>
        <v>67.626000000000005</v>
      </c>
    </row>
    <row r="48" spans="1:9">
      <c r="A48" s="415"/>
      <c r="B48" s="285" t="s">
        <v>4280</v>
      </c>
      <c r="C48" s="286" t="s">
        <v>4279</v>
      </c>
      <c r="D48" s="287">
        <v>4</v>
      </c>
      <c r="E48" s="286" t="s">
        <v>4</v>
      </c>
      <c r="F48" s="288">
        <f>0.162*0.03</f>
        <v>4.8599999999999997E-3</v>
      </c>
      <c r="G48" s="289">
        <f t="shared" ref="G48:G51" si="15">TRUNC((D48*F48),3)</f>
        <v>1.9E-2</v>
      </c>
      <c r="H48" s="289">
        <v>34</v>
      </c>
      <c r="I48" s="412">
        <f t="shared" ref="I48:I51" si="16">TRUNC((G48*H48),3)</f>
        <v>0.64600000000000002</v>
      </c>
    </row>
    <row r="49" spans="1:9">
      <c r="A49" s="415"/>
      <c r="B49" s="285"/>
      <c r="C49" s="286" t="s">
        <v>4273</v>
      </c>
      <c r="D49" s="287">
        <v>4</v>
      </c>
      <c r="E49" s="286" t="s">
        <v>4</v>
      </c>
      <c r="F49" s="288">
        <f>0.27*0.11</f>
        <v>2.9700000000000001E-2</v>
      </c>
      <c r="G49" s="289">
        <f t="shared" si="15"/>
        <v>0.11799999999999999</v>
      </c>
      <c r="H49" s="289">
        <v>34</v>
      </c>
      <c r="I49" s="412">
        <f t="shared" si="16"/>
        <v>4.0119999999999996</v>
      </c>
    </row>
    <row r="50" spans="1:9">
      <c r="A50" s="411"/>
      <c r="B50" s="285" t="s">
        <v>4281</v>
      </c>
      <c r="C50" s="286" t="s">
        <v>4279</v>
      </c>
      <c r="D50" s="287">
        <v>4</v>
      </c>
      <c r="E50" s="286" t="s">
        <v>4</v>
      </c>
      <c r="F50" s="288">
        <f>0.0158*0.37</f>
        <v>5.8460000000000005E-3</v>
      </c>
      <c r="G50" s="289">
        <f t="shared" si="15"/>
        <v>2.3E-2</v>
      </c>
      <c r="H50" s="289">
        <v>34</v>
      </c>
      <c r="I50" s="412">
        <f t="shared" si="16"/>
        <v>0.78200000000000003</v>
      </c>
    </row>
    <row r="51" spans="1:9">
      <c r="A51" s="411"/>
      <c r="B51" s="285"/>
      <c r="C51" s="286" t="s">
        <v>4234</v>
      </c>
      <c r="D51" s="287">
        <v>4</v>
      </c>
      <c r="E51" s="286" t="s">
        <v>4</v>
      </c>
      <c r="F51" s="288">
        <f>0.27*0.306+0.1568*0.29</f>
        <v>0.12809199999999998</v>
      </c>
      <c r="G51" s="289">
        <f t="shared" si="15"/>
        <v>0.51200000000000001</v>
      </c>
      <c r="H51" s="289">
        <v>34</v>
      </c>
      <c r="I51" s="412">
        <f t="shared" si="16"/>
        <v>17.408000000000001</v>
      </c>
    </row>
    <row r="52" spans="1:9">
      <c r="A52" s="411"/>
      <c r="B52" s="290" t="s">
        <v>4227</v>
      </c>
      <c r="C52" s="286"/>
      <c r="D52" s="287"/>
      <c r="E52" s="286"/>
      <c r="F52" s="288"/>
      <c r="G52" s="289"/>
      <c r="H52" s="416"/>
      <c r="I52" s="414">
        <f>SUM(I42:I51)</f>
        <v>2244.6800000000007</v>
      </c>
    </row>
    <row r="53" spans="1:9">
      <c r="A53" s="405"/>
      <c r="B53" s="405"/>
      <c r="C53" s="405"/>
      <c r="D53" s="405"/>
      <c r="E53" s="405"/>
      <c r="F53" s="405"/>
      <c r="G53" s="405"/>
      <c r="H53" s="405"/>
      <c r="I53" s="405"/>
    </row>
    <row r="54" spans="1:9">
      <c r="A54" s="405"/>
      <c r="B54" s="405"/>
      <c r="C54" s="405"/>
      <c r="D54" s="405"/>
      <c r="E54" s="405"/>
      <c r="F54" s="405"/>
      <c r="G54" s="405"/>
      <c r="H54" s="405"/>
      <c r="I54" s="405"/>
    </row>
    <row r="55" spans="1:9">
      <c r="A55" s="405"/>
      <c r="B55" s="405"/>
      <c r="C55" s="405"/>
      <c r="D55" s="405"/>
      <c r="E55" s="405"/>
      <c r="F55" s="405"/>
      <c r="G55" s="405"/>
      <c r="H55" s="405"/>
      <c r="I55" s="405"/>
    </row>
  </sheetData>
  <mergeCells count="20">
    <mergeCell ref="G8:G9"/>
    <mergeCell ref="H8:H9"/>
    <mergeCell ref="I8:I9"/>
    <mergeCell ref="B8:B9"/>
    <mergeCell ref="A8:A9"/>
    <mergeCell ref="A5:E5"/>
    <mergeCell ref="A6:E6"/>
    <mergeCell ref="A1:I1"/>
    <mergeCell ref="A2:I2"/>
    <mergeCell ref="A3:I3"/>
    <mergeCell ref="A4:E4"/>
    <mergeCell ref="A7:E7"/>
    <mergeCell ref="F4:I4"/>
    <mergeCell ref="F5:I5"/>
    <mergeCell ref="F6:I6"/>
    <mergeCell ref="F7:I7"/>
    <mergeCell ref="C8:C9"/>
    <mergeCell ref="D8:D9"/>
    <mergeCell ref="E8:E9"/>
    <mergeCell ref="F8:F9"/>
  </mergeCells>
  <pageMargins left="0.511811024" right="0.511811024" top="0.78740157499999996" bottom="0.78740157499999996" header="0.31496062000000002" footer="0.31496062000000002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99"/>
  <sheetViews>
    <sheetView showGridLines="0" view="pageBreakPreview" topLeftCell="A1470" zoomScaleNormal="100" zoomScaleSheetLayoutView="100" workbookViewId="0">
      <selection activeCell="D1596" sqref="A1480:H1599"/>
    </sheetView>
  </sheetViews>
  <sheetFormatPr defaultRowHeight="15"/>
  <cols>
    <col min="1" max="1" width="10.42578125" style="7" customWidth="1"/>
    <col min="2" max="2" width="42.28515625" style="7" customWidth="1"/>
    <col min="3" max="3" width="11.28515625" style="7" customWidth="1"/>
    <col min="4" max="4" width="9" style="7" customWidth="1"/>
    <col min="5" max="5" width="8.85546875" style="7" customWidth="1"/>
    <col min="6" max="6" width="13.28515625" style="7" customWidth="1"/>
    <col min="7" max="7" width="12.7109375" style="7" customWidth="1"/>
    <col min="8" max="8" width="12.42578125" style="7" customWidth="1"/>
  </cols>
  <sheetData>
    <row r="1" spans="1:8" ht="15" customHeight="1">
      <c r="A1" s="650" t="s">
        <v>3846</v>
      </c>
      <c r="B1" s="651"/>
      <c r="C1" s="48" t="s">
        <v>3763</v>
      </c>
      <c r="D1" s="48" t="s">
        <v>4013</v>
      </c>
      <c r="E1" s="49"/>
      <c r="F1" s="49"/>
      <c r="G1" s="49"/>
      <c r="H1" s="683" t="s">
        <v>3823</v>
      </c>
    </row>
    <row r="2" spans="1:8">
      <c r="A2" s="685" t="s">
        <v>4014</v>
      </c>
      <c r="B2" s="686"/>
      <c r="C2" s="50"/>
      <c r="D2" s="133"/>
      <c r="E2" s="51"/>
      <c r="F2" s="51"/>
      <c r="G2" s="51"/>
      <c r="H2" s="684"/>
    </row>
    <row r="3" spans="1:8">
      <c r="A3" s="632" t="s">
        <v>3768</v>
      </c>
      <c r="B3" s="634" t="s">
        <v>3769</v>
      </c>
      <c r="C3" s="687" t="s">
        <v>3770</v>
      </c>
      <c r="D3" s="52" t="s">
        <v>3771</v>
      </c>
      <c r="E3" s="53"/>
      <c r="F3" s="54" t="s">
        <v>3772</v>
      </c>
      <c r="G3" s="53"/>
      <c r="H3" s="55" t="s">
        <v>3773</v>
      </c>
    </row>
    <row r="4" spans="1:8">
      <c r="A4" s="633"/>
      <c r="B4" s="635"/>
      <c r="C4" s="667"/>
      <c r="D4" s="56" t="s">
        <v>3774</v>
      </c>
      <c r="E4" s="56" t="s">
        <v>3775</v>
      </c>
      <c r="F4" s="56" t="s">
        <v>3776</v>
      </c>
      <c r="G4" s="57" t="s">
        <v>3777</v>
      </c>
      <c r="H4" s="58" t="s">
        <v>3778</v>
      </c>
    </row>
    <row r="5" spans="1:8">
      <c r="A5" s="59" t="s">
        <v>4003</v>
      </c>
      <c r="B5" s="64" t="s">
        <v>4008</v>
      </c>
      <c r="C5" s="61">
        <v>1</v>
      </c>
      <c r="D5" s="61">
        <v>1</v>
      </c>
      <c r="E5" s="61">
        <v>0</v>
      </c>
      <c r="F5" s="61">
        <v>146.97</v>
      </c>
      <c r="G5" s="61">
        <v>15.76</v>
      </c>
      <c r="H5" s="62">
        <f>((F5*D5)+(E5*G5))*C5</f>
        <v>146.97</v>
      </c>
    </row>
    <row r="6" spans="1:8">
      <c r="A6" s="63"/>
      <c r="B6" s="64"/>
      <c r="C6" s="61"/>
      <c r="D6" s="61"/>
      <c r="E6" s="61"/>
      <c r="F6" s="61"/>
      <c r="G6" s="61"/>
      <c r="H6" s="62"/>
    </row>
    <row r="7" spans="1:8">
      <c r="A7" s="63"/>
      <c r="B7" s="64"/>
      <c r="C7" s="61"/>
      <c r="D7" s="61"/>
      <c r="E7" s="61"/>
      <c r="F7" s="61"/>
      <c r="G7" s="61"/>
      <c r="H7" s="62"/>
    </row>
    <row r="8" spans="1:8">
      <c r="A8" s="63"/>
      <c r="B8" s="64"/>
      <c r="C8" s="61"/>
      <c r="D8" s="61"/>
      <c r="E8" s="61"/>
      <c r="F8" s="61"/>
      <c r="G8" s="61"/>
      <c r="H8" s="62"/>
    </row>
    <row r="9" spans="1:8">
      <c r="A9" s="63"/>
      <c r="B9" s="64"/>
      <c r="C9" s="61"/>
      <c r="D9" s="61"/>
      <c r="E9" s="61"/>
      <c r="F9" s="61"/>
      <c r="G9" s="61"/>
      <c r="H9" s="62"/>
    </row>
    <row r="10" spans="1:8">
      <c r="A10" s="63"/>
      <c r="B10" s="64"/>
      <c r="C10" s="61"/>
      <c r="D10" s="61"/>
      <c r="E10" s="61"/>
      <c r="F10" s="61"/>
      <c r="G10" s="61"/>
      <c r="H10" s="62"/>
    </row>
    <row r="11" spans="1:8">
      <c r="A11" s="140"/>
      <c r="B11" s="65"/>
      <c r="C11" s="61"/>
      <c r="D11" s="61"/>
      <c r="E11" s="61"/>
      <c r="F11" s="61"/>
      <c r="G11" s="61"/>
      <c r="H11" s="62"/>
    </row>
    <row r="12" spans="1:8">
      <c r="A12" s="137"/>
      <c r="B12" s="66"/>
      <c r="C12" s="66"/>
      <c r="D12" s="66"/>
      <c r="E12" s="66"/>
      <c r="F12" s="628" t="s">
        <v>3780</v>
      </c>
      <c r="G12" s="66"/>
      <c r="H12" s="688">
        <f>H5</f>
        <v>146.97</v>
      </c>
    </row>
    <row r="13" spans="1:8">
      <c r="A13" s="138"/>
      <c r="B13" s="51"/>
      <c r="C13" s="51"/>
      <c r="D13" s="51"/>
      <c r="E13" s="51"/>
      <c r="F13" s="629"/>
      <c r="G13" s="51"/>
      <c r="H13" s="689"/>
    </row>
    <row r="14" spans="1:8">
      <c r="A14" s="632" t="s">
        <v>3768</v>
      </c>
      <c r="B14" s="664" t="s">
        <v>3781</v>
      </c>
      <c r="C14" s="665"/>
      <c r="D14" s="636" t="s">
        <v>3782</v>
      </c>
      <c r="E14" s="636" t="s">
        <v>3770</v>
      </c>
      <c r="F14" s="668" t="s">
        <v>3783</v>
      </c>
      <c r="G14" s="665"/>
      <c r="H14" s="55" t="s">
        <v>3784</v>
      </c>
    </row>
    <row r="15" spans="1:8">
      <c r="A15" s="633"/>
      <c r="B15" s="666"/>
      <c r="C15" s="635"/>
      <c r="D15" s="667"/>
      <c r="E15" s="667"/>
      <c r="F15" s="669"/>
      <c r="G15" s="635"/>
      <c r="H15" s="58" t="s">
        <v>3778</v>
      </c>
    </row>
    <row r="16" spans="1:8">
      <c r="A16" s="63" t="s">
        <v>3787</v>
      </c>
      <c r="B16" s="67" t="s">
        <v>3788</v>
      </c>
      <c r="C16" s="65"/>
      <c r="D16" s="65"/>
      <c r="E16" s="61">
        <v>2</v>
      </c>
      <c r="F16" s="51"/>
      <c r="G16" s="61">
        <v>8.3000000000000007</v>
      </c>
      <c r="H16" s="62">
        <f>E16*G16</f>
        <v>16.600000000000001</v>
      </c>
    </row>
    <row r="17" spans="1:8">
      <c r="A17" s="139"/>
      <c r="B17" s="67" t="s">
        <v>3789</v>
      </c>
      <c r="C17" s="65"/>
      <c r="D17" s="65"/>
      <c r="E17" s="61"/>
      <c r="F17" s="51"/>
      <c r="G17" s="61"/>
      <c r="H17" s="62">
        <f>H16*15.51%</f>
        <v>2.5746600000000002</v>
      </c>
    </row>
    <row r="18" spans="1:8">
      <c r="A18" s="139"/>
      <c r="B18" s="67"/>
      <c r="C18" s="65"/>
      <c r="D18" s="65"/>
      <c r="E18" s="61"/>
      <c r="F18" s="51"/>
      <c r="G18" s="61"/>
      <c r="H18" s="62"/>
    </row>
    <row r="19" spans="1:8">
      <c r="A19" s="139"/>
      <c r="B19" s="51"/>
      <c r="C19" s="65"/>
      <c r="D19" s="65"/>
      <c r="E19" s="61"/>
      <c r="F19" s="69"/>
      <c r="G19" s="61"/>
      <c r="H19" s="62"/>
    </row>
    <row r="20" spans="1:8">
      <c r="A20" s="139"/>
      <c r="B20" s="51"/>
      <c r="C20" s="65"/>
      <c r="D20" s="65"/>
      <c r="E20" s="61"/>
      <c r="F20" s="69"/>
      <c r="G20" s="61"/>
      <c r="H20" s="62"/>
    </row>
    <row r="21" spans="1:8">
      <c r="A21" s="140"/>
      <c r="B21" s="51"/>
      <c r="C21" s="65"/>
      <c r="D21" s="65"/>
      <c r="E21" s="61"/>
      <c r="F21" s="69"/>
      <c r="G21" s="61"/>
      <c r="H21" s="62"/>
    </row>
    <row r="22" spans="1:8">
      <c r="A22" s="141"/>
      <c r="B22" s="66"/>
      <c r="C22" s="66"/>
      <c r="D22" s="66"/>
      <c r="E22" s="66"/>
      <c r="F22" s="628" t="s">
        <v>3790</v>
      </c>
      <c r="G22" s="66"/>
      <c r="H22" s="670">
        <f>SUM(H16:H18)</f>
        <v>19.174660000000003</v>
      </c>
    </row>
    <row r="23" spans="1:8">
      <c r="A23" s="142"/>
      <c r="B23" s="70"/>
      <c r="C23" s="70"/>
      <c r="D23" s="70"/>
      <c r="E23" s="70"/>
      <c r="F23" s="629"/>
      <c r="G23" s="70"/>
      <c r="H23" s="631"/>
    </row>
    <row r="24" spans="1:8">
      <c r="A24" s="671" t="s">
        <v>3791</v>
      </c>
      <c r="B24" s="672"/>
      <c r="C24" s="675">
        <v>225</v>
      </c>
      <c r="D24" s="628" t="s">
        <v>3792</v>
      </c>
      <c r="E24" s="676"/>
      <c r="F24" s="676"/>
      <c r="G24" s="51"/>
      <c r="H24" s="670">
        <f>(H12+H22)</f>
        <v>166.14465999999999</v>
      </c>
    </row>
    <row r="25" spans="1:8">
      <c r="A25" s="673"/>
      <c r="B25" s="674"/>
      <c r="C25" s="666"/>
      <c r="D25" s="677"/>
      <c r="E25" s="677"/>
      <c r="F25" s="677"/>
      <c r="G25" s="70"/>
      <c r="H25" s="640"/>
    </row>
    <row r="26" spans="1:8">
      <c r="A26" s="671" t="s">
        <v>3793</v>
      </c>
      <c r="B26" s="672"/>
      <c r="C26" s="672"/>
      <c r="D26" s="672"/>
      <c r="E26" s="672"/>
      <c r="F26" s="672"/>
      <c r="G26" s="51"/>
      <c r="H26" s="630">
        <f>H24/C24</f>
        <v>0.73842071111111107</v>
      </c>
    </row>
    <row r="27" spans="1:8">
      <c r="A27" s="673"/>
      <c r="B27" s="674"/>
      <c r="C27" s="674"/>
      <c r="D27" s="674"/>
      <c r="E27" s="674"/>
      <c r="F27" s="674"/>
      <c r="G27" s="51"/>
      <c r="H27" s="678"/>
    </row>
    <row r="28" spans="1:8">
      <c r="A28" s="632" t="s">
        <v>3768</v>
      </c>
      <c r="B28" s="679" t="s">
        <v>3794</v>
      </c>
      <c r="C28" s="680"/>
      <c r="D28" s="681"/>
      <c r="E28" s="682" t="s">
        <v>3795</v>
      </c>
      <c r="F28" s="682" t="s">
        <v>3784</v>
      </c>
      <c r="G28" s="636" t="s">
        <v>3796</v>
      </c>
      <c r="H28" s="72" t="s">
        <v>3784</v>
      </c>
    </row>
    <row r="29" spans="1:8">
      <c r="A29" s="633"/>
      <c r="B29" s="666"/>
      <c r="C29" s="666"/>
      <c r="D29" s="635"/>
      <c r="E29" s="667"/>
      <c r="F29" s="667"/>
      <c r="G29" s="667"/>
      <c r="H29" s="73" t="s">
        <v>3797</v>
      </c>
    </row>
    <row r="30" spans="1:8">
      <c r="A30" s="74"/>
      <c r="B30" s="75"/>
      <c r="C30" s="51"/>
      <c r="D30" s="65"/>
      <c r="E30" s="76"/>
      <c r="F30" s="61"/>
      <c r="G30" s="77"/>
      <c r="H30" s="78"/>
    </row>
    <row r="31" spans="1:8">
      <c r="A31" s="79"/>
      <c r="B31" s="75"/>
      <c r="C31" s="51"/>
      <c r="D31" s="65"/>
      <c r="E31" s="76"/>
      <c r="F31" s="61"/>
      <c r="G31" s="77"/>
      <c r="H31" s="78"/>
    </row>
    <row r="32" spans="1:8">
      <c r="A32" s="79"/>
      <c r="B32" s="75"/>
      <c r="C32" s="80"/>
      <c r="D32" s="65"/>
      <c r="E32" s="76"/>
      <c r="F32" s="61"/>
      <c r="G32" s="77"/>
      <c r="H32" s="78"/>
    </row>
    <row r="33" spans="1:8">
      <c r="A33" s="139"/>
      <c r="B33" s="75"/>
      <c r="C33" s="80"/>
      <c r="D33" s="65"/>
      <c r="E33" s="76"/>
      <c r="F33" s="61"/>
      <c r="G33" s="77"/>
      <c r="H33" s="78"/>
    </row>
    <row r="34" spans="1:8">
      <c r="A34" s="139"/>
      <c r="B34" s="75"/>
      <c r="C34" s="51"/>
      <c r="D34" s="65"/>
      <c r="E34" s="76"/>
      <c r="F34" s="61"/>
      <c r="G34" s="81"/>
      <c r="H34" s="78"/>
    </row>
    <row r="35" spans="1:8">
      <c r="A35" s="139"/>
      <c r="B35" s="75"/>
      <c r="C35" s="51"/>
      <c r="D35" s="65"/>
      <c r="E35" s="76"/>
      <c r="F35" s="61"/>
      <c r="G35" s="81"/>
      <c r="H35" s="78"/>
    </row>
    <row r="36" spans="1:8">
      <c r="A36" s="140"/>
      <c r="B36" s="51"/>
      <c r="C36" s="69"/>
      <c r="D36" s="65"/>
      <c r="E36" s="65"/>
      <c r="F36" s="61"/>
      <c r="G36" s="82"/>
      <c r="H36" s="83"/>
    </row>
    <row r="37" spans="1:8">
      <c r="A37" s="141"/>
      <c r="B37" s="66"/>
      <c r="C37" s="66"/>
      <c r="D37" s="66"/>
      <c r="E37" s="66"/>
      <c r="F37" s="628" t="s">
        <v>3798</v>
      </c>
      <c r="G37" s="66"/>
      <c r="H37" s="630"/>
    </row>
    <row r="38" spans="1:8">
      <c r="A38" s="142"/>
      <c r="B38" s="51"/>
      <c r="C38" s="51"/>
      <c r="D38" s="51"/>
      <c r="E38" s="51"/>
      <c r="F38" s="629"/>
      <c r="G38" s="51"/>
      <c r="H38" s="631"/>
    </row>
    <row r="39" spans="1:8">
      <c r="A39" s="632" t="s">
        <v>3768</v>
      </c>
      <c r="B39" s="634" t="s">
        <v>3799</v>
      </c>
      <c r="C39" s="84" t="s">
        <v>3</v>
      </c>
      <c r="D39" s="85" t="s">
        <v>3</v>
      </c>
      <c r="E39" s="86" t="s">
        <v>3</v>
      </c>
      <c r="F39" s="636" t="s">
        <v>3784</v>
      </c>
      <c r="G39" s="636" t="s">
        <v>3796</v>
      </c>
      <c r="H39" s="72" t="s">
        <v>3773</v>
      </c>
    </row>
    <row r="40" spans="1:8">
      <c r="A40" s="633"/>
      <c r="B40" s="635"/>
      <c r="C40" s="76" t="s">
        <v>3800</v>
      </c>
      <c r="D40" s="76" t="s">
        <v>3801</v>
      </c>
      <c r="E40" s="76" t="s">
        <v>3802</v>
      </c>
      <c r="F40" s="637"/>
      <c r="G40" s="637"/>
      <c r="H40" s="87" t="s">
        <v>3797</v>
      </c>
    </row>
    <row r="41" spans="1:8">
      <c r="A41" s="74"/>
      <c r="B41" s="88"/>
      <c r="C41" s="89"/>
      <c r="D41" s="89"/>
      <c r="E41" s="89"/>
      <c r="F41" s="89"/>
      <c r="G41" s="90"/>
      <c r="H41" s="91"/>
    </row>
    <row r="42" spans="1:8">
      <c r="A42" s="92"/>
      <c r="B42" s="88"/>
      <c r="C42" s="61"/>
      <c r="D42" s="61"/>
      <c r="E42" s="61"/>
      <c r="F42" s="93"/>
      <c r="G42" s="94"/>
      <c r="H42" s="95"/>
    </row>
    <row r="43" spans="1:8">
      <c r="A43" s="79"/>
      <c r="B43" s="88"/>
      <c r="C43" s="61"/>
      <c r="D43" s="61"/>
      <c r="E43" s="61"/>
      <c r="F43" s="93"/>
      <c r="G43" s="94"/>
      <c r="H43" s="95"/>
    </row>
    <row r="44" spans="1:8">
      <c r="A44" s="79"/>
      <c r="B44" s="88"/>
      <c r="C44" s="61"/>
      <c r="D44" s="61"/>
      <c r="E44" s="61"/>
      <c r="F44" s="93"/>
      <c r="G44" s="94"/>
      <c r="H44" s="95"/>
    </row>
    <row r="45" spans="1:8">
      <c r="A45" s="140"/>
      <c r="B45" s="65"/>
      <c r="C45" s="61"/>
      <c r="D45" s="61"/>
      <c r="E45" s="61"/>
      <c r="F45" s="65"/>
      <c r="G45" s="94"/>
      <c r="H45" s="95"/>
    </row>
    <row r="46" spans="1:8">
      <c r="A46" s="141"/>
      <c r="B46" s="66"/>
      <c r="C46" s="66"/>
      <c r="D46" s="66"/>
      <c r="E46" s="66"/>
      <c r="F46" s="628" t="s">
        <v>3803</v>
      </c>
      <c r="G46" s="66"/>
      <c r="H46" s="630"/>
    </row>
    <row r="47" spans="1:8">
      <c r="A47" s="142"/>
      <c r="B47" s="51"/>
      <c r="C47" s="51"/>
      <c r="D47" s="51"/>
      <c r="E47" s="51"/>
      <c r="F47" s="629"/>
      <c r="G47" s="51"/>
      <c r="H47" s="631"/>
    </row>
    <row r="48" spans="1:8">
      <c r="A48" s="638" t="s">
        <v>3804</v>
      </c>
      <c r="B48" s="639"/>
      <c r="C48" s="639"/>
      <c r="D48" s="66"/>
      <c r="E48" s="66"/>
      <c r="F48" s="66"/>
      <c r="G48" s="66"/>
      <c r="H48" s="630">
        <f>H26+H37+H46</f>
        <v>0.73842071111111107</v>
      </c>
    </row>
    <row r="49" spans="1:8">
      <c r="A49" s="638"/>
      <c r="B49" s="639"/>
      <c r="C49" s="639"/>
      <c r="D49" s="70"/>
      <c r="E49" s="70"/>
      <c r="F49" s="70"/>
      <c r="G49" s="70"/>
      <c r="H49" s="640"/>
    </row>
    <row r="50" spans="1:8">
      <c r="A50" s="646" t="s">
        <v>3836</v>
      </c>
      <c r="B50" s="647"/>
      <c r="C50" s="96"/>
      <c r="D50" s="66"/>
      <c r="E50" s="66"/>
      <c r="F50" s="66"/>
      <c r="G50" s="66"/>
      <c r="H50" s="630"/>
    </row>
    <row r="51" spans="1:8">
      <c r="A51" s="646"/>
      <c r="B51" s="647"/>
      <c r="C51" s="97"/>
      <c r="D51" s="70"/>
      <c r="E51" s="70"/>
      <c r="F51" s="70"/>
      <c r="G51" s="70"/>
      <c r="H51" s="640"/>
    </row>
    <row r="52" spans="1:8">
      <c r="A52" s="646" t="s">
        <v>3805</v>
      </c>
      <c r="B52" s="647"/>
      <c r="C52" s="96"/>
      <c r="D52" s="51"/>
      <c r="E52" s="51"/>
      <c r="F52" s="51"/>
      <c r="G52" s="51"/>
      <c r="H52" s="98">
        <f>(H48+H50)</f>
        <v>0.73842071111111107</v>
      </c>
    </row>
    <row r="53" spans="1:8" ht="15.75" thickBot="1">
      <c r="A53" s="648"/>
      <c r="B53" s="649"/>
      <c r="C53" s="99"/>
      <c r="D53" s="100"/>
      <c r="E53" s="100"/>
      <c r="F53" s="100"/>
      <c r="G53" s="100"/>
      <c r="H53" s="101"/>
    </row>
    <row r="54" spans="1:8">
      <c r="A54" s="650" t="s">
        <v>3806</v>
      </c>
      <c r="B54" s="651"/>
      <c r="C54" s="102"/>
      <c r="D54" s="69"/>
      <c r="E54" s="69"/>
      <c r="F54" s="69"/>
      <c r="G54" s="69"/>
      <c r="H54" s="95"/>
    </row>
    <row r="55" spans="1:8">
      <c r="A55" s="144"/>
      <c r="B55" s="104"/>
      <c r="C55" s="69"/>
      <c r="D55" s="105"/>
      <c r="E55" s="51"/>
      <c r="F55" s="51"/>
      <c r="G55" s="69"/>
      <c r="H55" s="95"/>
    </row>
    <row r="56" spans="1:8" ht="15.75" thickBot="1">
      <c r="A56" s="144"/>
      <c r="B56" s="104"/>
      <c r="C56" s="51"/>
      <c r="D56" s="105"/>
      <c r="E56" s="51"/>
      <c r="F56" s="51"/>
      <c r="G56" s="51"/>
      <c r="H56" s="106"/>
    </row>
    <row r="57" spans="1:8">
      <c r="A57" s="652" t="s">
        <v>3808</v>
      </c>
      <c r="B57" s="653"/>
      <c r="C57" s="654"/>
      <c r="D57" s="655" t="s">
        <v>3807</v>
      </c>
      <c r="E57" s="656"/>
      <c r="F57" s="656"/>
      <c r="G57" s="656"/>
      <c r="H57" s="657"/>
    </row>
    <row r="58" spans="1:8">
      <c r="A58" s="661" t="s">
        <v>4089</v>
      </c>
      <c r="B58" s="662"/>
      <c r="C58" s="663"/>
      <c r="D58" s="658"/>
      <c r="E58" s="659"/>
      <c r="F58" s="659"/>
      <c r="G58" s="659"/>
      <c r="H58" s="660"/>
    </row>
    <row r="59" spans="1:8">
      <c r="A59" s="661" t="s">
        <v>4387</v>
      </c>
      <c r="B59" s="662"/>
      <c r="C59" s="663"/>
      <c r="D59" s="658"/>
      <c r="E59" s="659"/>
      <c r="F59" s="659"/>
      <c r="G59" s="659"/>
      <c r="H59" s="660"/>
    </row>
    <row r="60" spans="1:8" ht="15.75" thickBot="1">
      <c r="A60" s="661" t="s">
        <v>4186</v>
      </c>
      <c r="B60" s="662"/>
      <c r="C60" s="663"/>
      <c r="D60" s="658"/>
      <c r="E60" s="659"/>
      <c r="F60" s="659"/>
      <c r="G60" s="659"/>
      <c r="H60" s="660"/>
    </row>
    <row r="61" spans="1:8">
      <c r="A61" s="650" t="s">
        <v>3846</v>
      </c>
      <c r="B61" s="651"/>
      <c r="C61" s="48" t="s">
        <v>3763</v>
      </c>
      <c r="D61" s="48" t="s">
        <v>3909</v>
      </c>
      <c r="E61" s="49"/>
      <c r="F61" s="49"/>
      <c r="G61" s="49"/>
      <c r="H61" s="683" t="s">
        <v>3823</v>
      </c>
    </row>
    <row r="62" spans="1:8">
      <c r="A62" s="685" t="s">
        <v>3910</v>
      </c>
      <c r="B62" s="686"/>
      <c r="C62" s="50"/>
      <c r="D62" s="133" t="s">
        <v>3824</v>
      </c>
      <c r="E62" s="51"/>
      <c r="F62" s="51"/>
      <c r="G62" s="51"/>
      <c r="H62" s="684"/>
    </row>
    <row r="63" spans="1:8">
      <c r="A63" s="632" t="s">
        <v>3768</v>
      </c>
      <c r="B63" s="634" t="s">
        <v>3769</v>
      </c>
      <c r="C63" s="687" t="s">
        <v>3770</v>
      </c>
      <c r="D63" s="52" t="s">
        <v>3771</v>
      </c>
      <c r="E63" s="53"/>
      <c r="F63" s="54" t="s">
        <v>3772</v>
      </c>
      <c r="G63" s="53"/>
      <c r="H63" s="55" t="s">
        <v>3773</v>
      </c>
    </row>
    <row r="64" spans="1:8">
      <c r="A64" s="633"/>
      <c r="B64" s="635"/>
      <c r="C64" s="667"/>
      <c r="D64" s="56" t="s">
        <v>3774</v>
      </c>
      <c r="E64" s="56" t="s">
        <v>3775</v>
      </c>
      <c r="F64" s="56" t="s">
        <v>3776</v>
      </c>
      <c r="G64" s="57" t="s">
        <v>3777</v>
      </c>
      <c r="H64" s="58" t="s">
        <v>3778</v>
      </c>
    </row>
    <row r="65" spans="1:8">
      <c r="A65" s="59" t="s">
        <v>4410</v>
      </c>
      <c r="B65" s="64" t="s">
        <v>4009</v>
      </c>
      <c r="C65" s="61">
        <v>1</v>
      </c>
      <c r="D65" s="61">
        <v>1</v>
      </c>
      <c r="E65" s="61">
        <v>0</v>
      </c>
      <c r="F65" s="61">
        <v>150.4</v>
      </c>
      <c r="G65" s="61">
        <v>15.76</v>
      </c>
      <c r="H65" s="62">
        <f>((F65*D65)+(E65*G65))*C65</f>
        <v>150.4</v>
      </c>
    </row>
    <row r="66" spans="1:8">
      <c r="A66" s="139"/>
      <c r="B66" s="65"/>
      <c r="C66" s="61"/>
      <c r="D66" s="61"/>
      <c r="E66" s="61"/>
      <c r="F66" s="61"/>
      <c r="G66" s="61"/>
      <c r="H66" s="62"/>
    </row>
    <row r="67" spans="1:8">
      <c r="A67" s="139"/>
      <c r="B67" s="65"/>
      <c r="C67" s="61"/>
      <c r="D67" s="61"/>
      <c r="E67" s="61"/>
      <c r="F67" s="61"/>
      <c r="G67" s="61"/>
      <c r="H67" s="62"/>
    </row>
    <row r="68" spans="1:8">
      <c r="A68" s="139"/>
      <c r="B68" s="65"/>
      <c r="C68" s="61"/>
      <c r="D68" s="61"/>
      <c r="E68" s="61"/>
      <c r="F68" s="61"/>
      <c r="G68" s="61"/>
      <c r="H68" s="62"/>
    </row>
    <row r="69" spans="1:8">
      <c r="A69" s="139"/>
      <c r="B69" s="65"/>
      <c r="C69" s="61"/>
      <c r="D69" s="61"/>
      <c r="E69" s="61"/>
      <c r="F69" s="61"/>
      <c r="G69" s="61"/>
      <c r="H69" s="62"/>
    </row>
    <row r="70" spans="1:8">
      <c r="A70" s="139"/>
      <c r="B70" s="65"/>
      <c r="C70" s="61"/>
      <c r="D70" s="61"/>
      <c r="E70" s="61"/>
      <c r="F70" s="61"/>
      <c r="G70" s="61"/>
      <c r="H70" s="62"/>
    </row>
    <row r="71" spans="1:8">
      <c r="A71" s="140"/>
      <c r="B71" s="65"/>
      <c r="C71" s="61"/>
      <c r="D71" s="61"/>
      <c r="E71" s="61"/>
      <c r="F71" s="61"/>
      <c r="G71" s="61"/>
      <c r="H71" s="62"/>
    </row>
    <row r="72" spans="1:8">
      <c r="A72" s="137"/>
      <c r="B72" s="66"/>
      <c r="C72" s="66"/>
      <c r="D72" s="66"/>
      <c r="E72" s="66"/>
      <c r="F72" s="628" t="s">
        <v>3780</v>
      </c>
      <c r="G72" s="66"/>
      <c r="H72" s="688">
        <f>SUM(H65)</f>
        <v>150.4</v>
      </c>
    </row>
    <row r="73" spans="1:8">
      <c r="A73" s="138"/>
      <c r="B73" s="51"/>
      <c r="C73" s="51"/>
      <c r="D73" s="51"/>
      <c r="E73" s="51"/>
      <c r="F73" s="629"/>
      <c r="G73" s="51"/>
      <c r="H73" s="689"/>
    </row>
    <row r="74" spans="1:8">
      <c r="A74" s="632" t="s">
        <v>3768</v>
      </c>
      <c r="B74" s="664" t="s">
        <v>3781</v>
      </c>
      <c r="C74" s="665"/>
      <c r="D74" s="636" t="s">
        <v>3782</v>
      </c>
      <c r="E74" s="636" t="s">
        <v>3770</v>
      </c>
      <c r="F74" s="668" t="s">
        <v>3783</v>
      </c>
      <c r="G74" s="665"/>
      <c r="H74" s="55" t="s">
        <v>3784</v>
      </c>
    </row>
    <row r="75" spans="1:8">
      <c r="A75" s="633"/>
      <c r="B75" s="666"/>
      <c r="C75" s="635"/>
      <c r="D75" s="667"/>
      <c r="E75" s="667"/>
      <c r="F75" s="669"/>
      <c r="G75" s="635"/>
      <c r="H75" s="58" t="s">
        <v>3778</v>
      </c>
    </row>
    <row r="76" spans="1:8">
      <c r="A76" s="141"/>
      <c r="B76" s="67"/>
      <c r="C76" s="65"/>
      <c r="D76" s="65"/>
      <c r="E76" s="61"/>
      <c r="F76" s="68"/>
      <c r="G76" s="61"/>
      <c r="H76" s="62"/>
    </row>
    <row r="77" spans="1:8">
      <c r="A77" s="144"/>
      <c r="B77" s="67"/>
      <c r="C77" s="65"/>
      <c r="D77" s="65"/>
      <c r="E77" s="61"/>
      <c r="F77" s="69"/>
      <c r="G77" s="61"/>
      <c r="H77" s="62"/>
    </row>
    <row r="78" spans="1:8">
      <c r="A78" s="139"/>
      <c r="B78" s="51"/>
      <c r="C78" s="65"/>
      <c r="D78" s="65"/>
      <c r="E78" s="61"/>
      <c r="F78" s="69"/>
      <c r="G78" s="61"/>
      <c r="H78" s="62"/>
    </row>
    <row r="79" spans="1:8">
      <c r="A79" s="139"/>
      <c r="B79" s="51"/>
      <c r="C79" s="65"/>
      <c r="D79" s="65"/>
      <c r="E79" s="61"/>
      <c r="F79" s="69"/>
      <c r="G79" s="61"/>
      <c r="H79" s="62"/>
    </row>
    <row r="80" spans="1:8">
      <c r="A80" s="139"/>
      <c r="B80" s="51"/>
      <c r="C80" s="65"/>
      <c r="D80" s="65"/>
      <c r="E80" s="61"/>
      <c r="F80" s="69"/>
      <c r="G80" s="61"/>
      <c r="H80" s="62"/>
    </row>
    <row r="81" spans="1:8">
      <c r="A81" s="140"/>
      <c r="B81" s="51"/>
      <c r="C81" s="65"/>
      <c r="D81" s="65"/>
      <c r="E81" s="61"/>
      <c r="F81" s="69"/>
      <c r="G81" s="61"/>
      <c r="H81" s="62"/>
    </row>
    <row r="82" spans="1:8">
      <c r="A82" s="141"/>
      <c r="B82" s="66"/>
      <c r="C82" s="66"/>
      <c r="D82" s="66"/>
      <c r="E82" s="66"/>
      <c r="F82" s="628" t="s">
        <v>3790</v>
      </c>
      <c r="G82" s="66"/>
      <c r="H82" s="670"/>
    </row>
    <row r="83" spans="1:8">
      <c r="A83" s="142"/>
      <c r="B83" s="70"/>
      <c r="C83" s="70"/>
      <c r="D83" s="70"/>
      <c r="E83" s="70"/>
      <c r="F83" s="629"/>
      <c r="G83" s="70"/>
      <c r="H83" s="631"/>
    </row>
    <row r="84" spans="1:8">
      <c r="A84" s="671" t="s">
        <v>3791</v>
      </c>
      <c r="B84" s="672"/>
      <c r="C84" s="675">
        <v>253</v>
      </c>
      <c r="D84" s="628" t="s">
        <v>3792</v>
      </c>
      <c r="E84" s="676"/>
      <c r="F84" s="676"/>
      <c r="G84" s="51"/>
      <c r="H84" s="670">
        <f>(H72+H82)</f>
        <v>150.4</v>
      </c>
    </row>
    <row r="85" spans="1:8">
      <c r="A85" s="673"/>
      <c r="B85" s="674"/>
      <c r="C85" s="666"/>
      <c r="D85" s="677"/>
      <c r="E85" s="677"/>
      <c r="F85" s="677"/>
      <c r="G85" s="70"/>
      <c r="H85" s="640"/>
    </row>
    <row r="86" spans="1:8">
      <c r="A86" s="671" t="s">
        <v>3793</v>
      </c>
      <c r="B86" s="672"/>
      <c r="C86" s="672"/>
      <c r="D86" s="672"/>
      <c r="E86" s="672"/>
      <c r="F86" s="672"/>
      <c r="G86" s="51"/>
      <c r="H86" s="630">
        <f>H84/C84</f>
        <v>0.59446640316205535</v>
      </c>
    </row>
    <row r="87" spans="1:8">
      <c r="A87" s="673"/>
      <c r="B87" s="674"/>
      <c r="C87" s="674"/>
      <c r="D87" s="674"/>
      <c r="E87" s="674"/>
      <c r="F87" s="674"/>
      <c r="G87" s="51"/>
      <c r="H87" s="678"/>
    </row>
    <row r="88" spans="1:8">
      <c r="A88" s="632" t="s">
        <v>3768</v>
      </c>
      <c r="B88" s="679" t="s">
        <v>3794</v>
      </c>
      <c r="C88" s="680"/>
      <c r="D88" s="681"/>
      <c r="E88" s="682" t="s">
        <v>3795</v>
      </c>
      <c r="F88" s="682" t="s">
        <v>3784</v>
      </c>
      <c r="G88" s="636" t="s">
        <v>3796</v>
      </c>
      <c r="H88" s="72" t="s">
        <v>3784</v>
      </c>
    </row>
    <row r="89" spans="1:8">
      <c r="A89" s="633"/>
      <c r="B89" s="666"/>
      <c r="C89" s="666"/>
      <c r="D89" s="635"/>
      <c r="E89" s="667"/>
      <c r="F89" s="667"/>
      <c r="G89" s="667"/>
      <c r="H89" s="73" t="s">
        <v>3797</v>
      </c>
    </row>
    <row r="90" spans="1:8">
      <c r="A90" s="201"/>
      <c r="B90" s="50"/>
      <c r="C90" s="69"/>
      <c r="D90" s="65"/>
      <c r="E90" s="76"/>
      <c r="F90" s="61"/>
      <c r="G90" s="77"/>
      <c r="H90" s="78"/>
    </row>
    <row r="91" spans="1:8">
      <c r="A91" s="139"/>
      <c r="B91" s="50"/>
      <c r="C91" s="69"/>
      <c r="D91" s="65"/>
      <c r="E91" s="76"/>
      <c r="F91" s="61"/>
      <c r="G91" s="77"/>
      <c r="H91" s="78"/>
    </row>
    <row r="92" spans="1:8">
      <c r="A92" s="139"/>
      <c r="B92" s="50"/>
      <c r="C92" s="80"/>
      <c r="D92" s="65"/>
      <c r="E92" s="76"/>
      <c r="F92" s="61"/>
      <c r="G92" s="77"/>
      <c r="H92" s="78"/>
    </row>
    <row r="93" spans="1:8">
      <c r="A93" s="139"/>
      <c r="B93" s="50"/>
      <c r="C93" s="80"/>
      <c r="D93" s="65"/>
      <c r="E93" s="76"/>
      <c r="F93" s="61"/>
      <c r="G93" s="77"/>
      <c r="H93" s="78"/>
    </row>
    <row r="94" spans="1:8">
      <c r="A94" s="139"/>
      <c r="B94" s="50"/>
      <c r="C94" s="69"/>
      <c r="D94" s="65"/>
      <c r="E94" s="76"/>
      <c r="F94" s="61"/>
      <c r="G94" s="81"/>
      <c r="H94" s="78"/>
    </row>
    <row r="95" spans="1:8">
      <c r="A95" s="139"/>
      <c r="B95" s="50"/>
      <c r="C95" s="69"/>
      <c r="D95" s="65"/>
      <c r="E95" s="76"/>
      <c r="F95" s="61"/>
      <c r="G95" s="81"/>
      <c r="H95" s="78"/>
    </row>
    <row r="96" spans="1:8">
      <c r="A96" s="140"/>
      <c r="B96" s="51"/>
      <c r="C96" s="69"/>
      <c r="D96" s="65"/>
      <c r="E96" s="65"/>
      <c r="F96" s="61"/>
      <c r="G96" s="82"/>
      <c r="H96" s="83"/>
    </row>
    <row r="97" spans="1:8">
      <c r="A97" s="141"/>
      <c r="B97" s="66"/>
      <c r="C97" s="66"/>
      <c r="D97" s="66"/>
      <c r="E97" s="66"/>
      <c r="F97" s="628" t="s">
        <v>3798</v>
      </c>
      <c r="G97" s="66"/>
      <c r="H97" s="630"/>
    </row>
    <row r="98" spans="1:8">
      <c r="A98" s="142"/>
      <c r="B98" s="51"/>
      <c r="C98" s="51"/>
      <c r="D98" s="51"/>
      <c r="E98" s="51"/>
      <c r="F98" s="629"/>
      <c r="G98" s="51"/>
      <c r="H98" s="631"/>
    </row>
    <row r="99" spans="1:8">
      <c r="A99" s="632" t="s">
        <v>3768</v>
      </c>
      <c r="B99" s="634" t="s">
        <v>3799</v>
      </c>
      <c r="C99" s="84" t="s">
        <v>3</v>
      </c>
      <c r="D99" s="85" t="s">
        <v>3</v>
      </c>
      <c r="E99" s="86" t="s">
        <v>3</v>
      </c>
      <c r="F99" s="636" t="s">
        <v>3784</v>
      </c>
      <c r="G99" s="636" t="s">
        <v>3796</v>
      </c>
      <c r="H99" s="72" t="s">
        <v>3773</v>
      </c>
    </row>
    <row r="100" spans="1:8">
      <c r="A100" s="633"/>
      <c r="B100" s="635"/>
      <c r="C100" s="76" t="s">
        <v>3800</v>
      </c>
      <c r="D100" s="76" t="s">
        <v>3801</v>
      </c>
      <c r="E100" s="76" t="s">
        <v>3802</v>
      </c>
      <c r="F100" s="637"/>
      <c r="G100" s="637"/>
      <c r="H100" s="87" t="s">
        <v>3797</v>
      </c>
    </row>
    <row r="101" spans="1:8">
      <c r="A101" s="201"/>
      <c r="B101" s="202"/>
      <c r="C101" s="89"/>
      <c r="D101" s="89"/>
      <c r="E101" s="89"/>
      <c r="F101" s="89"/>
      <c r="G101" s="90"/>
      <c r="H101" s="91"/>
    </row>
    <row r="102" spans="1:8">
      <c r="A102" s="139"/>
      <c r="B102" s="202"/>
      <c r="C102" s="61"/>
      <c r="D102" s="61"/>
      <c r="E102" s="61"/>
      <c r="F102" s="61"/>
      <c r="G102" s="94"/>
      <c r="H102" s="95"/>
    </row>
    <row r="103" spans="1:8">
      <c r="A103" s="139"/>
      <c r="B103" s="202"/>
      <c r="C103" s="61"/>
      <c r="D103" s="61"/>
      <c r="E103" s="61"/>
      <c r="F103" s="61"/>
      <c r="G103" s="94"/>
      <c r="H103" s="95"/>
    </row>
    <row r="104" spans="1:8">
      <c r="A104" s="139"/>
      <c r="B104" s="202"/>
      <c r="C104" s="61"/>
      <c r="D104" s="61"/>
      <c r="E104" s="61"/>
      <c r="F104" s="61"/>
      <c r="G104" s="94"/>
      <c r="H104" s="95"/>
    </row>
    <row r="105" spans="1:8">
      <c r="A105" s="139"/>
      <c r="B105" s="202"/>
      <c r="C105" s="61"/>
      <c r="D105" s="61"/>
      <c r="E105" s="61"/>
      <c r="F105" s="61"/>
      <c r="G105" s="94"/>
      <c r="H105" s="95"/>
    </row>
    <row r="106" spans="1:8">
      <c r="A106" s="140"/>
      <c r="B106" s="65"/>
      <c r="C106" s="61"/>
      <c r="D106" s="61"/>
      <c r="E106" s="61"/>
      <c r="F106" s="65"/>
      <c r="G106" s="94"/>
      <c r="H106" s="95"/>
    </row>
    <row r="107" spans="1:8">
      <c r="A107" s="141"/>
      <c r="B107" s="66"/>
      <c r="C107" s="66"/>
      <c r="D107" s="66"/>
      <c r="E107" s="66"/>
      <c r="F107" s="628" t="s">
        <v>3803</v>
      </c>
      <c r="G107" s="66"/>
      <c r="H107" s="98"/>
    </row>
    <row r="108" spans="1:8">
      <c r="A108" s="142"/>
      <c r="B108" s="51"/>
      <c r="C108" s="51"/>
      <c r="D108" s="51"/>
      <c r="E108" s="51"/>
      <c r="F108" s="629"/>
      <c r="G108" s="51"/>
      <c r="H108" s="143"/>
    </row>
    <row r="109" spans="1:8">
      <c r="A109" s="638" t="s">
        <v>3804</v>
      </c>
      <c r="B109" s="639"/>
      <c r="C109" s="639"/>
      <c r="D109" s="66"/>
      <c r="E109" s="66"/>
      <c r="F109" s="66"/>
      <c r="G109" s="66"/>
      <c r="H109" s="644">
        <f>H86+H97+H107</f>
        <v>0.59446640316205535</v>
      </c>
    </row>
    <row r="110" spans="1:8">
      <c r="A110" s="638"/>
      <c r="B110" s="639"/>
      <c r="C110" s="639"/>
      <c r="D110" s="70"/>
      <c r="E110" s="70"/>
      <c r="F110" s="70"/>
      <c r="G110" s="70"/>
      <c r="H110" s="645"/>
    </row>
    <row r="111" spans="1:8">
      <c r="A111" s="646" t="s">
        <v>3825</v>
      </c>
      <c r="B111" s="647"/>
      <c r="C111" s="96"/>
      <c r="D111" s="66"/>
      <c r="E111" s="66"/>
      <c r="F111" s="66"/>
      <c r="G111" s="66"/>
      <c r="H111" s="98"/>
    </row>
    <row r="112" spans="1:8">
      <c r="A112" s="646"/>
      <c r="B112" s="647"/>
      <c r="C112" s="97"/>
      <c r="D112" s="70"/>
      <c r="E112" s="70"/>
      <c r="F112" s="70"/>
      <c r="G112" s="70"/>
      <c r="H112" s="71"/>
    </row>
    <row r="113" spans="1:8">
      <c r="A113" s="646" t="s">
        <v>3805</v>
      </c>
      <c r="B113" s="647"/>
      <c r="C113" s="96"/>
      <c r="D113" s="51"/>
      <c r="E113" s="51"/>
      <c r="F113" s="51"/>
      <c r="G113" s="51"/>
      <c r="H113" s="98">
        <f>(H109+H111)</f>
        <v>0.59446640316205535</v>
      </c>
    </row>
    <row r="114" spans="1:8" ht="15.75" thickBot="1">
      <c r="A114" s="648"/>
      <c r="B114" s="649"/>
      <c r="C114" s="99"/>
      <c r="D114" s="100"/>
      <c r="E114" s="100"/>
      <c r="F114" s="100"/>
      <c r="G114" s="100"/>
      <c r="H114" s="199"/>
    </row>
    <row r="115" spans="1:8">
      <c r="A115" s="650" t="s">
        <v>3806</v>
      </c>
      <c r="B115" s="651"/>
      <c r="C115" s="102"/>
      <c r="D115" s="69"/>
      <c r="E115" s="69"/>
      <c r="F115" s="69"/>
      <c r="G115" s="69"/>
      <c r="H115" s="95"/>
    </row>
    <row r="116" spans="1:8">
      <c r="A116" s="144"/>
      <c r="B116" s="104"/>
      <c r="C116" s="69"/>
      <c r="D116" s="105"/>
      <c r="E116" s="51"/>
      <c r="F116" s="51"/>
      <c r="G116" s="69"/>
      <c r="H116" s="95"/>
    </row>
    <row r="117" spans="1:8" ht="15.75" thickBot="1">
      <c r="A117" s="144"/>
      <c r="B117" s="104"/>
      <c r="C117" s="51"/>
      <c r="D117" s="105"/>
      <c r="E117" s="51"/>
      <c r="F117" s="51"/>
      <c r="G117" s="51"/>
      <c r="H117" s="106"/>
    </row>
    <row r="118" spans="1:8" ht="15" customHeight="1">
      <c r="A118" s="652" t="s">
        <v>3808</v>
      </c>
      <c r="B118" s="653"/>
      <c r="C118" s="654"/>
      <c r="D118" s="655" t="s">
        <v>3807</v>
      </c>
      <c r="E118" s="656"/>
      <c r="F118" s="656"/>
      <c r="G118" s="656"/>
      <c r="H118" s="657"/>
    </row>
    <row r="119" spans="1:8">
      <c r="A119" s="661" t="s">
        <v>4089</v>
      </c>
      <c r="B119" s="662"/>
      <c r="C119" s="663"/>
      <c r="D119" s="658"/>
      <c r="E119" s="659"/>
      <c r="F119" s="659"/>
      <c r="G119" s="659"/>
      <c r="H119" s="660"/>
    </row>
    <row r="120" spans="1:8">
      <c r="A120" s="661" t="s">
        <v>4387</v>
      </c>
      <c r="B120" s="662"/>
      <c r="C120" s="663"/>
      <c r="D120" s="658"/>
      <c r="E120" s="659"/>
      <c r="F120" s="659"/>
      <c r="G120" s="659"/>
      <c r="H120" s="660"/>
    </row>
    <row r="121" spans="1:8" ht="15.75" thickBot="1">
      <c r="A121" s="661" t="s">
        <v>4186</v>
      </c>
      <c r="B121" s="662"/>
      <c r="C121" s="663"/>
      <c r="D121" s="658"/>
      <c r="E121" s="659"/>
      <c r="F121" s="659"/>
      <c r="G121" s="659"/>
      <c r="H121" s="660"/>
    </row>
    <row r="122" spans="1:8">
      <c r="A122" s="650" t="s">
        <v>3846</v>
      </c>
      <c r="B122" s="651"/>
      <c r="C122" s="48" t="s">
        <v>3763</v>
      </c>
      <c r="D122" s="48" t="s">
        <v>3866</v>
      </c>
      <c r="E122" s="49"/>
      <c r="F122" s="49"/>
      <c r="G122" s="49"/>
      <c r="H122" s="710" t="s">
        <v>3765</v>
      </c>
    </row>
    <row r="123" spans="1:8">
      <c r="A123" s="685" t="s">
        <v>3903</v>
      </c>
      <c r="B123" s="686"/>
      <c r="C123" s="50"/>
      <c r="D123" s="133"/>
      <c r="E123" s="51"/>
      <c r="F123" s="51"/>
      <c r="G123" s="51"/>
      <c r="H123" s="711"/>
    </row>
    <row r="124" spans="1:8">
      <c r="A124" s="632" t="s">
        <v>3768</v>
      </c>
      <c r="B124" s="634" t="s">
        <v>3769</v>
      </c>
      <c r="C124" s="687" t="s">
        <v>3770</v>
      </c>
      <c r="D124" s="52" t="s">
        <v>3771</v>
      </c>
      <c r="E124" s="53"/>
      <c r="F124" s="54" t="s">
        <v>3772</v>
      </c>
      <c r="G124" s="53"/>
      <c r="H124" s="55" t="s">
        <v>3773</v>
      </c>
    </row>
    <row r="125" spans="1:8">
      <c r="A125" s="633"/>
      <c r="B125" s="635"/>
      <c r="C125" s="667"/>
      <c r="D125" s="56" t="s">
        <v>3774</v>
      </c>
      <c r="E125" s="56" t="s">
        <v>3775</v>
      </c>
      <c r="F125" s="56" t="s">
        <v>3776</v>
      </c>
      <c r="G125" s="57" t="s">
        <v>3777</v>
      </c>
      <c r="H125" s="58" t="s">
        <v>3778</v>
      </c>
    </row>
    <row r="126" spans="1:8">
      <c r="A126" s="59" t="s">
        <v>3873</v>
      </c>
      <c r="B126" s="64" t="s">
        <v>3904</v>
      </c>
      <c r="C126" s="61">
        <v>1</v>
      </c>
      <c r="D126" s="61">
        <v>1</v>
      </c>
      <c r="E126" s="61">
        <v>0</v>
      </c>
      <c r="F126" s="61">
        <v>213.23</v>
      </c>
      <c r="G126" s="61">
        <v>18.579999999999998</v>
      </c>
      <c r="H126" s="62">
        <f>((F126*D126)+(E126*G126))*C126+0.01</f>
        <v>213.23999999999998</v>
      </c>
    </row>
    <row r="127" spans="1:8">
      <c r="A127" s="92"/>
      <c r="B127" s="64"/>
      <c r="C127" s="61"/>
      <c r="D127" s="61"/>
      <c r="E127" s="61"/>
      <c r="F127" s="61"/>
      <c r="G127" s="61"/>
      <c r="H127" s="62"/>
    </row>
    <row r="128" spans="1:8">
      <c r="A128" s="63"/>
      <c r="B128" s="64"/>
      <c r="C128" s="61"/>
      <c r="D128" s="61"/>
      <c r="E128" s="61"/>
      <c r="F128" s="61"/>
      <c r="G128" s="61"/>
      <c r="H128" s="62"/>
    </row>
    <row r="129" spans="1:8">
      <c r="A129" s="63"/>
      <c r="B129" s="64"/>
      <c r="C129" s="61"/>
      <c r="D129" s="61"/>
      <c r="E129" s="61"/>
      <c r="F129" s="61"/>
      <c r="G129" s="61"/>
      <c r="H129" s="62"/>
    </row>
    <row r="130" spans="1:8">
      <c r="A130" s="63"/>
      <c r="B130" s="64"/>
      <c r="C130" s="61"/>
      <c r="D130" s="61"/>
      <c r="E130" s="61"/>
      <c r="F130" s="61"/>
      <c r="G130" s="61"/>
      <c r="H130" s="62"/>
    </row>
    <row r="131" spans="1:8">
      <c r="A131" s="63"/>
      <c r="B131" s="64"/>
      <c r="C131" s="61"/>
      <c r="D131" s="61"/>
      <c r="E131" s="61"/>
      <c r="F131" s="61"/>
      <c r="G131" s="61"/>
      <c r="H131" s="62"/>
    </row>
    <row r="132" spans="1:8">
      <c r="A132" s="140"/>
      <c r="B132" s="65"/>
      <c r="C132" s="61"/>
      <c r="D132" s="61"/>
      <c r="E132" s="61"/>
      <c r="F132" s="61"/>
      <c r="G132" s="61"/>
      <c r="H132" s="62"/>
    </row>
    <row r="133" spans="1:8">
      <c r="A133" s="137"/>
      <c r="B133" s="66"/>
      <c r="C133" s="66"/>
      <c r="D133" s="66"/>
      <c r="E133" s="66"/>
      <c r="F133" s="628" t="s">
        <v>3780</v>
      </c>
      <c r="G133" s="66"/>
      <c r="H133" s="688">
        <f>SUM(H126)</f>
        <v>213.23999999999998</v>
      </c>
    </row>
    <row r="134" spans="1:8">
      <c r="A134" s="138"/>
      <c r="B134" s="51"/>
      <c r="C134" s="51"/>
      <c r="D134" s="51"/>
      <c r="E134" s="51"/>
      <c r="F134" s="629"/>
      <c r="G134" s="51"/>
      <c r="H134" s="689"/>
    </row>
    <row r="135" spans="1:8">
      <c r="A135" s="632" t="s">
        <v>3768</v>
      </c>
      <c r="B135" s="664" t="s">
        <v>3781</v>
      </c>
      <c r="C135" s="665"/>
      <c r="D135" s="636" t="s">
        <v>3782</v>
      </c>
      <c r="E135" s="636" t="s">
        <v>3770</v>
      </c>
      <c r="F135" s="668" t="s">
        <v>3783</v>
      </c>
      <c r="G135" s="665"/>
      <c r="H135" s="55" t="s">
        <v>3784</v>
      </c>
    </row>
    <row r="136" spans="1:8">
      <c r="A136" s="633"/>
      <c r="B136" s="666"/>
      <c r="C136" s="635"/>
      <c r="D136" s="667"/>
      <c r="E136" s="667"/>
      <c r="F136" s="669"/>
      <c r="G136" s="635"/>
      <c r="H136" s="58" t="s">
        <v>3778</v>
      </c>
    </row>
    <row r="137" spans="1:8">
      <c r="A137" s="59" t="s">
        <v>3785</v>
      </c>
      <c r="B137" s="67" t="s">
        <v>3786</v>
      </c>
      <c r="C137" s="65"/>
      <c r="D137" s="65"/>
      <c r="E137" s="61">
        <v>0.5</v>
      </c>
      <c r="F137" s="68"/>
      <c r="G137" s="61">
        <v>25.21</v>
      </c>
      <c r="H137" s="62">
        <f>E137*G137</f>
        <v>12.605</v>
      </c>
    </row>
    <row r="138" spans="1:8">
      <c r="A138" s="63" t="s">
        <v>3787</v>
      </c>
      <c r="B138" s="67" t="s">
        <v>3788</v>
      </c>
      <c r="C138" s="65"/>
      <c r="D138" s="65"/>
      <c r="E138" s="61">
        <v>2</v>
      </c>
      <c r="F138" s="51"/>
      <c r="G138" s="61">
        <v>8.3000000000000007</v>
      </c>
      <c r="H138" s="62">
        <f>E138*G138+0.01</f>
        <v>16.610000000000003</v>
      </c>
    </row>
    <row r="139" spans="1:8">
      <c r="A139" s="139"/>
      <c r="B139" s="67" t="s">
        <v>3789</v>
      </c>
      <c r="C139" s="65"/>
      <c r="D139" s="65"/>
      <c r="E139" s="61"/>
      <c r="F139" s="51"/>
      <c r="G139" s="61"/>
      <c r="H139" s="62">
        <f>(H137+H138)*15.51%</f>
        <v>4.5312465</v>
      </c>
    </row>
    <row r="140" spans="1:8">
      <c r="A140" s="139"/>
      <c r="B140" s="67"/>
      <c r="C140" s="65"/>
      <c r="D140" s="65"/>
      <c r="E140" s="61"/>
      <c r="F140" s="51"/>
      <c r="G140" s="61"/>
      <c r="H140" s="62"/>
    </row>
    <row r="141" spans="1:8">
      <c r="A141" s="139"/>
      <c r="B141" s="51"/>
      <c r="C141" s="65"/>
      <c r="D141" s="65"/>
      <c r="E141" s="61"/>
      <c r="F141" s="69"/>
      <c r="G141" s="61"/>
      <c r="H141" s="62"/>
    </row>
    <row r="142" spans="1:8">
      <c r="A142" s="139"/>
      <c r="B142" s="51"/>
      <c r="C142" s="65"/>
      <c r="D142" s="65"/>
      <c r="E142" s="61"/>
      <c r="F142" s="69"/>
      <c r="G142" s="61"/>
      <c r="H142" s="62"/>
    </row>
    <row r="143" spans="1:8">
      <c r="A143" s="140"/>
      <c r="B143" s="51"/>
      <c r="C143" s="65"/>
      <c r="D143" s="65"/>
      <c r="E143" s="61"/>
      <c r="F143" s="69"/>
      <c r="G143" s="61"/>
      <c r="H143" s="62"/>
    </row>
    <row r="144" spans="1:8">
      <c r="A144" s="141"/>
      <c r="B144" s="66"/>
      <c r="C144" s="66"/>
      <c r="D144" s="66"/>
      <c r="E144" s="66"/>
      <c r="F144" s="628" t="s">
        <v>3790</v>
      </c>
      <c r="G144" s="66"/>
      <c r="H144" s="670">
        <f>SUM(H137:H139)</f>
        <v>33.746246500000005</v>
      </c>
    </row>
    <row r="145" spans="1:8">
      <c r="A145" s="142"/>
      <c r="B145" s="70"/>
      <c r="C145" s="70"/>
      <c r="D145" s="70"/>
      <c r="E145" s="70"/>
      <c r="F145" s="629"/>
      <c r="G145" s="70"/>
      <c r="H145" s="631"/>
    </row>
    <row r="146" spans="1:8">
      <c r="A146" s="671" t="s">
        <v>3791</v>
      </c>
      <c r="B146" s="672"/>
      <c r="C146" s="675">
        <v>571</v>
      </c>
      <c r="D146" s="628" t="s">
        <v>3792</v>
      </c>
      <c r="E146" s="676"/>
      <c r="F146" s="676"/>
      <c r="G146" s="51"/>
      <c r="H146" s="670">
        <f>(H133+H144)-0.01</f>
        <v>246.9762465</v>
      </c>
    </row>
    <row r="147" spans="1:8">
      <c r="A147" s="673"/>
      <c r="B147" s="674"/>
      <c r="C147" s="666"/>
      <c r="D147" s="677"/>
      <c r="E147" s="677"/>
      <c r="F147" s="677"/>
      <c r="G147" s="70"/>
      <c r="H147" s="640"/>
    </row>
    <row r="148" spans="1:8">
      <c r="A148" s="671" t="s">
        <v>3793</v>
      </c>
      <c r="B148" s="672"/>
      <c r="C148" s="672"/>
      <c r="D148" s="672"/>
      <c r="E148" s="672"/>
      <c r="F148" s="672"/>
      <c r="G148" s="51"/>
      <c r="H148" s="630">
        <f>H146/C146</f>
        <v>0.43253283099824869</v>
      </c>
    </row>
    <row r="149" spans="1:8">
      <c r="A149" s="673"/>
      <c r="B149" s="674"/>
      <c r="C149" s="674"/>
      <c r="D149" s="674"/>
      <c r="E149" s="674"/>
      <c r="F149" s="674"/>
      <c r="G149" s="51"/>
      <c r="H149" s="678"/>
    </row>
    <row r="150" spans="1:8">
      <c r="A150" s="632" t="s">
        <v>3768</v>
      </c>
      <c r="B150" s="679" t="s">
        <v>3794</v>
      </c>
      <c r="C150" s="680"/>
      <c r="D150" s="681"/>
      <c r="E150" s="682" t="s">
        <v>3795</v>
      </c>
      <c r="F150" s="682" t="s">
        <v>3784</v>
      </c>
      <c r="G150" s="636" t="s">
        <v>3796</v>
      </c>
      <c r="H150" s="72" t="s">
        <v>3784</v>
      </c>
    </row>
    <row r="151" spans="1:8">
      <c r="A151" s="633"/>
      <c r="B151" s="666"/>
      <c r="C151" s="666"/>
      <c r="D151" s="635"/>
      <c r="E151" s="667"/>
      <c r="F151" s="667"/>
      <c r="G151" s="667"/>
      <c r="H151" s="73" t="s">
        <v>3797</v>
      </c>
    </row>
    <row r="152" spans="1:8">
      <c r="A152" s="92"/>
      <c r="B152" s="75"/>
      <c r="C152" s="51"/>
      <c r="D152" s="65"/>
      <c r="E152" s="76"/>
      <c r="F152" s="61"/>
      <c r="G152" s="77"/>
      <c r="H152" s="78"/>
    </row>
    <row r="153" spans="1:8">
      <c r="A153" s="79"/>
      <c r="B153" s="75"/>
      <c r="C153" s="51"/>
      <c r="D153" s="65"/>
      <c r="E153" s="76"/>
      <c r="F153" s="61"/>
      <c r="G153" s="77"/>
      <c r="H153" s="78"/>
    </row>
    <row r="154" spans="1:8">
      <c r="A154" s="79"/>
      <c r="B154" s="75"/>
      <c r="C154" s="51"/>
      <c r="D154" s="65"/>
      <c r="E154" s="76"/>
      <c r="F154" s="61"/>
      <c r="G154" s="161"/>
      <c r="H154" s="95"/>
    </row>
    <row r="155" spans="1:8">
      <c r="A155" s="139"/>
      <c r="B155" s="75"/>
      <c r="C155" s="51"/>
      <c r="D155" s="65"/>
      <c r="E155" s="76"/>
      <c r="F155" s="61"/>
      <c r="G155" s="161"/>
      <c r="H155" s="95"/>
    </row>
    <row r="156" spans="1:8">
      <c r="A156" s="92"/>
      <c r="B156" s="75"/>
      <c r="C156" s="51"/>
      <c r="D156" s="65"/>
      <c r="E156" s="76"/>
      <c r="F156" s="61"/>
      <c r="G156" s="77"/>
      <c r="H156" s="95"/>
    </row>
    <row r="157" spans="1:8">
      <c r="A157" s="139"/>
      <c r="B157" s="75"/>
      <c r="C157" s="51"/>
      <c r="D157" s="65"/>
      <c r="E157" s="76"/>
      <c r="F157" s="61"/>
      <c r="G157" s="81"/>
      <c r="H157" s="78"/>
    </row>
    <row r="158" spans="1:8">
      <c r="A158" s="140"/>
      <c r="B158" s="51"/>
      <c r="C158" s="69"/>
      <c r="D158" s="65"/>
      <c r="E158" s="65"/>
      <c r="F158" s="61"/>
      <c r="G158" s="82"/>
      <c r="H158" s="83"/>
    </row>
    <row r="159" spans="1:8">
      <c r="A159" s="141"/>
      <c r="B159" s="66"/>
      <c r="C159" s="66"/>
      <c r="D159" s="66"/>
      <c r="E159" s="66"/>
      <c r="F159" s="628" t="s">
        <v>3798</v>
      </c>
      <c r="G159" s="66"/>
      <c r="H159" s="630"/>
    </row>
    <row r="160" spans="1:8">
      <c r="A160" s="142"/>
      <c r="B160" s="51"/>
      <c r="C160" s="51"/>
      <c r="D160" s="51"/>
      <c r="E160" s="51"/>
      <c r="F160" s="629"/>
      <c r="G160" s="51"/>
      <c r="H160" s="631"/>
    </row>
    <row r="161" spans="1:8">
      <c r="A161" s="632" t="s">
        <v>3768</v>
      </c>
      <c r="B161" s="634" t="s">
        <v>3799</v>
      </c>
      <c r="C161" s="84" t="s">
        <v>3</v>
      </c>
      <c r="D161" s="85" t="s">
        <v>3</v>
      </c>
      <c r="E161" s="86" t="s">
        <v>3</v>
      </c>
      <c r="F161" s="636" t="s">
        <v>3784</v>
      </c>
      <c r="G161" s="636" t="s">
        <v>3796</v>
      </c>
      <c r="H161" s="72" t="s">
        <v>3773</v>
      </c>
    </row>
    <row r="162" spans="1:8">
      <c r="A162" s="633"/>
      <c r="B162" s="635"/>
      <c r="C162" s="76" t="s">
        <v>3800</v>
      </c>
      <c r="D162" s="76" t="s">
        <v>3801</v>
      </c>
      <c r="E162" s="76" t="s">
        <v>3802</v>
      </c>
      <c r="F162" s="637"/>
      <c r="G162" s="637"/>
      <c r="H162" s="87" t="s">
        <v>3797</v>
      </c>
    </row>
    <row r="163" spans="1:8">
      <c r="A163" s="79"/>
      <c r="B163" s="75"/>
      <c r="C163" s="148"/>
      <c r="D163" s="89"/>
      <c r="E163" s="89"/>
      <c r="F163" s="148"/>
      <c r="G163" s="90"/>
      <c r="H163" s="162"/>
    </row>
    <row r="164" spans="1:8">
      <c r="A164" s="79"/>
      <c r="B164" s="88"/>
      <c r="C164" s="93"/>
      <c r="D164" s="61"/>
      <c r="E164" s="61"/>
      <c r="F164" s="93"/>
      <c r="G164" s="94"/>
      <c r="H164" s="78"/>
    </row>
    <row r="165" spans="1:8">
      <c r="A165" s="79"/>
      <c r="B165" s="88"/>
      <c r="C165" s="61"/>
      <c r="D165" s="61"/>
      <c r="E165" s="61"/>
      <c r="F165" s="93"/>
      <c r="G165" s="94"/>
      <c r="H165" s="78"/>
    </row>
    <row r="166" spans="1:8">
      <c r="A166" s="79"/>
      <c r="B166" s="88"/>
      <c r="C166" s="61"/>
      <c r="D166" s="61"/>
      <c r="E166" s="61"/>
      <c r="F166" s="93"/>
      <c r="G166" s="94"/>
      <c r="H166" s="78"/>
    </row>
    <row r="167" spans="1:8">
      <c r="A167" s="79"/>
      <c r="B167" s="88"/>
      <c r="C167" s="61"/>
      <c r="D167" s="61"/>
      <c r="E167" s="61"/>
      <c r="F167" s="93"/>
      <c r="G167" s="94"/>
      <c r="H167" s="95"/>
    </row>
    <row r="168" spans="1:8">
      <c r="A168" s="140"/>
      <c r="B168" s="65"/>
      <c r="C168" s="61"/>
      <c r="D168" s="61"/>
      <c r="E168" s="61"/>
      <c r="F168" s="65"/>
      <c r="G168" s="94"/>
      <c r="H168" s="95"/>
    </row>
    <row r="169" spans="1:8">
      <c r="A169" s="141"/>
      <c r="B169" s="66"/>
      <c r="C169" s="66"/>
      <c r="D169" s="66"/>
      <c r="E169" s="66"/>
      <c r="F169" s="628" t="s">
        <v>3803</v>
      </c>
      <c r="G169" s="66"/>
      <c r="H169" s="630"/>
    </row>
    <row r="170" spans="1:8">
      <c r="A170" s="142"/>
      <c r="B170" s="51"/>
      <c r="C170" s="51"/>
      <c r="D170" s="51"/>
      <c r="E170" s="51"/>
      <c r="F170" s="629"/>
      <c r="G170" s="51"/>
      <c r="H170" s="631"/>
    </row>
    <row r="171" spans="1:8">
      <c r="A171" s="638" t="s">
        <v>3804</v>
      </c>
      <c r="B171" s="639"/>
      <c r="C171" s="639"/>
      <c r="D171" s="66"/>
      <c r="E171" s="66"/>
      <c r="F171" s="66"/>
      <c r="G171" s="66"/>
      <c r="H171" s="644">
        <f>H148+H159+H169</f>
        <v>0.43253283099824869</v>
      </c>
    </row>
    <row r="172" spans="1:8">
      <c r="A172" s="638"/>
      <c r="B172" s="639"/>
      <c r="C172" s="639"/>
      <c r="D172" s="70"/>
      <c r="E172" s="70"/>
      <c r="F172" s="70"/>
      <c r="G172" s="70"/>
      <c r="H172" s="645"/>
    </row>
    <row r="173" spans="1:8">
      <c r="A173" s="646" t="s">
        <v>3836</v>
      </c>
      <c r="B173" s="647"/>
      <c r="C173" s="96"/>
      <c r="D173" s="66"/>
      <c r="E173" s="66"/>
      <c r="F173" s="66"/>
      <c r="G173" s="66"/>
      <c r="H173" s="98"/>
    </row>
    <row r="174" spans="1:8">
      <c r="A174" s="646"/>
      <c r="B174" s="647"/>
      <c r="C174" s="97"/>
      <c r="D174" s="70"/>
      <c r="E174" s="70"/>
      <c r="F174" s="70"/>
      <c r="G174" s="70"/>
      <c r="H174" s="71"/>
    </row>
    <row r="175" spans="1:8">
      <c r="A175" s="646" t="s">
        <v>3805</v>
      </c>
      <c r="B175" s="647"/>
      <c r="C175" s="96"/>
      <c r="D175" s="51"/>
      <c r="E175" s="51"/>
      <c r="F175" s="51"/>
      <c r="G175" s="51"/>
      <c r="H175" s="98">
        <f>(H171+H173)</f>
        <v>0.43253283099824869</v>
      </c>
    </row>
    <row r="176" spans="1:8" ht="15.75" thickBot="1">
      <c r="A176" s="648"/>
      <c r="B176" s="649"/>
      <c r="C176" s="99"/>
      <c r="D176" s="100"/>
      <c r="E176" s="100"/>
      <c r="F176" s="100"/>
      <c r="G176" s="100"/>
      <c r="H176" s="199"/>
    </row>
    <row r="177" spans="1:8">
      <c r="A177" s="650" t="s">
        <v>3806</v>
      </c>
      <c r="B177" s="651"/>
      <c r="C177" s="102"/>
      <c r="D177" s="69"/>
      <c r="E177" s="69"/>
      <c r="F177" s="69"/>
      <c r="G177" s="69"/>
      <c r="H177" s="95"/>
    </row>
    <row r="178" spans="1:8">
      <c r="A178" s="144"/>
      <c r="B178" s="104"/>
      <c r="C178" s="69"/>
      <c r="D178" s="105"/>
      <c r="E178" s="51"/>
      <c r="F178" s="51"/>
      <c r="G178" s="69"/>
      <c r="H178" s="95"/>
    </row>
    <row r="179" spans="1:8" ht="15.75" thickBot="1">
      <c r="A179" s="144"/>
      <c r="B179" s="104"/>
      <c r="C179" s="51"/>
      <c r="D179" s="105"/>
      <c r="E179" s="51"/>
      <c r="F179" s="51"/>
      <c r="G179" s="51"/>
      <c r="H179" s="106"/>
    </row>
    <row r="180" spans="1:8" ht="15" customHeight="1">
      <c r="A180" s="652" t="s">
        <v>3808</v>
      </c>
      <c r="B180" s="653"/>
      <c r="C180" s="654"/>
      <c r="D180" s="655" t="s">
        <v>3807</v>
      </c>
      <c r="E180" s="656"/>
      <c r="F180" s="656"/>
      <c r="G180" s="656"/>
      <c r="H180" s="657"/>
    </row>
    <row r="181" spans="1:8">
      <c r="A181" s="661" t="s">
        <v>4089</v>
      </c>
      <c r="B181" s="662"/>
      <c r="C181" s="663"/>
      <c r="D181" s="658"/>
      <c r="E181" s="659"/>
      <c r="F181" s="659"/>
      <c r="G181" s="659"/>
      <c r="H181" s="660"/>
    </row>
    <row r="182" spans="1:8">
      <c r="A182" s="661" t="s">
        <v>4387</v>
      </c>
      <c r="B182" s="662"/>
      <c r="C182" s="663"/>
      <c r="D182" s="658"/>
      <c r="E182" s="659"/>
      <c r="F182" s="659"/>
      <c r="G182" s="659"/>
      <c r="H182" s="660"/>
    </row>
    <row r="183" spans="1:8" ht="15.75" thickBot="1">
      <c r="A183" s="661" t="s">
        <v>4186</v>
      </c>
      <c r="B183" s="662"/>
      <c r="C183" s="663"/>
      <c r="D183" s="658"/>
      <c r="E183" s="659"/>
      <c r="F183" s="659"/>
      <c r="G183" s="659"/>
      <c r="H183" s="660"/>
    </row>
    <row r="184" spans="1:8">
      <c r="A184" s="650" t="s">
        <v>3846</v>
      </c>
      <c r="B184" s="651"/>
      <c r="C184" s="48" t="s">
        <v>3763</v>
      </c>
      <c r="D184" s="48" t="s">
        <v>3869</v>
      </c>
      <c r="E184" s="49"/>
      <c r="F184" s="49"/>
      <c r="G184" s="49"/>
      <c r="H184" s="710" t="s">
        <v>3809</v>
      </c>
    </row>
    <row r="185" spans="1:8">
      <c r="A185" s="685" t="s">
        <v>3905</v>
      </c>
      <c r="B185" s="686"/>
      <c r="C185" s="50"/>
      <c r="D185" s="133"/>
      <c r="E185" s="51"/>
      <c r="F185" s="51"/>
      <c r="G185" s="51"/>
      <c r="H185" s="711"/>
    </row>
    <row r="186" spans="1:8">
      <c r="A186" s="632" t="s">
        <v>3768</v>
      </c>
      <c r="B186" s="634" t="s">
        <v>3769</v>
      </c>
      <c r="C186" s="687" t="s">
        <v>3770</v>
      </c>
      <c r="D186" s="52" t="s">
        <v>3771</v>
      </c>
      <c r="E186" s="53"/>
      <c r="F186" s="54" t="s">
        <v>3772</v>
      </c>
      <c r="G186" s="53"/>
      <c r="H186" s="55" t="s">
        <v>3773</v>
      </c>
    </row>
    <row r="187" spans="1:8">
      <c r="A187" s="633"/>
      <c r="B187" s="635"/>
      <c r="C187" s="667"/>
      <c r="D187" s="56" t="s">
        <v>3774</v>
      </c>
      <c r="E187" s="56" t="s">
        <v>3775</v>
      </c>
      <c r="F187" s="56" t="s">
        <v>3776</v>
      </c>
      <c r="G187" s="57" t="s">
        <v>3777</v>
      </c>
      <c r="H187" s="58" t="s">
        <v>3778</v>
      </c>
    </row>
    <row r="188" spans="1:8">
      <c r="A188" s="59" t="s">
        <v>3873</v>
      </c>
      <c r="B188" s="64" t="s">
        <v>4011</v>
      </c>
      <c r="C188" s="61">
        <v>1</v>
      </c>
      <c r="D188" s="61">
        <v>1</v>
      </c>
      <c r="E188" s="61">
        <v>0</v>
      </c>
      <c r="F188" s="61">
        <v>213.23</v>
      </c>
      <c r="G188" s="61">
        <v>18.579999999999998</v>
      </c>
      <c r="H188" s="62">
        <f>((F188*D188)+(E188*G188))*C188+0.01</f>
        <v>213.23999999999998</v>
      </c>
    </row>
    <row r="189" spans="1:8">
      <c r="A189" s="92"/>
      <c r="B189" s="64"/>
      <c r="C189" s="61"/>
      <c r="D189" s="61"/>
      <c r="E189" s="61"/>
      <c r="F189" s="61"/>
      <c r="G189" s="61"/>
      <c r="H189" s="62"/>
    </row>
    <row r="190" spans="1:8">
      <c r="A190" s="63"/>
      <c r="B190" s="64"/>
      <c r="C190" s="61"/>
      <c r="D190" s="61"/>
      <c r="E190" s="61"/>
      <c r="F190" s="61"/>
      <c r="G190" s="61"/>
      <c r="H190" s="62"/>
    </row>
    <row r="191" spans="1:8">
      <c r="A191" s="63"/>
      <c r="B191" s="64"/>
      <c r="C191" s="61"/>
      <c r="D191" s="61"/>
      <c r="E191" s="61"/>
      <c r="F191" s="61"/>
      <c r="G191" s="61"/>
      <c r="H191" s="62"/>
    </row>
    <row r="192" spans="1:8">
      <c r="A192" s="63"/>
      <c r="B192" s="64"/>
      <c r="C192" s="61"/>
      <c r="D192" s="61"/>
      <c r="E192" s="61"/>
      <c r="F192" s="61"/>
      <c r="G192" s="61"/>
      <c r="H192" s="62"/>
    </row>
    <row r="193" spans="1:8">
      <c r="A193" s="63"/>
      <c r="B193" s="64"/>
      <c r="C193" s="61"/>
      <c r="D193" s="61"/>
      <c r="E193" s="61"/>
      <c r="F193" s="61"/>
      <c r="G193" s="61"/>
      <c r="H193" s="62"/>
    </row>
    <row r="194" spans="1:8">
      <c r="A194" s="140"/>
      <c r="B194" s="65"/>
      <c r="C194" s="61"/>
      <c r="D194" s="61"/>
      <c r="E194" s="61"/>
      <c r="F194" s="61"/>
      <c r="G194" s="61"/>
      <c r="H194" s="62"/>
    </row>
    <row r="195" spans="1:8">
      <c r="A195" s="137"/>
      <c r="B195" s="66"/>
      <c r="C195" s="66"/>
      <c r="D195" s="66"/>
      <c r="E195" s="66"/>
      <c r="F195" s="628" t="s">
        <v>3780</v>
      </c>
      <c r="G195" s="66"/>
      <c r="H195" s="688">
        <f>SUM(H188)</f>
        <v>213.23999999999998</v>
      </c>
    </row>
    <row r="196" spans="1:8">
      <c r="A196" s="138"/>
      <c r="B196" s="51"/>
      <c r="C196" s="51"/>
      <c r="D196" s="51"/>
      <c r="E196" s="51"/>
      <c r="F196" s="629"/>
      <c r="G196" s="51"/>
      <c r="H196" s="689"/>
    </row>
    <row r="197" spans="1:8">
      <c r="A197" s="632" t="s">
        <v>3768</v>
      </c>
      <c r="B197" s="664" t="s">
        <v>3781</v>
      </c>
      <c r="C197" s="665"/>
      <c r="D197" s="636" t="s">
        <v>3782</v>
      </c>
      <c r="E197" s="636" t="s">
        <v>3770</v>
      </c>
      <c r="F197" s="668" t="s">
        <v>3783</v>
      </c>
      <c r="G197" s="665"/>
      <c r="H197" s="55" t="s">
        <v>3784</v>
      </c>
    </row>
    <row r="198" spans="1:8">
      <c r="A198" s="633"/>
      <c r="B198" s="666"/>
      <c r="C198" s="635"/>
      <c r="D198" s="667"/>
      <c r="E198" s="667"/>
      <c r="F198" s="669"/>
      <c r="G198" s="635"/>
      <c r="H198" s="58" t="s">
        <v>3778</v>
      </c>
    </row>
    <row r="199" spans="1:8">
      <c r="A199" s="59" t="s">
        <v>3785</v>
      </c>
      <c r="B199" s="67" t="s">
        <v>3786</v>
      </c>
      <c r="C199" s="65"/>
      <c r="D199" s="65"/>
      <c r="E199" s="61">
        <v>0.3</v>
      </c>
      <c r="F199" s="68"/>
      <c r="G199" s="61">
        <v>25.21</v>
      </c>
      <c r="H199" s="62">
        <f>E199*G199</f>
        <v>7.5629999999999997</v>
      </c>
    </row>
    <row r="200" spans="1:8">
      <c r="A200" s="63" t="s">
        <v>3787</v>
      </c>
      <c r="B200" s="67" t="s">
        <v>3788</v>
      </c>
      <c r="C200" s="65"/>
      <c r="D200" s="65"/>
      <c r="E200" s="61">
        <v>2</v>
      </c>
      <c r="F200" s="51"/>
      <c r="G200" s="61">
        <v>8.3000000000000007</v>
      </c>
      <c r="H200" s="62">
        <f>E200*G200+0.01</f>
        <v>16.610000000000003</v>
      </c>
    </row>
    <row r="201" spans="1:8">
      <c r="A201" s="139"/>
      <c r="B201" s="67" t="s">
        <v>3789</v>
      </c>
      <c r="C201" s="65"/>
      <c r="D201" s="65"/>
      <c r="E201" s="61"/>
      <c r="F201" s="51"/>
      <c r="G201" s="61"/>
      <c r="H201" s="62">
        <f>(H199+H200)*15.51%</f>
        <v>3.7492323000000001</v>
      </c>
    </row>
    <row r="202" spans="1:8">
      <c r="A202" s="139"/>
      <c r="B202" s="67"/>
      <c r="C202" s="65"/>
      <c r="D202" s="65"/>
      <c r="E202" s="61"/>
      <c r="F202" s="51"/>
      <c r="G202" s="61"/>
      <c r="H202" s="62"/>
    </row>
    <row r="203" spans="1:8">
      <c r="A203" s="139"/>
      <c r="B203" s="51"/>
      <c r="C203" s="65"/>
      <c r="D203" s="65"/>
      <c r="E203" s="61"/>
      <c r="F203" s="69"/>
      <c r="G203" s="61"/>
      <c r="H203" s="62"/>
    </row>
    <row r="204" spans="1:8">
      <c r="A204" s="139"/>
      <c r="B204" s="51"/>
      <c r="C204" s="65"/>
      <c r="D204" s="65"/>
      <c r="E204" s="61"/>
      <c r="F204" s="69"/>
      <c r="G204" s="61"/>
      <c r="H204" s="62"/>
    </row>
    <row r="205" spans="1:8">
      <c r="A205" s="140"/>
      <c r="B205" s="51"/>
      <c r="C205" s="65"/>
      <c r="D205" s="65"/>
      <c r="E205" s="61"/>
      <c r="F205" s="69"/>
      <c r="G205" s="61"/>
      <c r="H205" s="62"/>
    </row>
    <row r="206" spans="1:8">
      <c r="A206" s="141"/>
      <c r="B206" s="66"/>
      <c r="C206" s="66"/>
      <c r="D206" s="66"/>
      <c r="E206" s="66"/>
      <c r="F206" s="628" t="s">
        <v>3790</v>
      </c>
      <c r="G206" s="66"/>
      <c r="H206" s="670">
        <f>SUM(H199:H201)</f>
        <v>27.922232300000001</v>
      </c>
    </row>
    <row r="207" spans="1:8">
      <c r="A207" s="142"/>
      <c r="B207" s="70"/>
      <c r="C207" s="70"/>
      <c r="D207" s="70"/>
      <c r="E207" s="70"/>
      <c r="F207" s="629"/>
      <c r="G207" s="70"/>
      <c r="H207" s="631"/>
    </row>
    <row r="208" spans="1:8">
      <c r="A208" s="671" t="s">
        <v>3791</v>
      </c>
      <c r="B208" s="672"/>
      <c r="C208" s="675">
        <v>106</v>
      </c>
      <c r="D208" s="628" t="s">
        <v>3792</v>
      </c>
      <c r="E208" s="676"/>
      <c r="F208" s="676"/>
      <c r="G208" s="51"/>
      <c r="H208" s="670">
        <f>(H195+H206)-0.01</f>
        <v>241.15223229999998</v>
      </c>
    </row>
    <row r="209" spans="1:8">
      <c r="A209" s="673"/>
      <c r="B209" s="674"/>
      <c r="C209" s="666"/>
      <c r="D209" s="677"/>
      <c r="E209" s="677"/>
      <c r="F209" s="677"/>
      <c r="G209" s="70"/>
      <c r="H209" s="640"/>
    </row>
    <row r="210" spans="1:8">
      <c r="A210" s="671" t="s">
        <v>3793</v>
      </c>
      <c r="B210" s="672"/>
      <c r="C210" s="672"/>
      <c r="D210" s="672"/>
      <c r="E210" s="672"/>
      <c r="F210" s="672"/>
      <c r="G210" s="51"/>
      <c r="H210" s="630">
        <f>H208/C208</f>
        <v>2.2750210594339619</v>
      </c>
    </row>
    <row r="211" spans="1:8">
      <c r="A211" s="673"/>
      <c r="B211" s="674"/>
      <c r="C211" s="674"/>
      <c r="D211" s="674"/>
      <c r="E211" s="674"/>
      <c r="F211" s="674"/>
      <c r="G211" s="51"/>
      <c r="H211" s="678"/>
    </row>
    <row r="212" spans="1:8">
      <c r="A212" s="632" t="s">
        <v>3768</v>
      </c>
      <c r="B212" s="679" t="s">
        <v>3794</v>
      </c>
      <c r="C212" s="680"/>
      <c r="D212" s="681"/>
      <c r="E212" s="682" t="s">
        <v>3795</v>
      </c>
      <c r="F212" s="682" t="s">
        <v>3784</v>
      </c>
      <c r="G212" s="636" t="s">
        <v>3796</v>
      </c>
      <c r="H212" s="72" t="s">
        <v>3784</v>
      </c>
    </row>
    <row r="213" spans="1:8">
      <c r="A213" s="633"/>
      <c r="B213" s="666"/>
      <c r="C213" s="666"/>
      <c r="D213" s="635"/>
      <c r="E213" s="667"/>
      <c r="F213" s="667"/>
      <c r="G213" s="667"/>
      <c r="H213" s="73" t="s">
        <v>3797</v>
      </c>
    </row>
    <row r="214" spans="1:8">
      <c r="A214" s="92"/>
      <c r="B214" s="75"/>
      <c r="C214" s="51"/>
      <c r="D214" s="65"/>
      <c r="E214" s="76"/>
      <c r="F214" s="61"/>
      <c r="G214" s="77"/>
      <c r="H214" s="78"/>
    </row>
    <row r="215" spans="1:8">
      <c r="A215" s="79"/>
      <c r="B215" s="75"/>
      <c r="C215" s="51"/>
      <c r="D215" s="65"/>
      <c r="E215" s="76"/>
      <c r="F215" s="61"/>
      <c r="G215" s="77"/>
      <c r="H215" s="78"/>
    </row>
    <row r="216" spans="1:8">
      <c r="A216" s="79"/>
      <c r="B216" s="75"/>
      <c r="C216" s="51"/>
      <c r="D216" s="65"/>
      <c r="E216" s="76"/>
      <c r="F216" s="61"/>
      <c r="G216" s="161"/>
      <c r="H216" s="95"/>
    </row>
    <row r="217" spans="1:8">
      <c r="A217" s="139"/>
      <c r="B217" s="75"/>
      <c r="C217" s="51"/>
      <c r="D217" s="65"/>
      <c r="E217" s="76"/>
      <c r="F217" s="61"/>
      <c r="G217" s="161"/>
      <c r="H217" s="95"/>
    </row>
    <row r="218" spans="1:8">
      <c r="A218" s="92"/>
      <c r="B218" s="75"/>
      <c r="C218" s="51"/>
      <c r="D218" s="65"/>
      <c r="E218" s="76"/>
      <c r="F218" s="61"/>
      <c r="G218" s="77"/>
      <c r="H218" s="95"/>
    </row>
    <row r="219" spans="1:8">
      <c r="A219" s="139"/>
      <c r="B219" s="75"/>
      <c r="C219" s="51"/>
      <c r="D219" s="65"/>
      <c r="E219" s="76"/>
      <c r="F219" s="61"/>
      <c r="G219" s="81"/>
      <c r="H219" s="78"/>
    </row>
    <row r="220" spans="1:8">
      <c r="A220" s="140"/>
      <c r="B220" s="51"/>
      <c r="C220" s="69"/>
      <c r="D220" s="65"/>
      <c r="E220" s="65"/>
      <c r="F220" s="61"/>
      <c r="G220" s="82"/>
      <c r="H220" s="83"/>
    </row>
    <row r="221" spans="1:8">
      <c r="A221" s="141"/>
      <c r="B221" s="66"/>
      <c r="C221" s="66"/>
      <c r="D221" s="66"/>
      <c r="E221" s="66"/>
      <c r="F221" s="628" t="s">
        <v>3798</v>
      </c>
      <c r="G221" s="66"/>
      <c r="H221" s="630"/>
    </row>
    <row r="222" spans="1:8">
      <c r="A222" s="142"/>
      <c r="B222" s="51"/>
      <c r="C222" s="51"/>
      <c r="D222" s="51"/>
      <c r="E222" s="51"/>
      <c r="F222" s="629"/>
      <c r="G222" s="51"/>
      <c r="H222" s="631"/>
    </row>
    <row r="223" spans="1:8">
      <c r="A223" s="632" t="s">
        <v>3768</v>
      </c>
      <c r="B223" s="634" t="s">
        <v>3799</v>
      </c>
      <c r="C223" s="84" t="s">
        <v>3</v>
      </c>
      <c r="D223" s="85" t="s">
        <v>3</v>
      </c>
      <c r="E223" s="86" t="s">
        <v>3</v>
      </c>
      <c r="F223" s="636" t="s">
        <v>3784</v>
      </c>
      <c r="G223" s="636" t="s">
        <v>3796</v>
      </c>
      <c r="H223" s="72" t="s">
        <v>3773</v>
      </c>
    </row>
    <row r="224" spans="1:8">
      <c r="A224" s="633"/>
      <c r="B224" s="635"/>
      <c r="C224" s="76" t="s">
        <v>3800</v>
      </c>
      <c r="D224" s="76" t="s">
        <v>3801</v>
      </c>
      <c r="E224" s="76" t="s">
        <v>3802</v>
      </c>
      <c r="F224" s="637"/>
      <c r="G224" s="637"/>
      <c r="H224" s="87" t="s">
        <v>3797</v>
      </c>
    </row>
    <row r="225" spans="1:8">
      <c r="A225" s="79"/>
      <c r="B225" s="75"/>
      <c r="C225" s="148"/>
      <c r="D225" s="89"/>
      <c r="E225" s="89"/>
      <c r="F225" s="148"/>
      <c r="G225" s="90"/>
      <c r="H225" s="162"/>
    </row>
    <row r="226" spans="1:8">
      <c r="A226" s="79"/>
      <c r="B226" s="88"/>
      <c r="C226" s="93"/>
      <c r="D226" s="61"/>
      <c r="E226" s="61"/>
      <c r="F226" s="93"/>
      <c r="G226" s="94"/>
      <c r="H226" s="78"/>
    </row>
    <row r="227" spans="1:8">
      <c r="A227" s="79"/>
      <c r="B227" s="88"/>
      <c r="C227" s="61"/>
      <c r="D227" s="61"/>
      <c r="E227" s="61"/>
      <c r="F227" s="93"/>
      <c r="G227" s="94"/>
      <c r="H227" s="78"/>
    </row>
    <row r="228" spans="1:8">
      <c r="A228" s="79"/>
      <c r="B228" s="88"/>
      <c r="C228" s="61"/>
      <c r="D228" s="61"/>
      <c r="E228" s="61"/>
      <c r="F228" s="93"/>
      <c r="G228" s="94"/>
      <c r="H228" s="78"/>
    </row>
    <row r="229" spans="1:8">
      <c r="A229" s="79"/>
      <c r="B229" s="88"/>
      <c r="C229" s="61"/>
      <c r="D229" s="61"/>
      <c r="E229" s="61"/>
      <c r="F229" s="93"/>
      <c r="G229" s="94"/>
      <c r="H229" s="95"/>
    </row>
    <row r="230" spans="1:8">
      <c r="A230" s="140"/>
      <c r="B230" s="65"/>
      <c r="C230" s="61"/>
      <c r="D230" s="61"/>
      <c r="E230" s="61"/>
      <c r="F230" s="65"/>
      <c r="G230" s="94"/>
      <c r="H230" s="95"/>
    </row>
    <row r="231" spans="1:8">
      <c r="A231" s="141"/>
      <c r="B231" s="66"/>
      <c r="C231" s="66"/>
      <c r="D231" s="66"/>
      <c r="E231" s="66"/>
      <c r="F231" s="628" t="s">
        <v>3803</v>
      </c>
      <c r="G231" s="66"/>
      <c r="H231" s="630"/>
    </row>
    <row r="232" spans="1:8">
      <c r="A232" s="142"/>
      <c r="B232" s="51"/>
      <c r="C232" s="51"/>
      <c r="D232" s="51"/>
      <c r="E232" s="51"/>
      <c r="F232" s="629"/>
      <c r="G232" s="51"/>
      <c r="H232" s="631"/>
    </row>
    <row r="233" spans="1:8">
      <c r="A233" s="638" t="s">
        <v>3804</v>
      </c>
      <c r="B233" s="639"/>
      <c r="C233" s="639"/>
      <c r="D233" s="66"/>
      <c r="E233" s="66"/>
      <c r="F233" s="66"/>
      <c r="G233" s="66"/>
      <c r="H233" s="644">
        <f>H210+H221+H231</f>
        <v>2.2750210594339619</v>
      </c>
    </row>
    <row r="234" spans="1:8">
      <c r="A234" s="638"/>
      <c r="B234" s="639"/>
      <c r="C234" s="639"/>
      <c r="D234" s="70"/>
      <c r="E234" s="70"/>
      <c r="F234" s="70"/>
      <c r="G234" s="70"/>
      <c r="H234" s="645"/>
    </row>
    <row r="235" spans="1:8">
      <c r="A235" s="646" t="s">
        <v>3836</v>
      </c>
      <c r="B235" s="647"/>
      <c r="C235" s="96"/>
      <c r="D235" s="66"/>
      <c r="E235" s="66"/>
      <c r="F235" s="66"/>
      <c r="G235" s="66"/>
      <c r="H235" s="98"/>
    </row>
    <row r="236" spans="1:8">
      <c r="A236" s="646"/>
      <c r="B236" s="647"/>
      <c r="C236" s="97"/>
      <c r="D236" s="70"/>
      <c r="E236" s="70"/>
      <c r="F236" s="70"/>
      <c r="G236" s="70"/>
      <c r="H236" s="71"/>
    </row>
    <row r="237" spans="1:8">
      <c r="A237" s="646" t="s">
        <v>3805</v>
      </c>
      <c r="B237" s="647"/>
      <c r="C237" s="96"/>
      <c r="D237" s="51"/>
      <c r="E237" s="51"/>
      <c r="F237" s="51"/>
      <c r="G237" s="51"/>
      <c r="H237" s="98">
        <f>(H233+H235)</f>
        <v>2.2750210594339619</v>
      </c>
    </row>
    <row r="238" spans="1:8" ht="15.75" thickBot="1">
      <c r="A238" s="648"/>
      <c r="B238" s="649"/>
      <c r="C238" s="99"/>
      <c r="D238" s="100"/>
      <c r="E238" s="100"/>
      <c r="F238" s="100"/>
      <c r="G238" s="100"/>
      <c r="H238" s="199"/>
    </row>
    <row r="239" spans="1:8">
      <c r="A239" s="650" t="s">
        <v>3806</v>
      </c>
      <c r="B239" s="651"/>
      <c r="C239" s="102"/>
      <c r="D239" s="69"/>
      <c r="E239" s="69"/>
      <c r="F239" s="69"/>
      <c r="G239" s="69"/>
      <c r="H239" s="95"/>
    </row>
    <row r="240" spans="1:8">
      <c r="A240" s="144"/>
      <c r="B240" s="104"/>
      <c r="C240" s="69"/>
      <c r="D240" s="105"/>
      <c r="E240" s="51"/>
      <c r="F240" s="51"/>
      <c r="G240" s="69"/>
      <c r="H240" s="95"/>
    </row>
    <row r="241" spans="1:8" ht="15.75" thickBot="1">
      <c r="A241" s="144"/>
      <c r="B241" s="104"/>
      <c r="C241" s="51"/>
      <c r="D241" s="105"/>
      <c r="E241" s="51"/>
      <c r="F241" s="51"/>
      <c r="G241" s="51"/>
      <c r="H241" s="106"/>
    </row>
    <row r="242" spans="1:8" ht="15" customHeight="1">
      <c r="A242" s="652" t="s">
        <v>3808</v>
      </c>
      <c r="B242" s="653"/>
      <c r="C242" s="654"/>
      <c r="D242" s="655" t="s">
        <v>3807</v>
      </c>
      <c r="E242" s="656"/>
      <c r="F242" s="656"/>
      <c r="G242" s="656"/>
      <c r="H242" s="657"/>
    </row>
    <row r="243" spans="1:8">
      <c r="A243" s="661" t="s">
        <v>4089</v>
      </c>
      <c r="B243" s="662"/>
      <c r="C243" s="663"/>
      <c r="D243" s="658"/>
      <c r="E243" s="659"/>
      <c r="F243" s="659"/>
      <c r="G243" s="659"/>
      <c r="H243" s="660"/>
    </row>
    <row r="244" spans="1:8">
      <c r="A244" s="661" t="s">
        <v>4387</v>
      </c>
      <c r="B244" s="662"/>
      <c r="C244" s="663"/>
      <c r="D244" s="658"/>
      <c r="E244" s="659"/>
      <c r="F244" s="659"/>
      <c r="G244" s="659"/>
      <c r="H244" s="660"/>
    </row>
    <row r="245" spans="1:8" ht="15.75" thickBot="1">
      <c r="A245" s="661" t="s">
        <v>4186</v>
      </c>
      <c r="B245" s="662"/>
      <c r="C245" s="663"/>
      <c r="D245" s="658"/>
      <c r="E245" s="659"/>
      <c r="F245" s="659"/>
      <c r="G245" s="659"/>
      <c r="H245" s="660"/>
    </row>
    <row r="246" spans="1:8">
      <c r="A246" s="650" t="s">
        <v>3846</v>
      </c>
      <c r="B246" s="651"/>
      <c r="C246" s="48" t="s">
        <v>3763</v>
      </c>
      <c r="D246" s="48" t="s">
        <v>3872</v>
      </c>
      <c r="E246" s="49"/>
      <c r="F246" s="49"/>
      <c r="G246" s="49"/>
      <c r="H246" s="710" t="s">
        <v>3809</v>
      </c>
    </row>
    <row r="247" spans="1:8">
      <c r="A247" s="685" t="s">
        <v>3906</v>
      </c>
      <c r="B247" s="686"/>
      <c r="C247" s="50"/>
      <c r="D247" s="133"/>
      <c r="E247" s="51"/>
      <c r="F247" s="51"/>
      <c r="G247" s="51"/>
      <c r="H247" s="711"/>
    </row>
    <row r="248" spans="1:8">
      <c r="A248" s="632" t="s">
        <v>3768</v>
      </c>
      <c r="B248" s="634" t="s">
        <v>3769</v>
      </c>
      <c r="C248" s="687" t="s">
        <v>3770</v>
      </c>
      <c r="D248" s="52" t="s">
        <v>3771</v>
      </c>
      <c r="E248" s="53"/>
      <c r="F248" s="54" t="s">
        <v>3772</v>
      </c>
      <c r="G248" s="53"/>
      <c r="H248" s="55" t="s">
        <v>3773</v>
      </c>
    </row>
    <row r="249" spans="1:8">
      <c r="A249" s="633"/>
      <c r="B249" s="635"/>
      <c r="C249" s="667"/>
      <c r="D249" s="56" t="s">
        <v>3774</v>
      </c>
      <c r="E249" s="56" t="s">
        <v>3775</v>
      </c>
      <c r="F249" s="56" t="s">
        <v>3776</v>
      </c>
      <c r="G249" s="57" t="s">
        <v>3777</v>
      </c>
      <c r="H249" s="58" t="s">
        <v>3778</v>
      </c>
    </row>
    <row r="250" spans="1:8">
      <c r="A250" s="59" t="s">
        <v>3873</v>
      </c>
      <c r="B250" s="64" t="s">
        <v>4011</v>
      </c>
      <c r="C250" s="61">
        <v>1</v>
      </c>
      <c r="D250" s="61">
        <v>1</v>
      </c>
      <c r="E250" s="61">
        <v>0</v>
      </c>
      <c r="F250" s="61">
        <v>213.23</v>
      </c>
      <c r="G250" s="61">
        <v>18.579999999999998</v>
      </c>
      <c r="H250" s="62">
        <f>((F250*D250)+(E250*G250))*C250+0.01</f>
        <v>213.23999999999998</v>
      </c>
    </row>
    <row r="251" spans="1:8">
      <c r="A251" s="92" t="s">
        <v>3859</v>
      </c>
      <c r="B251" s="64" t="s">
        <v>3849</v>
      </c>
      <c r="C251" s="61">
        <v>1</v>
      </c>
      <c r="D251" s="61">
        <v>0.78</v>
      </c>
      <c r="E251" s="61">
        <v>0.21999999999999997</v>
      </c>
      <c r="F251" s="61">
        <v>167.08</v>
      </c>
      <c r="G251" s="61">
        <v>18.579999999999998</v>
      </c>
      <c r="H251" s="62">
        <f>((F251*D251)+(E251*G251))*C251+0.01</f>
        <v>134.42000000000002</v>
      </c>
    </row>
    <row r="252" spans="1:8">
      <c r="A252" s="63" t="s">
        <v>3875</v>
      </c>
      <c r="B252" s="64" t="s">
        <v>4012</v>
      </c>
      <c r="C252" s="61">
        <v>1</v>
      </c>
      <c r="D252" s="61">
        <v>0.77</v>
      </c>
      <c r="E252" s="61">
        <v>0.22999999999999998</v>
      </c>
      <c r="F252" s="61">
        <v>221.74</v>
      </c>
      <c r="G252" s="61">
        <v>18.579999999999998</v>
      </c>
      <c r="H252" s="62">
        <f>((F252*D252)+(E252*G252))*C252</f>
        <v>175.01320000000001</v>
      </c>
    </row>
    <row r="253" spans="1:8">
      <c r="A253" s="63"/>
      <c r="B253" s="64"/>
      <c r="C253" s="61"/>
      <c r="D253" s="61"/>
      <c r="E253" s="61"/>
      <c r="F253" s="61"/>
      <c r="G253" s="61"/>
      <c r="H253" s="62"/>
    </row>
    <row r="254" spans="1:8">
      <c r="A254" s="63"/>
      <c r="B254" s="64"/>
      <c r="C254" s="61"/>
      <c r="D254" s="61"/>
      <c r="E254" s="61"/>
      <c r="F254" s="61"/>
      <c r="G254" s="61"/>
      <c r="H254" s="62"/>
    </row>
    <row r="255" spans="1:8">
      <c r="A255" s="63"/>
      <c r="B255" s="64"/>
      <c r="C255" s="61"/>
      <c r="D255" s="61"/>
      <c r="E255" s="61"/>
      <c r="F255" s="61"/>
      <c r="G255" s="61"/>
      <c r="H255" s="62"/>
    </row>
    <row r="256" spans="1:8">
      <c r="A256" s="140"/>
      <c r="B256" s="65"/>
      <c r="C256" s="61"/>
      <c r="D256" s="61"/>
      <c r="E256" s="61"/>
      <c r="F256" s="61"/>
      <c r="G256" s="61"/>
      <c r="H256" s="209"/>
    </row>
    <row r="257" spans="1:8">
      <c r="A257" s="141"/>
      <c r="B257" s="66"/>
      <c r="C257" s="66"/>
      <c r="D257" s="66"/>
      <c r="E257" s="66"/>
      <c r="F257" s="628" t="s">
        <v>3780</v>
      </c>
      <c r="G257" s="66"/>
      <c r="H257" s="670">
        <f>SUM(H250:H252)</f>
        <v>522.67319999999995</v>
      </c>
    </row>
    <row r="258" spans="1:8">
      <c r="A258" s="142"/>
      <c r="B258" s="51"/>
      <c r="C258" s="51"/>
      <c r="D258" s="51"/>
      <c r="E258" s="51"/>
      <c r="F258" s="629"/>
      <c r="G258" s="51"/>
      <c r="H258" s="631"/>
    </row>
    <row r="259" spans="1:8">
      <c r="A259" s="632" t="s">
        <v>3768</v>
      </c>
      <c r="B259" s="664" t="s">
        <v>3781</v>
      </c>
      <c r="C259" s="665"/>
      <c r="D259" s="636" t="s">
        <v>3782</v>
      </c>
      <c r="E259" s="636" t="s">
        <v>3770</v>
      </c>
      <c r="F259" s="668" t="s">
        <v>3783</v>
      </c>
      <c r="G259" s="665"/>
      <c r="H259" s="210" t="s">
        <v>3773</v>
      </c>
    </row>
    <row r="260" spans="1:8">
      <c r="A260" s="633"/>
      <c r="B260" s="666"/>
      <c r="C260" s="635"/>
      <c r="D260" s="667"/>
      <c r="E260" s="667"/>
      <c r="F260" s="669"/>
      <c r="G260" s="635"/>
      <c r="H260" s="211" t="s">
        <v>3778</v>
      </c>
    </row>
    <row r="261" spans="1:8">
      <c r="A261" s="59" t="s">
        <v>3785</v>
      </c>
      <c r="B261" s="67" t="s">
        <v>3786</v>
      </c>
      <c r="C261" s="65"/>
      <c r="D261" s="65"/>
      <c r="E261" s="61">
        <v>1</v>
      </c>
      <c r="F261" s="68"/>
      <c r="G261" s="61">
        <v>25.21</v>
      </c>
      <c r="H261" s="95">
        <f>E261*G261</f>
        <v>25.21</v>
      </c>
    </row>
    <row r="262" spans="1:8">
      <c r="A262" s="63" t="s">
        <v>3787</v>
      </c>
      <c r="B262" s="67" t="s">
        <v>3788</v>
      </c>
      <c r="C262" s="65"/>
      <c r="D262" s="65"/>
      <c r="E262" s="61">
        <v>3</v>
      </c>
      <c r="F262" s="51"/>
      <c r="G262" s="61">
        <v>8.3000000000000007</v>
      </c>
      <c r="H262" s="95">
        <f>E262*G262</f>
        <v>24.900000000000002</v>
      </c>
    </row>
    <row r="263" spans="1:8">
      <c r="A263" s="139"/>
      <c r="B263" s="67" t="s">
        <v>3789</v>
      </c>
      <c r="C263" s="65"/>
      <c r="D263" s="65"/>
      <c r="E263" s="61"/>
      <c r="F263" s="51"/>
      <c r="G263" s="61"/>
      <c r="H263" s="62">
        <f>(H261+H262)*15.51%</f>
        <v>7.772060999999999</v>
      </c>
    </row>
    <row r="264" spans="1:8">
      <c r="A264" s="139"/>
      <c r="B264" s="67"/>
      <c r="C264" s="65"/>
      <c r="D264" s="65"/>
      <c r="E264" s="61"/>
      <c r="F264" s="51"/>
      <c r="G264" s="61"/>
      <c r="H264" s="62"/>
    </row>
    <row r="265" spans="1:8">
      <c r="A265" s="139"/>
      <c r="B265" s="51"/>
      <c r="C265" s="65"/>
      <c r="D265" s="65"/>
      <c r="E265" s="61"/>
      <c r="F265" s="51"/>
      <c r="G265" s="61"/>
      <c r="H265" s="62"/>
    </row>
    <row r="266" spans="1:8">
      <c r="A266" s="139"/>
      <c r="B266" s="51"/>
      <c r="C266" s="65"/>
      <c r="D266" s="65"/>
      <c r="E266" s="61"/>
      <c r="F266" s="51"/>
      <c r="G266" s="61"/>
      <c r="H266" s="62"/>
    </row>
    <row r="267" spans="1:8">
      <c r="A267" s="140"/>
      <c r="B267" s="51"/>
      <c r="C267" s="65"/>
      <c r="D267" s="65"/>
      <c r="E267" s="61"/>
      <c r="F267" s="51"/>
      <c r="G267" s="61"/>
      <c r="H267" s="62"/>
    </row>
    <row r="268" spans="1:8">
      <c r="A268" s="141"/>
      <c r="B268" s="66"/>
      <c r="C268" s="66"/>
      <c r="D268" s="66"/>
      <c r="E268" s="66"/>
      <c r="F268" s="628" t="s">
        <v>3790</v>
      </c>
      <c r="G268" s="66"/>
      <c r="H268" s="670">
        <f>SUM(H261:H263)</f>
        <v>57.882061</v>
      </c>
    </row>
    <row r="269" spans="1:8">
      <c r="A269" s="142"/>
      <c r="B269" s="70"/>
      <c r="C269" s="70"/>
      <c r="D269" s="70"/>
      <c r="E269" s="70"/>
      <c r="F269" s="629"/>
      <c r="G269" s="70"/>
      <c r="H269" s="631"/>
    </row>
    <row r="270" spans="1:8">
      <c r="A270" s="671" t="s">
        <v>3791</v>
      </c>
      <c r="B270" s="672"/>
      <c r="C270" s="675">
        <v>165</v>
      </c>
      <c r="D270" s="628" t="s">
        <v>3792</v>
      </c>
      <c r="E270" s="676"/>
      <c r="F270" s="676"/>
      <c r="G270" s="51"/>
      <c r="H270" s="670">
        <f>(H257+H268)</f>
        <v>580.55526099999997</v>
      </c>
    </row>
    <row r="271" spans="1:8">
      <c r="A271" s="673"/>
      <c r="B271" s="674"/>
      <c r="C271" s="666"/>
      <c r="D271" s="677"/>
      <c r="E271" s="677"/>
      <c r="F271" s="677"/>
      <c r="G271" s="70"/>
      <c r="H271" s="640"/>
    </row>
    <row r="272" spans="1:8">
      <c r="A272" s="671" t="s">
        <v>3793</v>
      </c>
      <c r="B272" s="672"/>
      <c r="C272" s="672"/>
      <c r="D272" s="672"/>
      <c r="E272" s="672"/>
      <c r="F272" s="672"/>
      <c r="G272" s="51"/>
      <c r="H272" s="630">
        <f>H270/C270</f>
        <v>3.5185167333333331</v>
      </c>
    </row>
    <row r="273" spans="1:8">
      <c r="A273" s="673"/>
      <c r="B273" s="674"/>
      <c r="C273" s="674"/>
      <c r="D273" s="674"/>
      <c r="E273" s="674"/>
      <c r="F273" s="674"/>
      <c r="G273" s="51"/>
      <c r="H273" s="678"/>
    </row>
    <row r="274" spans="1:8">
      <c r="A274" s="632" t="s">
        <v>3768</v>
      </c>
      <c r="B274" s="679" t="s">
        <v>3794</v>
      </c>
      <c r="C274" s="680"/>
      <c r="D274" s="681"/>
      <c r="E274" s="682" t="s">
        <v>3795</v>
      </c>
      <c r="F274" s="682" t="s">
        <v>3784</v>
      </c>
      <c r="G274" s="636" t="s">
        <v>3796</v>
      </c>
      <c r="H274" s="72" t="s">
        <v>3784</v>
      </c>
    </row>
    <row r="275" spans="1:8">
      <c r="A275" s="633"/>
      <c r="B275" s="666"/>
      <c r="C275" s="666"/>
      <c r="D275" s="635"/>
      <c r="E275" s="667"/>
      <c r="F275" s="667"/>
      <c r="G275" s="667"/>
      <c r="H275" s="73" t="s">
        <v>3797</v>
      </c>
    </row>
    <row r="276" spans="1:8">
      <c r="A276" s="92" t="s">
        <v>3907</v>
      </c>
      <c r="B276" s="75" t="s">
        <v>3908</v>
      </c>
      <c r="C276" s="51"/>
      <c r="D276" s="65"/>
      <c r="E276" s="76" t="s">
        <v>3870</v>
      </c>
      <c r="F276" s="61">
        <v>0.01</v>
      </c>
      <c r="G276" s="77">
        <v>1</v>
      </c>
      <c r="H276" s="78">
        <f>F276*G276</f>
        <v>0.01</v>
      </c>
    </row>
    <row r="277" spans="1:8">
      <c r="A277" s="79"/>
      <c r="B277" s="75"/>
      <c r="C277" s="51"/>
      <c r="D277" s="65"/>
      <c r="E277" s="76"/>
      <c r="F277" s="61"/>
      <c r="G277" s="77"/>
      <c r="H277" s="78"/>
    </row>
    <row r="278" spans="1:8">
      <c r="A278" s="79"/>
      <c r="B278" s="75"/>
      <c r="C278" s="51"/>
      <c r="D278" s="65"/>
      <c r="E278" s="76"/>
      <c r="F278" s="61"/>
      <c r="G278" s="161"/>
      <c r="H278" s="95"/>
    </row>
    <row r="279" spans="1:8">
      <c r="A279" s="139"/>
      <c r="B279" s="75"/>
      <c r="C279" s="51"/>
      <c r="D279" s="65"/>
      <c r="E279" s="76"/>
      <c r="F279" s="61"/>
      <c r="G279" s="161"/>
      <c r="H279" s="95"/>
    </row>
    <row r="280" spans="1:8">
      <c r="A280" s="92"/>
      <c r="B280" s="75"/>
      <c r="C280" s="51"/>
      <c r="D280" s="65"/>
      <c r="E280" s="76"/>
      <c r="F280" s="61"/>
      <c r="G280" s="77"/>
      <c r="H280" s="95"/>
    </row>
    <row r="281" spans="1:8">
      <c r="A281" s="139"/>
      <c r="B281" s="75"/>
      <c r="C281" s="51"/>
      <c r="D281" s="65"/>
      <c r="E281" s="76"/>
      <c r="F281" s="61"/>
      <c r="G281" s="81"/>
      <c r="H281" s="78"/>
    </row>
    <row r="282" spans="1:8">
      <c r="A282" s="140"/>
      <c r="B282" s="51"/>
      <c r="C282" s="51"/>
      <c r="D282" s="65"/>
      <c r="E282" s="65"/>
      <c r="F282" s="61"/>
      <c r="G282" s="82"/>
      <c r="H282" s="83"/>
    </row>
    <row r="283" spans="1:8">
      <c r="A283" s="141"/>
      <c r="B283" s="66"/>
      <c r="C283" s="66"/>
      <c r="D283" s="66"/>
      <c r="E283" s="66"/>
      <c r="F283" s="628" t="s">
        <v>3798</v>
      </c>
      <c r="G283" s="66"/>
      <c r="H283" s="670">
        <f>SUM(H276)</f>
        <v>0.01</v>
      </c>
    </row>
    <row r="284" spans="1:8">
      <c r="A284" s="142"/>
      <c r="B284" s="51"/>
      <c r="C284" s="51"/>
      <c r="D284" s="51"/>
      <c r="E284" s="51"/>
      <c r="F284" s="629"/>
      <c r="G284" s="51"/>
      <c r="H284" s="631"/>
    </row>
    <row r="285" spans="1:8">
      <c r="A285" s="632" t="s">
        <v>3768</v>
      </c>
      <c r="B285" s="634" t="s">
        <v>3799</v>
      </c>
      <c r="C285" s="84" t="s">
        <v>3</v>
      </c>
      <c r="D285" s="85" t="s">
        <v>3</v>
      </c>
      <c r="E285" s="86" t="s">
        <v>3</v>
      </c>
      <c r="F285" s="636" t="s">
        <v>3784</v>
      </c>
      <c r="G285" s="636" t="s">
        <v>3796</v>
      </c>
      <c r="H285" s="72" t="s">
        <v>3773</v>
      </c>
    </row>
    <row r="286" spans="1:8">
      <c r="A286" s="633"/>
      <c r="B286" s="635"/>
      <c r="C286" s="76" t="s">
        <v>3800</v>
      </c>
      <c r="D286" s="76" t="s">
        <v>3801</v>
      </c>
      <c r="E286" s="76" t="s">
        <v>3802</v>
      </c>
      <c r="F286" s="637"/>
      <c r="G286" s="637"/>
      <c r="H286" s="87" t="s">
        <v>3797</v>
      </c>
    </row>
    <row r="287" spans="1:8">
      <c r="A287" s="79"/>
      <c r="B287" s="75"/>
      <c r="C287" s="148"/>
      <c r="D287" s="89"/>
      <c r="E287" s="89"/>
      <c r="F287" s="148"/>
      <c r="G287" s="90"/>
      <c r="H287" s="91"/>
    </row>
    <row r="288" spans="1:8">
      <c r="A288" s="79"/>
      <c r="B288" s="88"/>
      <c r="C288" s="93"/>
      <c r="D288" s="61"/>
      <c r="E288" s="61"/>
      <c r="F288" s="93"/>
      <c r="G288" s="94"/>
      <c r="H288" s="78"/>
    </row>
    <row r="289" spans="1:8">
      <c r="A289" s="79"/>
      <c r="B289" s="88"/>
      <c r="C289" s="61"/>
      <c r="D289" s="61"/>
      <c r="E289" s="61"/>
      <c r="F289" s="93"/>
      <c r="G289" s="94"/>
      <c r="H289" s="78"/>
    </row>
    <row r="290" spans="1:8">
      <c r="A290" s="79"/>
      <c r="B290" s="88"/>
      <c r="C290" s="61"/>
      <c r="D290" s="61"/>
      <c r="E290" s="61"/>
      <c r="F290" s="93"/>
      <c r="G290" s="94"/>
      <c r="H290" s="78"/>
    </row>
    <row r="291" spans="1:8">
      <c r="A291" s="79"/>
      <c r="B291" s="88"/>
      <c r="C291" s="61"/>
      <c r="D291" s="61"/>
      <c r="E291" s="61"/>
      <c r="F291" s="93"/>
      <c r="G291" s="94"/>
      <c r="H291" s="78"/>
    </row>
    <row r="292" spans="1:8">
      <c r="A292" s="140"/>
      <c r="B292" s="65"/>
      <c r="C292" s="61"/>
      <c r="D292" s="61"/>
      <c r="E292" s="61"/>
      <c r="F292" s="65"/>
      <c r="G292" s="94"/>
      <c r="H292" s="78"/>
    </row>
    <row r="293" spans="1:8">
      <c r="A293" s="141"/>
      <c r="B293" s="66"/>
      <c r="C293" s="66"/>
      <c r="D293" s="66"/>
      <c r="E293" s="66"/>
      <c r="F293" s="628" t="s">
        <v>3803</v>
      </c>
      <c r="G293" s="66"/>
      <c r="H293" s="729"/>
    </row>
    <row r="294" spans="1:8">
      <c r="A294" s="142"/>
      <c r="B294" s="51"/>
      <c r="C294" s="51"/>
      <c r="D294" s="51"/>
      <c r="E294" s="51"/>
      <c r="F294" s="629"/>
      <c r="G294" s="51"/>
      <c r="H294" s="730"/>
    </row>
    <row r="295" spans="1:8">
      <c r="A295" s="638" t="s">
        <v>3804</v>
      </c>
      <c r="B295" s="639"/>
      <c r="C295" s="639"/>
      <c r="D295" s="66"/>
      <c r="E295" s="66"/>
      <c r="F295" s="66"/>
      <c r="G295" s="66"/>
      <c r="H295" s="644">
        <f>H272+H283+H293</f>
        <v>3.5285167333333329</v>
      </c>
    </row>
    <row r="296" spans="1:8">
      <c r="A296" s="638"/>
      <c r="B296" s="639"/>
      <c r="C296" s="639"/>
      <c r="D296" s="70"/>
      <c r="E296" s="70"/>
      <c r="F296" s="70"/>
      <c r="G296" s="70"/>
      <c r="H296" s="731"/>
    </row>
    <row r="297" spans="1:8">
      <c r="A297" s="646" t="s">
        <v>3836</v>
      </c>
      <c r="B297" s="647"/>
      <c r="C297" s="96"/>
      <c r="D297" s="66"/>
      <c r="E297" s="66"/>
      <c r="F297" s="66"/>
      <c r="G297" s="66"/>
      <c r="H297" s="727"/>
    </row>
    <row r="298" spans="1:8">
      <c r="A298" s="646"/>
      <c r="B298" s="647"/>
      <c r="C298" s="97"/>
      <c r="D298" s="70"/>
      <c r="E298" s="70"/>
      <c r="F298" s="70"/>
      <c r="G298" s="70"/>
      <c r="H298" s="728"/>
    </row>
    <row r="299" spans="1:8">
      <c r="A299" s="646" t="s">
        <v>3805</v>
      </c>
      <c r="B299" s="647"/>
      <c r="C299" s="96"/>
      <c r="D299" s="51"/>
      <c r="E299" s="51"/>
      <c r="F299" s="51"/>
      <c r="G299" s="51"/>
      <c r="H299" s="136">
        <f>(H295+H297)</f>
        <v>3.5285167333333329</v>
      </c>
    </row>
    <row r="300" spans="1:8" ht="15.75" thickBot="1">
      <c r="A300" s="648"/>
      <c r="B300" s="649"/>
      <c r="C300" s="99"/>
      <c r="D300" s="100"/>
      <c r="E300" s="100"/>
      <c r="F300" s="100"/>
      <c r="G300" s="100"/>
      <c r="H300" s="212"/>
    </row>
    <row r="301" spans="1:8">
      <c r="A301" s="650" t="s">
        <v>3806</v>
      </c>
      <c r="B301" s="651"/>
      <c r="C301" s="49"/>
      <c r="D301" s="203"/>
      <c r="E301" s="203"/>
      <c r="F301" s="203"/>
      <c r="G301" s="203"/>
      <c r="H301" s="204"/>
    </row>
    <row r="302" spans="1:8">
      <c r="A302" s="144"/>
      <c r="B302" s="104"/>
      <c r="C302" s="51"/>
      <c r="D302" s="105"/>
      <c r="E302" s="51"/>
      <c r="F302" s="51"/>
      <c r="G302" s="51"/>
      <c r="H302" s="95"/>
    </row>
    <row r="303" spans="1:8" ht="15.75" thickBot="1">
      <c r="A303" s="208"/>
      <c r="B303" s="205"/>
      <c r="C303" s="100"/>
      <c r="D303" s="206"/>
      <c r="E303" s="100"/>
      <c r="F303" s="100"/>
      <c r="G303" s="100"/>
      <c r="H303" s="207"/>
    </row>
    <row r="304" spans="1:8" ht="15" customHeight="1">
      <c r="A304" s="652" t="s">
        <v>3808</v>
      </c>
      <c r="B304" s="653"/>
      <c r="C304" s="654"/>
      <c r="D304" s="655" t="s">
        <v>3807</v>
      </c>
      <c r="E304" s="656"/>
      <c r="F304" s="656"/>
      <c r="G304" s="656"/>
      <c r="H304" s="657"/>
    </row>
    <row r="305" spans="1:8">
      <c r="A305" s="661" t="s">
        <v>4089</v>
      </c>
      <c r="B305" s="662"/>
      <c r="C305" s="663"/>
      <c r="D305" s="658"/>
      <c r="E305" s="659"/>
      <c r="F305" s="659"/>
      <c r="G305" s="659"/>
      <c r="H305" s="660"/>
    </row>
    <row r="306" spans="1:8">
      <c r="A306" s="661" t="s">
        <v>4387</v>
      </c>
      <c r="B306" s="662"/>
      <c r="C306" s="663"/>
      <c r="D306" s="658"/>
      <c r="E306" s="659"/>
      <c r="F306" s="659"/>
      <c r="G306" s="659"/>
      <c r="H306" s="660"/>
    </row>
    <row r="307" spans="1:8" ht="15.75" thickBot="1">
      <c r="A307" s="661" t="s">
        <v>4186</v>
      </c>
      <c r="B307" s="662"/>
      <c r="C307" s="663"/>
      <c r="D307" s="658"/>
      <c r="E307" s="659"/>
      <c r="F307" s="659"/>
      <c r="G307" s="659"/>
      <c r="H307" s="660"/>
    </row>
    <row r="308" spans="1:8">
      <c r="A308" s="650" t="s">
        <v>3846</v>
      </c>
      <c r="B308" s="651"/>
      <c r="C308" s="48" t="s">
        <v>3763</v>
      </c>
      <c r="D308" s="48" t="s">
        <v>4253</v>
      </c>
      <c r="E308" s="49"/>
      <c r="F308" s="49"/>
      <c r="G308" s="49"/>
      <c r="H308" s="710" t="s">
        <v>3809</v>
      </c>
    </row>
    <row r="309" spans="1:8">
      <c r="A309" s="685" t="s">
        <v>4252</v>
      </c>
      <c r="B309" s="686"/>
      <c r="C309" s="50"/>
      <c r="D309" s="133"/>
      <c r="E309" s="51"/>
      <c r="F309" s="51"/>
      <c r="G309" s="51"/>
      <c r="H309" s="711"/>
    </row>
    <row r="310" spans="1:8">
      <c r="A310" s="632" t="s">
        <v>3768</v>
      </c>
      <c r="B310" s="634" t="s">
        <v>3769</v>
      </c>
      <c r="C310" s="687" t="s">
        <v>3770</v>
      </c>
      <c r="D310" s="52" t="s">
        <v>3771</v>
      </c>
      <c r="E310" s="53"/>
      <c r="F310" s="54" t="s">
        <v>3772</v>
      </c>
      <c r="G310" s="53"/>
      <c r="H310" s="55" t="s">
        <v>3773</v>
      </c>
    </row>
    <row r="311" spans="1:8">
      <c r="A311" s="633"/>
      <c r="B311" s="635"/>
      <c r="C311" s="667"/>
      <c r="D311" s="56" t="s">
        <v>3774</v>
      </c>
      <c r="E311" s="56" t="s">
        <v>3775</v>
      </c>
      <c r="F311" s="56" t="s">
        <v>3776</v>
      </c>
      <c r="G311" s="57" t="s">
        <v>3777</v>
      </c>
      <c r="H311" s="58" t="s">
        <v>3778</v>
      </c>
    </row>
    <row r="312" spans="1:8">
      <c r="A312" s="59" t="s">
        <v>3915</v>
      </c>
      <c r="B312" s="64" t="s">
        <v>3916</v>
      </c>
      <c r="C312" s="61">
        <v>1</v>
      </c>
      <c r="D312" s="61">
        <v>0.93</v>
      </c>
      <c r="E312" s="61">
        <v>7.0000000000000007E-2</v>
      </c>
      <c r="F312" s="61">
        <v>221.74</v>
      </c>
      <c r="G312" s="61">
        <v>18.579999999999998</v>
      </c>
      <c r="H312" s="62">
        <f>((F312*D312)+(E312*G312))*C312</f>
        <v>207.51880000000003</v>
      </c>
    </row>
    <row r="313" spans="1:8">
      <c r="A313" s="92" t="s">
        <v>3917</v>
      </c>
      <c r="B313" s="64" t="s">
        <v>3918</v>
      </c>
      <c r="C313" s="61">
        <v>1</v>
      </c>
      <c r="D313" s="61">
        <v>1</v>
      </c>
      <c r="E313" s="61">
        <v>0</v>
      </c>
      <c r="F313" s="61">
        <v>108.39</v>
      </c>
      <c r="G313" s="61">
        <v>21.09</v>
      </c>
      <c r="H313" s="62">
        <f>((F313*D313)+(E313*G313))*C313+0.01</f>
        <v>108.4</v>
      </c>
    </row>
    <row r="314" spans="1:8">
      <c r="A314" s="63" t="s">
        <v>3919</v>
      </c>
      <c r="B314" s="64" t="s">
        <v>3920</v>
      </c>
      <c r="C314" s="61">
        <v>1</v>
      </c>
      <c r="D314" s="61">
        <v>1</v>
      </c>
      <c r="E314" s="61">
        <v>0</v>
      </c>
      <c r="F314" s="61">
        <v>97.42</v>
      </c>
      <c r="G314" s="61">
        <v>0</v>
      </c>
      <c r="H314" s="62">
        <f>((F314*D314)+(E314*G314))*C314</f>
        <v>97.42</v>
      </c>
    </row>
    <row r="315" spans="1:8">
      <c r="A315" s="63"/>
      <c r="B315" s="64"/>
      <c r="C315" s="61"/>
      <c r="D315" s="61"/>
      <c r="E315" s="61"/>
      <c r="F315" s="61"/>
      <c r="G315" s="61"/>
      <c r="H315" s="62"/>
    </row>
    <row r="316" spans="1:8">
      <c r="A316" s="63"/>
      <c r="B316" s="64"/>
      <c r="C316" s="61"/>
      <c r="D316" s="61"/>
      <c r="E316" s="61"/>
      <c r="F316" s="61"/>
      <c r="G316" s="61"/>
      <c r="H316" s="62"/>
    </row>
    <row r="317" spans="1:8">
      <c r="A317" s="63"/>
      <c r="B317" s="64"/>
      <c r="C317" s="61"/>
      <c r="D317" s="61"/>
      <c r="E317" s="61"/>
      <c r="F317" s="61"/>
      <c r="G317" s="61"/>
      <c r="H317" s="62"/>
    </row>
    <row r="318" spans="1:8">
      <c r="A318" s="140"/>
      <c r="B318" s="65"/>
      <c r="C318" s="61"/>
      <c r="D318" s="61"/>
      <c r="E318" s="61"/>
      <c r="F318" s="61"/>
      <c r="G318" s="61"/>
      <c r="H318" s="209"/>
    </row>
    <row r="319" spans="1:8">
      <c r="A319" s="137"/>
      <c r="B319" s="66"/>
      <c r="C319" s="66"/>
      <c r="D319" s="66"/>
      <c r="E319" s="66"/>
      <c r="F319" s="628" t="s">
        <v>3780</v>
      </c>
      <c r="G319" s="66"/>
      <c r="H319" s="670">
        <f>SUM(H312:H314)</f>
        <v>413.33880000000005</v>
      </c>
    </row>
    <row r="320" spans="1:8">
      <c r="A320" s="138"/>
      <c r="B320" s="51"/>
      <c r="C320" s="51"/>
      <c r="D320" s="51"/>
      <c r="E320" s="51"/>
      <c r="F320" s="629"/>
      <c r="G320" s="51"/>
      <c r="H320" s="631"/>
    </row>
    <row r="321" spans="1:8">
      <c r="A321" s="632" t="s">
        <v>3768</v>
      </c>
      <c r="B321" s="664" t="s">
        <v>3781</v>
      </c>
      <c r="C321" s="665"/>
      <c r="D321" s="636" t="s">
        <v>3782</v>
      </c>
      <c r="E321" s="636" t="s">
        <v>3770</v>
      </c>
      <c r="F321" s="668" t="s">
        <v>3783</v>
      </c>
      <c r="G321" s="665"/>
      <c r="H321" s="210" t="s">
        <v>3773</v>
      </c>
    </row>
    <row r="322" spans="1:8">
      <c r="A322" s="633"/>
      <c r="B322" s="666"/>
      <c r="C322" s="635"/>
      <c r="D322" s="667"/>
      <c r="E322" s="667"/>
      <c r="F322" s="669"/>
      <c r="G322" s="635"/>
      <c r="H322" s="211" t="s">
        <v>3778</v>
      </c>
    </row>
    <row r="323" spans="1:8">
      <c r="A323" s="59" t="s">
        <v>3785</v>
      </c>
      <c r="B323" s="67" t="s">
        <v>3786</v>
      </c>
      <c r="C323" s="65"/>
      <c r="D323" s="65"/>
      <c r="E323" s="61">
        <v>1</v>
      </c>
      <c r="F323" s="68"/>
      <c r="G323" s="61">
        <v>25.51</v>
      </c>
      <c r="H323" s="95">
        <f>E323*G323</f>
        <v>25.51</v>
      </c>
    </row>
    <row r="324" spans="1:8">
      <c r="A324" s="63" t="s">
        <v>3787</v>
      </c>
      <c r="B324" s="67" t="s">
        <v>3788</v>
      </c>
      <c r="C324" s="65"/>
      <c r="D324" s="65"/>
      <c r="E324" s="61">
        <v>5</v>
      </c>
      <c r="F324" s="51"/>
      <c r="G324" s="61">
        <v>8.3000000000000007</v>
      </c>
      <c r="H324" s="95">
        <f>E324*G324+0.01</f>
        <v>41.51</v>
      </c>
    </row>
    <row r="325" spans="1:8">
      <c r="A325" s="139"/>
      <c r="B325" s="67" t="s">
        <v>3789</v>
      </c>
      <c r="C325" s="65"/>
      <c r="D325" s="65"/>
      <c r="E325" s="61"/>
      <c r="F325" s="51"/>
      <c r="G325" s="61"/>
      <c r="H325" s="62">
        <f>(H323+H324)*15.51%-0.04</f>
        <v>10.354801999999999</v>
      </c>
    </row>
    <row r="326" spans="1:8">
      <c r="A326" s="139"/>
      <c r="B326" s="67"/>
      <c r="C326" s="65"/>
      <c r="D326" s="65"/>
      <c r="E326" s="61"/>
      <c r="F326" s="51"/>
      <c r="G326" s="61"/>
      <c r="H326" s="62"/>
    </row>
    <row r="327" spans="1:8">
      <c r="A327" s="139"/>
      <c r="B327" s="51"/>
      <c r="C327" s="65"/>
      <c r="D327" s="65"/>
      <c r="E327" s="61"/>
      <c r="F327" s="69"/>
      <c r="G327" s="61"/>
      <c r="H327" s="62"/>
    </row>
    <row r="328" spans="1:8">
      <c r="A328" s="139"/>
      <c r="B328" s="51"/>
      <c r="C328" s="65"/>
      <c r="D328" s="65"/>
      <c r="E328" s="61"/>
      <c r="F328" s="69"/>
      <c r="G328" s="61"/>
      <c r="H328" s="62"/>
    </row>
    <row r="329" spans="1:8">
      <c r="A329" s="140"/>
      <c r="B329" s="51"/>
      <c r="C329" s="65"/>
      <c r="D329" s="65"/>
      <c r="E329" s="61"/>
      <c r="F329" s="69"/>
      <c r="G329" s="61"/>
      <c r="H329" s="62"/>
    </row>
    <row r="330" spans="1:8">
      <c r="A330" s="141"/>
      <c r="B330" s="66"/>
      <c r="C330" s="66"/>
      <c r="D330" s="66"/>
      <c r="E330" s="66"/>
      <c r="F330" s="628" t="s">
        <v>3790</v>
      </c>
      <c r="G330" s="66"/>
      <c r="H330" s="670">
        <f>SUM(H323:H325)</f>
        <v>77.374801999999988</v>
      </c>
    </row>
    <row r="331" spans="1:8">
      <c r="A331" s="142"/>
      <c r="B331" s="70"/>
      <c r="C331" s="70"/>
      <c r="D331" s="70"/>
      <c r="E331" s="70"/>
      <c r="F331" s="629"/>
      <c r="G331" s="70"/>
      <c r="H331" s="631"/>
    </row>
    <row r="332" spans="1:8">
      <c r="A332" s="671" t="s">
        <v>3791</v>
      </c>
      <c r="B332" s="672"/>
      <c r="C332" s="675">
        <v>121</v>
      </c>
      <c r="D332" s="628" t="s">
        <v>3792</v>
      </c>
      <c r="E332" s="676"/>
      <c r="F332" s="676"/>
      <c r="G332" s="51"/>
      <c r="H332" s="670">
        <f>(H319+H330)-0.3</f>
        <v>490.41360200000003</v>
      </c>
    </row>
    <row r="333" spans="1:8">
      <c r="A333" s="673"/>
      <c r="B333" s="674"/>
      <c r="C333" s="666"/>
      <c r="D333" s="677"/>
      <c r="E333" s="677"/>
      <c r="F333" s="677"/>
      <c r="G333" s="70"/>
      <c r="H333" s="640"/>
    </row>
    <row r="334" spans="1:8">
      <c r="A334" s="671" t="s">
        <v>3793</v>
      </c>
      <c r="B334" s="672"/>
      <c r="C334" s="672"/>
      <c r="D334" s="672"/>
      <c r="E334" s="672"/>
      <c r="F334" s="672"/>
      <c r="G334" s="51"/>
      <c r="H334" s="630">
        <f>H332/C332</f>
        <v>4.053004975206612</v>
      </c>
    </row>
    <row r="335" spans="1:8">
      <c r="A335" s="673"/>
      <c r="B335" s="674"/>
      <c r="C335" s="674"/>
      <c r="D335" s="674"/>
      <c r="E335" s="674"/>
      <c r="F335" s="674"/>
      <c r="G335" s="51"/>
      <c r="H335" s="678"/>
    </row>
    <row r="336" spans="1:8">
      <c r="A336" s="632" t="s">
        <v>3768</v>
      </c>
      <c r="B336" s="679" t="s">
        <v>3794</v>
      </c>
      <c r="C336" s="680"/>
      <c r="D336" s="681"/>
      <c r="E336" s="682" t="s">
        <v>3795</v>
      </c>
      <c r="F336" s="682" t="s">
        <v>3784</v>
      </c>
      <c r="G336" s="636" t="s">
        <v>3796</v>
      </c>
      <c r="H336" s="72" t="s">
        <v>3784</v>
      </c>
    </row>
    <row r="337" spans="1:8">
      <c r="A337" s="633"/>
      <c r="B337" s="666"/>
      <c r="C337" s="666"/>
      <c r="D337" s="635"/>
      <c r="E337" s="667"/>
      <c r="F337" s="667"/>
      <c r="G337" s="667"/>
      <c r="H337" s="73" t="s">
        <v>3797</v>
      </c>
    </row>
    <row r="338" spans="1:8">
      <c r="A338" s="79" t="s">
        <v>3921</v>
      </c>
      <c r="B338" s="75" t="s">
        <v>3839</v>
      </c>
      <c r="C338" s="51"/>
      <c r="D338" s="65"/>
      <c r="E338" s="76" t="s">
        <v>3870</v>
      </c>
      <c r="F338" s="61">
        <v>45</v>
      </c>
      <c r="G338" s="161">
        <v>0.64</v>
      </c>
      <c r="H338" s="78">
        <f>F338*G338</f>
        <v>28.8</v>
      </c>
    </row>
    <row r="339" spans="1:8">
      <c r="A339" s="79"/>
      <c r="B339" s="75"/>
      <c r="C339" s="51"/>
      <c r="D339" s="65"/>
      <c r="E339" s="76"/>
      <c r="F339" s="61"/>
      <c r="G339" s="161"/>
      <c r="H339" s="78"/>
    </row>
    <row r="340" spans="1:8">
      <c r="A340" s="79"/>
      <c r="B340" s="75"/>
      <c r="C340" s="51"/>
      <c r="D340" s="65"/>
      <c r="E340" s="76"/>
      <c r="F340" s="61"/>
      <c r="G340" s="161"/>
      <c r="H340" s="95"/>
    </row>
    <row r="341" spans="1:8">
      <c r="A341" s="139"/>
      <c r="B341" s="75"/>
      <c r="C341" s="51"/>
      <c r="D341" s="65"/>
      <c r="E341" s="76"/>
      <c r="F341" s="61"/>
      <c r="G341" s="161"/>
      <c r="H341" s="95"/>
    </row>
    <row r="342" spans="1:8">
      <c r="A342" s="92"/>
      <c r="B342" s="75"/>
      <c r="C342" s="51"/>
      <c r="D342" s="65"/>
      <c r="E342" s="76"/>
      <c r="F342" s="61"/>
      <c r="G342" s="77"/>
      <c r="H342" s="95"/>
    </row>
    <row r="343" spans="1:8">
      <c r="A343" s="139"/>
      <c r="B343" s="75"/>
      <c r="C343" s="51"/>
      <c r="D343" s="65"/>
      <c r="E343" s="76"/>
      <c r="F343" s="61"/>
      <c r="G343" s="81"/>
      <c r="H343" s="78"/>
    </row>
    <row r="344" spans="1:8">
      <c r="A344" s="140"/>
      <c r="B344" s="51"/>
      <c r="C344" s="69"/>
      <c r="D344" s="65"/>
      <c r="E344" s="65"/>
      <c r="F344" s="61"/>
      <c r="G344" s="82"/>
      <c r="H344" s="83"/>
    </row>
    <row r="345" spans="1:8">
      <c r="A345" s="141"/>
      <c r="B345" s="66"/>
      <c r="C345" s="66"/>
      <c r="D345" s="66"/>
      <c r="E345" s="66"/>
      <c r="F345" s="628" t="s">
        <v>3798</v>
      </c>
      <c r="G345" s="66"/>
      <c r="H345" s="670">
        <f>SUM(H338)</f>
        <v>28.8</v>
      </c>
    </row>
    <row r="346" spans="1:8">
      <c r="A346" s="142"/>
      <c r="B346" s="51"/>
      <c r="C346" s="51"/>
      <c r="D346" s="51"/>
      <c r="E346" s="51"/>
      <c r="F346" s="629"/>
      <c r="G346" s="51"/>
      <c r="H346" s="631"/>
    </row>
    <row r="347" spans="1:8">
      <c r="A347" s="632" t="s">
        <v>3768</v>
      </c>
      <c r="B347" s="634" t="s">
        <v>3799</v>
      </c>
      <c r="C347" s="84" t="s">
        <v>3</v>
      </c>
      <c r="D347" s="85" t="s">
        <v>3</v>
      </c>
      <c r="E347" s="86" t="s">
        <v>3</v>
      </c>
      <c r="F347" s="636" t="s">
        <v>3784</v>
      </c>
      <c r="G347" s="636" t="s">
        <v>3796</v>
      </c>
      <c r="H347" s="72" t="s">
        <v>3773</v>
      </c>
    </row>
    <row r="348" spans="1:8">
      <c r="A348" s="633"/>
      <c r="B348" s="635"/>
      <c r="C348" s="76" t="s">
        <v>3800</v>
      </c>
      <c r="D348" s="76" t="s">
        <v>3801</v>
      </c>
      <c r="E348" s="76" t="s">
        <v>3802</v>
      </c>
      <c r="F348" s="637"/>
      <c r="G348" s="637"/>
      <c r="H348" s="87" t="s">
        <v>3797</v>
      </c>
    </row>
    <row r="349" spans="1:8">
      <c r="A349" s="79"/>
      <c r="B349" s="88"/>
      <c r="C349" s="148"/>
      <c r="D349" s="89"/>
      <c r="E349" s="89"/>
      <c r="F349" s="93"/>
      <c r="G349" s="117"/>
      <c r="H349" s="91"/>
    </row>
    <row r="350" spans="1:8">
      <c r="A350" s="79"/>
      <c r="B350" s="88"/>
      <c r="C350" s="61"/>
      <c r="D350" s="61"/>
      <c r="E350" s="61"/>
      <c r="F350" s="93"/>
      <c r="G350" s="94"/>
      <c r="H350" s="78"/>
    </row>
    <row r="351" spans="1:8">
      <c r="A351" s="79"/>
      <c r="B351" s="88"/>
      <c r="C351" s="61"/>
      <c r="D351" s="61"/>
      <c r="E351" s="61"/>
      <c r="F351" s="93"/>
      <c r="G351" s="94"/>
      <c r="H351" s="78"/>
    </row>
    <row r="352" spans="1:8">
      <c r="A352" s="79"/>
      <c r="B352" s="88"/>
      <c r="C352" s="61"/>
      <c r="D352" s="61"/>
      <c r="E352" s="61"/>
      <c r="F352" s="93"/>
      <c r="G352" s="94"/>
      <c r="H352" s="78"/>
    </row>
    <row r="353" spans="1:8">
      <c r="A353" s="79"/>
      <c r="B353" s="88"/>
      <c r="C353" s="61"/>
      <c r="D353" s="61"/>
      <c r="E353" s="61"/>
      <c r="F353" s="93"/>
      <c r="G353" s="94"/>
      <c r="H353" s="78"/>
    </row>
    <row r="354" spans="1:8">
      <c r="A354" s="140"/>
      <c r="B354" s="65"/>
      <c r="C354" s="61"/>
      <c r="D354" s="61"/>
      <c r="E354" s="61"/>
      <c r="F354" s="65"/>
      <c r="G354" s="94"/>
      <c r="H354" s="78"/>
    </row>
    <row r="355" spans="1:8">
      <c r="A355" s="141"/>
      <c r="B355" s="66"/>
      <c r="C355" s="66"/>
      <c r="D355" s="66"/>
      <c r="E355" s="66"/>
      <c r="F355" s="628" t="s">
        <v>3803</v>
      </c>
      <c r="G355" s="66"/>
      <c r="H355" s="735">
        <f>SUM(H349:H352)</f>
        <v>0</v>
      </c>
    </row>
    <row r="356" spans="1:8">
      <c r="A356" s="142"/>
      <c r="B356" s="51"/>
      <c r="C356" s="51"/>
      <c r="D356" s="51"/>
      <c r="E356" s="51"/>
      <c r="F356" s="629"/>
      <c r="G356" s="51"/>
      <c r="H356" s="736"/>
    </row>
    <row r="357" spans="1:8">
      <c r="A357" s="638" t="s">
        <v>3804</v>
      </c>
      <c r="B357" s="639"/>
      <c r="C357" s="639"/>
      <c r="D357" s="66"/>
      <c r="E357" s="66"/>
      <c r="F357" s="66"/>
      <c r="G357" s="66"/>
      <c r="H357" s="644">
        <f>H334+H345+H355-0.01</f>
        <v>32.843004975206618</v>
      </c>
    </row>
    <row r="358" spans="1:8">
      <c r="A358" s="638"/>
      <c r="B358" s="639"/>
      <c r="C358" s="639"/>
      <c r="D358" s="70"/>
      <c r="E358" s="70"/>
      <c r="F358" s="70"/>
      <c r="G358" s="70"/>
      <c r="H358" s="731"/>
    </row>
    <row r="359" spans="1:8">
      <c r="A359" s="646" t="s">
        <v>3836</v>
      </c>
      <c r="B359" s="647"/>
      <c r="C359" s="96"/>
      <c r="D359" s="66"/>
      <c r="E359" s="66"/>
      <c r="F359" s="66"/>
      <c r="G359" s="66"/>
      <c r="H359" s="727"/>
    </row>
    <row r="360" spans="1:8">
      <c r="A360" s="646"/>
      <c r="B360" s="647"/>
      <c r="C360" s="97"/>
      <c r="D360" s="70"/>
      <c r="E360" s="70"/>
      <c r="F360" s="70"/>
      <c r="G360" s="70"/>
      <c r="H360" s="728"/>
    </row>
    <row r="361" spans="1:8">
      <c r="A361" s="646" t="s">
        <v>3805</v>
      </c>
      <c r="B361" s="647"/>
      <c r="C361" s="96"/>
      <c r="D361" s="51"/>
      <c r="E361" s="51"/>
      <c r="F361" s="51"/>
      <c r="G361" s="51"/>
      <c r="H361" s="136">
        <f>(H357+H359)</f>
        <v>32.843004975206618</v>
      </c>
    </row>
    <row r="362" spans="1:8" ht="15.75" thickBot="1">
      <c r="A362" s="648"/>
      <c r="B362" s="649"/>
      <c r="C362" s="99"/>
      <c r="D362" s="100"/>
      <c r="E362" s="100"/>
      <c r="F362" s="100"/>
      <c r="G362" s="100"/>
      <c r="H362" s="212"/>
    </row>
    <row r="363" spans="1:8">
      <c r="A363" s="650" t="s">
        <v>3806</v>
      </c>
      <c r="B363" s="651"/>
      <c r="C363" s="102"/>
      <c r="D363" s="69"/>
      <c r="E363" s="69"/>
      <c r="F363" s="69"/>
      <c r="G363" s="69"/>
      <c r="H363" s="95"/>
    </row>
    <row r="364" spans="1:8">
      <c r="A364" s="144"/>
      <c r="B364" s="104"/>
      <c r="C364" s="69"/>
      <c r="D364" s="105"/>
      <c r="E364" s="51"/>
      <c r="F364" s="51"/>
      <c r="G364" s="69"/>
      <c r="H364" s="95"/>
    </row>
    <row r="365" spans="1:8" ht="15.75" thickBot="1">
      <c r="A365" s="144"/>
      <c r="B365" s="104"/>
      <c r="C365" s="51"/>
      <c r="D365" s="105"/>
      <c r="E365" s="51"/>
      <c r="F365" s="51"/>
      <c r="G365" s="51"/>
      <c r="H365" s="106"/>
    </row>
    <row r="366" spans="1:8" ht="15" customHeight="1">
      <c r="A366" s="652" t="s">
        <v>3808</v>
      </c>
      <c r="B366" s="653"/>
      <c r="C366" s="654"/>
      <c r="D366" s="655" t="s">
        <v>3807</v>
      </c>
      <c r="E366" s="656"/>
      <c r="F366" s="656"/>
      <c r="G366" s="656"/>
      <c r="H366" s="657"/>
    </row>
    <row r="367" spans="1:8">
      <c r="A367" s="661" t="s">
        <v>4089</v>
      </c>
      <c r="B367" s="662"/>
      <c r="C367" s="663"/>
      <c r="D367" s="658"/>
      <c r="E367" s="659"/>
      <c r="F367" s="659"/>
      <c r="G367" s="659"/>
      <c r="H367" s="660"/>
    </row>
    <row r="368" spans="1:8">
      <c r="A368" s="661" t="s">
        <v>4387</v>
      </c>
      <c r="B368" s="662"/>
      <c r="C368" s="663"/>
      <c r="D368" s="658"/>
      <c r="E368" s="659"/>
      <c r="F368" s="659"/>
      <c r="G368" s="659"/>
      <c r="H368" s="660"/>
    </row>
    <row r="369" spans="1:8" ht="15.75" thickBot="1">
      <c r="A369" s="661" t="s">
        <v>4186</v>
      </c>
      <c r="B369" s="662"/>
      <c r="C369" s="663"/>
      <c r="D369" s="658"/>
      <c r="E369" s="659"/>
      <c r="F369" s="659"/>
      <c r="G369" s="659"/>
      <c r="H369" s="660"/>
    </row>
    <row r="370" spans="1:8">
      <c r="A370" s="650" t="s">
        <v>3846</v>
      </c>
      <c r="B370" s="651"/>
      <c r="C370" s="48" t="s">
        <v>3763</v>
      </c>
      <c r="D370" s="48" t="s">
        <v>4072</v>
      </c>
      <c r="E370" s="49"/>
      <c r="F370" s="49"/>
      <c r="G370" s="49"/>
      <c r="H370" s="710" t="s">
        <v>3886</v>
      </c>
    </row>
    <row r="371" spans="1:8">
      <c r="A371" s="685" t="s">
        <v>3928</v>
      </c>
      <c r="B371" s="686"/>
      <c r="C371" s="50"/>
      <c r="D371" s="133"/>
      <c r="E371" s="51"/>
      <c r="F371" s="51"/>
      <c r="G371" s="51"/>
      <c r="H371" s="711"/>
    </row>
    <row r="372" spans="1:8">
      <c r="A372" s="632" t="s">
        <v>3768</v>
      </c>
      <c r="B372" s="634" t="s">
        <v>3769</v>
      </c>
      <c r="C372" s="687" t="s">
        <v>3770</v>
      </c>
      <c r="D372" s="52" t="s">
        <v>3771</v>
      </c>
      <c r="E372" s="53"/>
      <c r="F372" s="54" t="s">
        <v>3772</v>
      </c>
      <c r="G372" s="53"/>
      <c r="H372" s="55" t="s">
        <v>3773</v>
      </c>
    </row>
    <row r="373" spans="1:8">
      <c r="A373" s="633"/>
      <c r="B373" s="635"/>
      <c r="C373" s="667"/>
      <c r="D373" s="56" t="s">
        <v>3774</v>
      </c>
      <c r="E373" s="56" t="s">
        <v>3775</v>
      </c>
      <c r="F373" s="56" t="s">
        <v>3776</v>
      </c>
      <c r="G373" s="57" t="s">
        <v>3777</v>
      </c>
      <c r="H373" s="58" t="s">
        <v>3778</v>
      </c>
    </row>
    <row r="374" spans="1:8">
      <c r="A374" s="59" t="s">
        <v>3915</v>
      </c>
      <c r="B374" s="64" t="s">
        <v>4012</v>
      </c>
      <c r="C374" s="61">
        <v>1</v>
      </c>
      <c r="D374" s="61">
        <v>0.27</v>
      </c>
      <c r="E374" s="61">
        <v>0.73</v>
      </c>
      <c r="F374" s="61">
        <v>221.74</v>
      </c>
      <c r="G374" s="61">
        <v>18.579999999999998</v>
      </c>
      <c r="H374" s="62">
        <f>((F374*D374)+(E374*G374))*C374+0.01</f>
        <v>73.443200000000004</v>
      </c>
    </row>
    <row r="375" spans="1:8">
      <c r="A375" s="63" t="s">
        <v>3881</v>
      </c>
      <c r="B375" s="64" t="s">
        <v>3924</v>
      </c>
      <c r="C375" s="61">
        <v>2</v>
      </c>
      <c r="D375" s="61">
        <v>1</v>
      </c>
      <c r="E375" s="61">
        <v>0</v>
      </c>
      <c r="F375" s="61">
        <v>19.96</v>
      </c>
      <c r="G375" s="61">
        <v>0</v>
      </c>
      <c r="H375" s="62">
        <f>((F375*D375)+(E375*G375))*C375+0.01</f>
        <v>39.93</v>
      </c>
    </row>
    <row r="376" spans="1:8">
      <c r="A376" s="63" t="s">
        <v>3929</v>
      </c>
      <c r="B376" s="64" t="s">
        <v>4073</v>
      </c>
      <c r="C376" s="61">
        <v>1</v>
      </c>
      <c r="D376" s="61">
        <v>1</v>
      </c>
      <c r="E376" s="61">
        <v>0</v>
      </c>
      <c r="F376" s="61">
        <v>107.72</v>
      </c>
      <c r="G376" s="61">
        <v>0</v>
      </c>
      <c r="H376" s="62">
        <f>((F376*D376)+(E376*G376))*C376+0.01</f>
        <v>107.73</v>
      </c>
    </row>
    <row r="377" spans="1:8">
      <c r="A377" s="63" t="s">
        <v>3930</v>
      </c>
      <c r="B377" s="64" t="s">
        <v>4076</v>
      </c>
      <c r="C377" s="61">
        <v>1</v>
      </c>
      <c r="D377" s="61">
        <v>1</v>
      </c>
      <c r="E377" s="61">
        <v>0</v>
      </c>
      <c r="F377" s="61">
        <v>204.62</v>
      </c>
      <c r="G377" s="61">
        <v>21.09</v>
      </c>
      <c r="H377" s="62">
        <f>((F377*D377)+(E377*G377))*C377+0.01</f>
        <v>204.63</v>
      </c>
    </row>
    <row r="378" spans="1:8">
      <c r="A378" s="63"/>
      <c r="B378" s="64" t="s">
        <v>4077</v>
      </c>
      <c r="C378" s="61"/>
      <c r="D378" s="61"/>
      <c r="E378" s="61"/>
      <c r="F378" s="61"/>
      <c r="G378" s="61"/>
      <c r="H378" s="62"/>
    </row>
    <row r="379" spans="1:8" ht="14.25" customHeight="1">
      <c r="A379" s="63" t="s">
        <v>3931</v>
      </c>
      <c r="B379" s="64" t="s">
        <v>4075</v>
      </c>
      <c r="C379" s="61">
        <v>1</v>
      </c>
      <c r="D379" s="61">
        <v>1</v>
      </c>
      <c r="E379" s="61">
        <v>0</v>
      </c>
      <c r="F379" s="61">
        <v>23.73</v>
      </c>
      <c r="G379" s="61">
        <v>0</v>
      </c>
      <c r="H379" s="62">
        <f t="shared" ref="H379:H380" si="0">((F379*D379)+(E379*G379))*C379</f>
        <v>23.73</v>
      </c>
    </row>
    <row r="380" spans="1:8">
      <c r="A380" s="63" t="s">
        <v>3919</v>
      </c>
      <c r="B380" s="64" t="s">
        <v>4074</v>
      </c>
      <c r="C380" s="61">
        <v>1</v>
      </c>
      <c r="D380" s="61">
        <v>1</v>
      </c>
      <c r="E380" s="61">
        <v>0</v>
      </c>
      <c r="F380" s="61">
        <v>97.42</v>
      </c>
      <c r="G380" s="61">
        <v>0</v>
      </c>
      <c r="H380" s="62">
        <f t="shared" si="0"/>
        <v>97.42</v>
      </c>
    </row>
    <row r="381" spans="1:8">
      <c r="A381" s="141"/>
      <c r="B381" s="66"/>
      <c r="C381" s="66"/>
      <c r="D381" s="66"/>
      <c r="E381" s="66"/>
      <c r="F381" s="628" t="s">
        <v>3780</v>
      </c>
      <c r="G381" s="66"/>
      <c r="H381" s="670">
        <f>SUM(H374:H380)</f>
        <v>546.88319999999999</v>
      </c>
    </row>
    <row r="382" spans="1:8">
      <c r="A382" s="142"/>
      <c r="B382" s="51"/>
      <c r="C382" s="51"/>
      <c r="D382" s="51"/>
      <c r="E382" s="51"/>
      <c r="F382" s="629"/>
      <c r="G382" s="51"/>
      <c r="H382" s="631"/>
    </row>
    <row r="383" spans="1:8">
      <c r="A383" s="632" t="s">
        <v>3768</v>
      </c>
      <c r="B383" s="664" t="s">
        <v>3781</v>
      </c>
      <c r="C383" s="665"/>
      <c r="D383" s="636" t="s">
        <v>3782</v>
      </c>
      <c r="E383" s="636" t="s">
        <v>3770</v>
      </c>
      <c r="F383" s="668" t="s">
        <v>3783</v>
      </c>
      <c r="G383" s="665"/>
      <c r="H383" s="210" t="s">
        <v>3773</v>
      </c>
    </row>
    <row r="384" spans="1:8">
      <c r="A384" s="633"/>
      <c r="B384" s="666"/>
      <c r="C384" s="635"/>
      <c r="D384" s="667"/>
      <c r="E384" s="667"/>
      <c r="F384" s="669"/>
      <c r="G384" s="635"/>
      <c r="H384" s="211" t="s">
        <v>3778</v>
      </c>
    </row>
    <row r="385" spans="1:8">
      <c r="A385" s="59" t="s">
        <v>3785</v>
      </c>
      <c r="B385" s="67" t="s">
        <v>3786</v>
      </c>
      <c r="C385" s="65"/>
      <c r="D385" s="65"/>
      <c r="E385" s="61">
        <v>1</v>
      </c>
      <c r="F385" s="68"/>
      <c r="G385" s="61">
        <v>25.21</v>
      </c>
      <c r="H385" s="95">
        <f>E385*G385</f>
        <v>25.21</v>
      </c>
    </row>
    <row r="386" spans="1:8">
      <c r="A386" s="63" t="s">
        <v>3787</v>
      </c>
      <c r="B386" s="67" t="s">
        <v>3788</v>
      </c>
      <c r="C386" s="65"/>
      <c r="D386" s="65"/>
      <c r="E386" s="61">
        <v>8</v>
      </c>
      <c r="F386" s="51"/>
      <c r="G386" s="61">
        <v>8.3000000000000007</v>
      </c>
      <c r="H386" s="95">
        <f>E386*G386</f>
        <v>66.400000000000006</v>
      </c>
    </row>
    <row r="387" spans="1:8">
      <c r="A387" s="139"/>
      <c r="B387" s="67" t="s">
        <v>3789</v>
      </c>
      <c r="C387" s="65"/>
      <c r="D387" s="65"/>
      <c r="E387" s="61"/>
      <c r="F387" s="51"/>
      <c r="G387" s="61"/>
      <c r="H387" s="62">
        <f>(H385+H386)*15.51%</f>
        <v>14.208711000000001</v>
      </c>
    </row>
    <row r="388" spans="1:8">
      <c r="A388" s="139"/>
      <c r="B388" s="67"/>
      <c r="C388" s="65"/>
      <c r="D388" s="65"/>
      <c r="E388" s="61"/>
      <c r="F388" s="51"/>
      <c r="G388" s="61"/>
      <c r="H388" s="62"/>
    </row>
    <row r="389" spans="1:8">
      <c r="A389" s="139"/>
      <c r="B389" s="51"/>
      <c r="C389" s="65"/>
      <c r="D389" s="65"/>
      <c r="E389" s="61"/>
      <c r="F389" s="51"/>
      <c r="G389" s="61"/>
      <c r="H389" s="62"/>
    </row>
    <row r="390" spans="1:8">
      <c r="A390" s="139"/>
      <c r="B390" s="51"/>
      <c r="C390" s="65"/>
      <c r="D390" s="65"/>
      <c r="E390" s="61"/>
      <c r="F390" s="51"/>
      <c r="G390" s="61"/>
      <c r="H390" s="62"/>
    </row>
    <row r="391" spans="1:8">
      <c r="A391" s="140"/>
      <c r="B391" s="51"/>
      <c r="C391" s="65"/>
      <c r="D391" s="65"/>
      <c r="E391" s="61"/>
      <c r="F391" s="51"/>
      <c r="G391" s="61"/>
      <c r="H391" s="62"/>
    </row>
    <row r="392" spans="1:8">
      <c r="A392" s="141"/>
      <c r="B392" s="66"/>
      <c r="C392" s="66"/>
      <c r="D392" s="66"/>
      <c r="E392" s="66"/>
      <c r="F392" s="628" t="s">
        <v>3790</v>
      </c>
      <c r="G392" s="66"/>
      <c r="H392" s="670">
        <f>SUM(H385:H387)</f>
        <v>105.81871100000001</v>
      </c>
    </row>
    <row r="393" spans="1:8">
      <c r="A393" s="142"/>
      <c r="B393" s="70"/>
      <c r="C393" s="70"/>
      <c r="D393" s="70"/>
      <c r="E393" s="70"/>
      <c r="F393" s="629"/>
      <c r="G393" s="70"/>
      <c r="H393" s="631"/>
    </row>
    <row r="394" spans="1:8">
      <c r="A394" s="671" t="s">
        <v>3791</v>
      </c>
      <c r="B394" s="672"/>
      <c r="C394" s="675">
        <v>75</v>
      </c>
      <c r="D394" s="628" t="s">
        <v>3792</v>
      </c>
      <c r="E394" s="676"/>
      <c r="F394" s="676"/>
      <c r="G394" s="51"/>
      <c r="H394" s="670">
        <f>(H381+H392)</f>
        <v>652.701911</v>
      </c>
    </row>
    <row r="395" spans="1:8">
      <c r="A395" s="673"/>
      <c r="B395" s="674"/>
      <c r="C395" s="666"/>
      <c r="D395" s="677"/>
      <c r="E395" s="677"/>
      <c r="F395" s="677"/>
      <c r="G395" s="70"/>
      <c r="H395" s="640"/>
    </row>
    <row r="396" spans="1:8">
      <c r="A396" s="671" t="s">
        <v>3793</v>
      </c>
      <c r="B396" s="672"/>
      <c r="C396" s="672"/>
      <c r="D396" s="672"/>
      <c r="E396" s="672"/>
      <c r="F396" s="672"/>
      <c r="G396" s="51"/>
      <c r="H396" s="630">
        <f>H394/C394</f>
        <v>8.7026921466666671</v>
      </c>
    </row>
    <row r="397" spans="1:8">
      <c r="A397" s="673"/>
      <c r="B397" s="674"/>
      <c r="C397" s="674"/>
      <c r="D397" s="674"/>
      <c r="E397" s="674"/>
      <c r="F397" s="674"/>
      <c r="G397" s="51"/>
      <c r="H397" s="678"/>
    </row>
    <row r="398" spans="1:8">
      <c r="A398" s="632" t="s">
        <v>3768</v>
      </c>
      <c r="B398" s="679" t="s">
        <v>3794</v>
      </c>
      <c r="C398" s="680"/>
      <c r="D398" s="681"/>
      <c r="E398" s="682" t="s">
        <v>3795</v>
      </c>
      <c r="F398" s="682" t="s">
        <v>3784</v>
      </c>
      <c r="G398" s="636" t="s">
        <v>3796</v>
      </c>
      <c r="H398" s="72" t="s">
        <v>3784</v>
      </c>
    </row>
    <row r="399" spans="1:8">
      <c r="A399" s="633"/>
      <c r="B399" s="666"/>
      <c r="C399" s="666"/>
      <c r="D399" s="635"/>
      <c r="E399" s="667"/>
      <c r="F399" s="667"/>
      <c r="G399" s="667"/>
      <c r="H399" s="73" t="s">
        <v>3797</v>
      </c>
    </row>
    <row r="400" spans="1:8">
      <c r="A400" s="213" t="s">
        <v>3932</v>
      </c>
      <c r="B400" s="75" t="s">
        <v>3933</v>
      </c>
      <c r="C400" s="51"/>
      <c r="D400" s="65"/>
      <c r="E400" s="76" t="s">
        <v>3934</v>
      </c>
      <c r="F400" s="61">
        <v>2.1</v>
      </c>
      <c r="G400" s="77">
        <v>8</v>
      </c>
      <c r="H400" s="62">
        <f>F400*G400</f>
        <v>16.8</v>
      </c>
    </row>
    <row r="401" spans="1:8">
      <c r="A401" s="79" t="s">
        <v>3935</v>
      </c>
      <c r="B401" s="75" t="s">
        <v>3845</v>
      </c>
      <c r="C401" s="51"/>
      <c r="D401" s="65"/>
      <c r="E401" s="76" t="s">
        <v>3870</v>
      </c>
      <c r="F401" s="61">
        <v>15</v>
      </c>
      <c r="G401" s="77">
        <v>0.161</v>
      </c>
      <c r="H401" s="62">
        <f>F401*G401</f>
        <v>2.415</v>
      </c>
    </row>
    <row r="402" spans="1:8">
      <c r="A402" s="79" t="s">
        <v>3921</v>
      </c>
      <c r="B402" s="75" t="s">
        <v>3839</v>
      </c>
      <c r="C402" s="51"/>
      <c r="D402" s="65"/>
      <c r="E402" s="76" t="s">
        <v>3870</v>
      </c>
      <c r="F402" s="61">
        <v>45</v>
      </c>
      <c r="G402" s="161">
        <v>0.47299999999999998</v>
      </c>
      <c r="H402" s="62">
        <f>F402*G402</f>
        <v>21.285</v>
      </c>
    </row>
    <row r="403" spans="1:8">
      <c r="A403" s="139"/>
      <c r="B403" s="75"/>
      <c r="C403" s="51"/>
      <c r="D403" s="65"/>
      <c r="E403" s="76"/>
      <c r="F403" s="61"/>
      <c r="G403" s="161"/>
      <c r="H403" s="62"/>
    </row>
    <row r="404" spans="1:8">
      <c r="A404" s="92"/>
      <c r="B404" s="75"/>
      <c r="C404" s="51"/>
      <c r="D404" s="65"/>
      <c r="E404" s="76"/>
      <c r="F404" s="61"/>
      <c r="G404" s="77"/>
      <c r="H404" s="78"/>
    </row>
    <row r="405" spans="1:8">
      <c r="A405" s="139"/>
      <c r="B405" s="75"/>
      <c r="C405" s="51"/>
      <c r="D405" s="65"/>
      <c r="E405" s="76"/>
      <c r="F405" s="61"/>
      <c r="G405" s="81"/>
      <c r="H405" s="78"/>
    </row>
    <row r="406" spans="1:8">
      <c r="A406" s="140"/>
      <c r="B406" s="51"/>
      <c r="C406" s="51"/>
      <c r="D406" s="65"/>
      <c r="E406" s="65"/>
      <c r="F406" s="61"/>
      <c r="G406" s="82"/>
      <c r="H406" s="83"/>
    </row>
    <row r="407" spans="1:8">
      <c r="A407" s="141"/>
      <c r="B407" s="66"/>
      <c r="C407" s="66"/>
      <c r="D407" s="66"/>
      <c r="E407" s="66"/>
      <c r="F407" s="628" t="s">
        <v>3798</v>
      </c>
      <c r="G407" s="66"/>
      <c r="H407" s="670">
        <f>SUM(H400:H403)</f>
        <v>40.5</v>
      </c>
    </row>
    <row r="408" spans="1:8">
      <c r="A408" s="142"/>
      <c r="B408" s="51"/>
      <c r="C408" s="51"/>
      <c r="D408" s="51"/>
      <c r="E408" s="51"/>
      <c r="F408" s="629"/>
      <c r="G408" s="51"/>
      <c r="H408" s="631"/>
    </row>
    <row r="409" spans="1:8">
      <c r="A409" s="632" t="s">
        <v>3768</v>
      </c>
      <c r="B409" s="634" t="s">
        <v>3799</v>
      </c>
      <c r="C409" s="235" t="s">
        <v>3</v>
      </c>
      <c r="D409" s="236" t="s">
        <v>3</v>
      </c>
      <c r="E409" s="237" t="s">
        <v>3</v>
      </c>
      <c r="F409" s="695" t="s">
        <v>3784</v>
      </c>
      <c r="G409" s="695" t="s">
        <v>3796</v>
      </c>
      <c r="H409" s="233" t="s">
        <v>3773</v>
      </c>
    </row>
    <row r="410" spans="1:8">
      <c r="A410" s="633"/>
      <c r="B410" s="635"/>
      <c r="C410" s="218" t="s">
        <v>3800</v>
      </c>
      <c r="D410" s="56" t="s">
        <v>3801</v>
      </c>
      <c r="E410" s="56" t="s">
        <v>3802</v>
      </c>
      <c r="F410" s="637"/>
      <c r="G410" s="637"/>
      <c r="H410" s="73" t="s">
        <v>3797</v>
      </c>
    </row>
    <row r="411" spans="1:8">
      <c r="A411" s="156"/>
      <c r="B411" s="202"/>
      <c r="C411" s="61"/>
      <c r="D411" s="61"/>
      <c r="E411" s="61"/>
      <c r="F411" s="93"/>
      <c r="G411" s="118"/>
      <c r="H411" s="95"/>
    </row>
    <row r="412" spans="1:8">
      <c r="A412" s="156"/>
      <c r="B412" s="202"/>
      <c r="C412" s="61"/>
      <c r="D412" s="61"/>
      <c r="E412" s="61"/>
      <c r="F412" s="93"/>
      <c r="G412" s="118"/>
      <c r="H412" s="95"/>
    </row>
    <row r="413" spans="1:8">
      <c r="A413" s="156"/>
      <c r="B413" s="88"/>
      <c r="C413" s="61"/>
      <c r="D413" s="61"/>
      <c r="E413" s="61"/>
      <c r="F413" s="93"/>
      <c r="G413" s="94"/>
      <c r="H413" s="78"/>
    </row>
    <row r="414" spans="1:8">
      <c r="A414" s="156"/>
      <c r="B414" s="88"/>
      <c r="C414" s="61"/>
      <c r="D414" s="61"/>
      <c r="E414" s="61"/>
      <c r="F414" s="93"/>
      <c r="G414" s="94"/>
      <c r="H414" s="78"/>
    </row>
    <row r="415" spans="1:8">
      <c r="A415" s="79"/>
      <c r="B415" s="88"/>
      <c r="C415" s="61"/>
      <c r="D415" s="61"/>
      <c r="E415" s="61"/>
      <c r="F415" s="93"/>
      <c r="G415" s="94"/>
      <c r="H415" s="78"/>
    </row>
    <row r="416" spans="1:8">
      <c r="A416" s="140"/>
      <c r="B416" s="65"/>
      <c r="C416" s="61"/>
      <c r="D416" s="61"/>
      <c r="E416" s="61"/>
      <c r="F416" s="65"/>
      <c r="G416" s="94"/>
      <c r="H416" s="78"/>
    </row>
    <row r="417" spans="1:8">
      <c r="A417" s="141"/>
      <c r="B417" s="66"/>
      <c r="C417" s="66"/>
      <c r="D417" s="66"/>
      <c r="E417" s="66"/>
      <c r="F417" s="628" t="s">
        <v>3803</v>
      </c>
      <c r="G417" s="66"/>
      <c r="H417" s="735">
        <f>SUM(H411:H415)</f>
        <v>0</v>
      </c>
    </row>
    <row r="418" spans="1:8">
      <c r="A418" s="142"/>
      <c r="B418" s="51"/>
      <c r="C418" s="51"/>
      <c r="D418" s="51"/>
      <c r="E418" s="51"/>
      <c r="F418" s="629"/>
      <c r="G418" s="51"/>
      <c r="H418" s="736"/>
    </row>
    <row r="419" spans="1:8">
      <c r="A419" s="638" t="s">
        <v>3804</v>
      </c>
      <c r="B419" s="639"/>
      <c r="C419" s="639"/>
      <c r="D419" s="66"/>
      <c r="E419" s="66"/>
      <c r="F419" s="66"/>
      <c r="G419" s="66"/>
      <c r="H419" s="644">
        <f>H396+H407+H417</f>
        <v>49.202692146666664</v>
      </c>
    </row>
    <row r="420" spans="1:8">
      <c r="A420" s="638"/>
      <c r="B420" s="639"/>
      <c r="C420" s="639"/>
      <c r="D420" s="70"/>
      <c r="E420" s="70"/>
      <c r="F420" s="70"/>
      <c r="G420" s="70"/>
      <c r="H420" s="645"/>
    </row>
    <row r="421" spans="1:8">
      <c r="A421" s="646" t="s">
        <v>3836</v>
      </c>
      <c r="B421" s="647"/>
      <c r="C421" s="96"/>
      <c r="D421" s="66"/>
      <c r="E421" s="66"/>
      <c r="F421" s="66"/>
      <c r="G421" s="66"/>
      <c r="H421" s="98"/>
    </row>
    <row r="422" spans="1:8">
      <c r="A422" s="646"/>
      <c r="B422" s="647"/>
      <c r="C422" s="97"/>
      <c r="D422" s="70"/>
      <c r="E422" s="70"/>
      <c r="F422" s="70"/>
      <c r="G422" s="70"/>
      <c r="H422" s="71"/>
    </row>
    <row r="423" spans="1:8">
      <c r="A423" s="646" t="s">
        <v>3805</v>
      </c>
      <c r="B423" s="647"/>
      <c r="C423" s="96"/>
      <c r="D423" s="51"/>
      <c r="E423" s="51"/>
      <c r="F423" s="51"/>
      <c r="G423" s="51"/>
      <c r="H423" s="98">
        <f>(H419+H421)</f>
        <v>49.202692146666664</v>
      </c>
    </row>
    <row r="424" spans="1:8" ht="15.75" thickBot="1">
      <c r="A424" s="648"/>
      <c r="B424" s="649"/>
      <c r="C424" s="99"/>
      <c r="D424" s="100"/>
      <c r="E424" s="100"/>
      <c r="F424" s="100"/>
      <c r="G424" s="100"/>
      <c r="H424" s="212"/>
    </row>
    <row r="425" spans="1:8">
      <c r="A425" s="650" t="s">
        <v>3806</v>
      </c>
      <c r="B425" s="651"/>
      <c r="C425" s="49"/>
      <c r="D425" s="203"/>
      <c r="E425" s="203"/>
      <c r="F425" s="203"/>
      <c r="G425" s="203"/>
      <c r="H425" s="204"/>
    </row>
    <row r="426" spans="1:8">
      <c r="A426" s="172"/>
      <c r="B426" s="104"/>
      <c r="C426" s="51"/>
      <c r="D426" s="105"/>
      <c r="E426" s="51"/>
      <c r="F426" s="51"/>
      <c r="G426" s="51"/>
      <c r="H426" s="95"/>
    </row>
    <row r="427" spans="1:8" ht="15.75" thickBot="1">
      <c r="A427" s="214"/>
      <c r="B427" s="205"/>
      <c r="C427" s="100"/>
      <c r="D427" s="206"/>
      <c r="E427" s="100"/>
      <c r="F427" s="100"/>
      <c r="G427" s="100"/>
      <c r="H427" s="207"/>
    </row>
    <row r="428" spans="1:8" ht="15" customHeight="1">
      <c r="A428" s="652" t="s">
        <v>3808</v>
      </c>
      <c r="B428" s="653"/>
      <c r="C428" s="654"/>
      <c r="D428" s="655" t="s">
        <v>3807</v>
      </c>
      <c r="E428" s="656"/>
      <c r="F428" s="656"/>
      <c r="G428" s="656"/>
      <c r="H428" s="657"/>
    </row>
    <row r="429" spans="1:8">
      <c r="A429" s="661" t="s">
        <v>4089</v>
      </c>
      <c r="B429" s="662"/>
      <c r="C429" s="663"/>
      <c r="D429" s="658"/>
      <c r="E429" s="659"/>
      <c r="F429" s="659"/>
      <c r="G429" s="659"/>
      <c r="H429" s="660"/>
    </row>
    <row r="430" spans="1:8">
      <c r="A430" s="661" t="s">
        <v>4387</v>
      </c>
      <c r="B430" s="662"/>
      <c r="C430" s="663"/>
      <c r="D430" s="658"/>
      <c r="E430" s="659"/>
      <c r="F430" s="659"/>
      <c r="G430" s="659"/>
      <c r="H430" s="660"/>
    </row>
    <row r="431" spans="1:8" ht="15.75" thickBot="1">
      <c r="A431" s="661" t="s">
        <v>4186</v>
      </c>
      <c r="B431" s="662"/>
      <c r="C431" s="663"/>
      <c r="D431" s="658"/>
      <c r="E431" s="659"/>
      <c r="F431" s="659"/>
      <c r="G431" s="659"/>
      <c r="H431" s="660"/>
    </row>
    <row r="432" spans="1:8">
      <c r="A432" s="650" t="s">
        <v>3846</v>
      </c>
      <c r="B432" s="651"/>
      <c r="C432" s="48" t="s">
        <v>3763</v>
      </c>
      <c r="D432" s="48" t="s">
        <v>3896</v>
      </c>
      <c r="E432" s="49"/>
      <c r="F432" s="49"/>
      <c r="G432" s="49"/>
      <c r="H432" s="710" t="s">
        <v>3886</v>
      </c>
    </row>
    <row r="433" spans="1:8">
      <c r="A433" s="685" t="s">
        <v>3936</v>
      </c>
      <c r="B433" s="686"/>
      <c r="C433" s="50"/>
      <c r="D433" s="133"/>
      <c r="E433" s="51"/>
      <c r="F433" s="51"/>
      <c r="G433" s="51"/>
      <c r="H433" s="711"/>
    </row>
    <row r="434" spans="1:8">
      <c r="A434" s="632" t="s">
        <v>3768</v>
      </c>
      <c r="B434" s="634" t="s">
        <v>3769</v>
      </c>
      <c r="C434" s="687" t="s">
        <v>3770</v>
      </c>
      <c r="D434" s="52" t="s">
        <v>3771</v>
      </c>
      <c r="E434" s="53"/>
      <c r="F434" s="54" t="s">
        <v>3772</v>
      </c>
      <c r="G434" s="53"/>
      <c r="H434" s="210" t="s">
        <v>3773</v>
      </c>
    </row>
    <row r="435" spans="1:8">
      <c r="A435" s="633"/>
      <c r="B435" s="635"/>
      <c r="C435" s="667"/>
      <c r="D435" s="56" t="s">
        <v>3774</v>
      </c>
      <c r="E435" s="56" t="s">
        <v>3775</v>
      </c>
      <c r="F435" s="56" t="s">
        <v>3776</v>
      </c>
      <c r="G435" s="57" t="s">
        <v>3777</v>
      </c>
      <c r="H435" s="211" t="s">
        <v>3778</v>
      </c>
    </row>
    <row r="436" spans="1:8">
      <c r="A436" s="59" t="s">
        <v>3915</v>
      </c>
      <c r="B436" s="64" t="s">
        <v>4012</v>
      </c>
      <c r="C436" s="61">
        <v>1</v>
      </c>
      <c r="D436" s="61">
        <v>0.26</v>
      </c>
      <c r="E436" s="61">
        <v>0.74</v>
      </c>
      <c r="F436" s="61">
        <v>221.74</v>
      </c>
      <c r="G436" s="61">
        <v>18.579999999999998</v>
      </c>
      <c r="H436" s="62">
        <f>((F436*D436)+(E436*G436))*C436+0.01</f>
        <v>71.411600000000007</v>
      </c>
    </row>
    <row r="437" spans="1:8">
      <c r="A437" s="63" t="s">
        <v>3881</v>
      </c>
      <c r="B437" s="64" t="s">
        <v>3924</v>
      </c>
      <c r="C437" s="61">
        <v>2</v>
      </c>
      <c r="D437" s="61">
        <v>1</v>
      </c>
      <c r="E437" s="61">
        <v>0</v>
      </c>
      <c r="F437" s="61">
        <v>19.96</v>
      </c>
      <c r="G437" s="61">
        <v>0</v>
      </c>
      <c r="H437" s="62">
        <f>((F437*D437)+(E437*G437))*C437+0.01</f>
        <v>39.93</v>
      </c>
    </row>
    <row r="438" spans="1:8">
      <c r="A438" s="63" t="s">
        <v>3929</v>
      </c>
      <c r="B438" s="64" t="s">
        <v>4073</v>
      </c>
      <c r="C438" s="61">
        <v>1</v>
      </c>
      <c r="D438" s="61">
        <v>1</v>
      </c>
      <c r="E438" s="61">
        <v>0</v>
      </c>
      <c r="F438" s="61">
        <v>107.72</v>
      </c>
      <c r="G438" s="61">
        <v>0</v>
      </c>
      <c r="H438" s="62">
        <f>((F438*D438)+(E438*G438))*C438+0.01</f>
        <v>107.73</v>
      </c>
    </row>
    <row r="439" spans="1:8">
      <c r="A439" s="63" t="s">
        <v>3930</v>
      </c>
      <c r="B439" s="64" t="s">
        <v>4076</v>
      </c>
      <c r="C439" s="61">
        <v>1</v>
      </c>
      <c r="D439" s="61">
        <v>1</v>
      </c>
      <c r="E439" s="61">
        <v>0</v>
      </c>
      <c r="F439" s="61">
        <v>204.62</v>
      </c>
      <c r="G439" s="61">
        <v>21.09</v>
      </c>
      <c r="H439" s="62">
        <f>((F439*D439)+(E439*G439))*C439+0.01</f>
        <v>204.63</v>
      </c>
    </row>
    <row r="440" spans="1:8">
      <c r="A440" s="63"/>
      <c r="B440" s="64" t="s">
        <v>4077</v>
      </c>
      <c r="C440" s="61"/>
      <c r="D440" s="61"/>
      <c r="E440" s="61"/>
      <c r="F440" s="61"/>
      <c r="G440" s="61"/>
      <c r="H440" s="62"/>
    </row>
    <row r="441" spans="1:8">
      <c r="A441" s="63" t="s">
        <v>3931</v>
      </c>
      <c r="B441" s="64" t="s">
        <v>4075</v>
      </c>
      <c r="C441" s="61">
        <v>1</v>
      </c>
      <c r="D441" s="61">
        <v>1</v>
      </c>
      <c r="E441" s="61">
        <v>0</v>
      </c>
      <c r="F441" s="61">
        <v>23.73</v>
      </c>
      <c r="G441" s="61">
        <v>0</v>
      </c>
      <c r="H441" s="62">
        <f t="shared" ref="H441:H442" si="1">((F441*D441)+(E441*G441))*C441</f>
        <v>23.73</v>
      </c>
    </row>
    <row r="442" spans="1:8">
      <c r="A442" s="63" t="s">
        <v>3919</v>
      </c>
      <c r="B442" s="64" t="s">
        <v>4074</v>
      </c>
      <c r="C442" s="61">
        <v>1</v>
      </c>
      <c r="D442" s="61">
        <v>1</v>
      </c>
      <c r="E442" s="61">
        <v>0</v>
      </c>
      <c r="F442" s="61">
        <v>97.42</v>
      </c>
      <c r="G442" s="61">
        <v>0</v>
      </c>
      <c r="H442" s="62">
        <f t="shared" si="1"/>
        <v>97.42</v>
      </c>
    </row>
    <row r="443" spans="1:8">
      <c r="A443" s="141"/>
      <c r="B443" s="66"/>
      <c r="C443" s="66"/>
      <c r="D443" s="66"/>
      <c r="E443" s="66"/>
      <c r="F443" s="628" t="s">
        <v>3780</v>
      </c>
      <c r="G443" s="66"/>
      <c r="H443" s="670">
        <f>SUM(H436:H442)</f>
        <v>544.85159999999996</v>
      </c>
    </row>
    <row r="444" spans="1:8">
      <c r="A444" s="142"/>
      <c r="B444" s="51"/>
      <c r="C444" s="51"/>
      <c r="D444" s="51"/>
      <c r="E444" s="51"/>
      <c r="F444" s="629"/>
      <c r="G444" s="51"/>
      <c r="H444" s="631"/>
    </row>
    <row r="445" spans="1:8">
      <c r="A445" s="632" t="s">
        <v>3768</v>
      </c>
      <c r="B445" s="664" t="s">
        <v>3781</v>
      </c>
      <c r="C445" s="665"/>
      <c r="D445" s="636" t="s">
        <v>3782</v>
      </c>
      <c r="E445" s="636" t="s">
        <v>3770</v>
      </c>
      <c r="F445" s="668" t="s">
        <v>3783</v>
      </c>
      <c r="G445" s="665"/>
      <c r="H445" s="210" t="s">
        <v>3773</v>
      </c>
    </row>
    <row r="446" spans="1:8">
      <c r="A446" s="633"/>
      <c r="B446" s="666"/>
      <c r="C446" s="635"/>
      <c r="D446" s="667"/>
      <c r="E446" s="667"/>
      <c r="F446" s="669"/>
      <c r="G446" s="635"/>
      <c r="H446" s="211" t="s">
        <v>3778</v>
      </c>
    </row>
    <row r="447" spans="1:8">
      <c r="A447" s="59" t="s">
        <v>3785</v>
      </c>
      <c r="B447" s="67" t="s">
        <v>3786</v>
      </c>
      <c r="C447" s="65"/>
      <c r="D447" s="65"/>
      <c r="E447" s="61">
        <v>1</v>
      </c>
      <c r="F447" s="68"/>
      <c r="G447" s="61">
        <v>25.21</v>
      </c>
      <c r="H447" s="95">
        <f>E447*G447</f>
        <v>25.21</v>
      </c>
    </row>
    <row r="448" spans="1:8">
      <c r="A448" s="63" t="s">
        <v>3787</v>
      </c>
      <c r="B448" s="67" t="s">
        <v>3788</v>
      </c>
      <c r="C448" s="65"/>
      <c r="D448" s="65"/>
      <c r="E448" s="61">
        <v>8</v>
      </c>
      <c r="F448" s="51"/>
      <c r="G448" s="61">
        <v>8.3000000000000007</v>
      </c>
      <c r="H448" s="95">
        <f>E448*G448</f>
        <v>66.400000000000006</v>
      </c>
    </row>
    <row r="449" spans="1:8">
      <c r="A449" s="139"/>
      <c r="B449" s="67" t="s">
        <v>3789</v>
      </c>
      <c r="C449" s="65"/>
      <c r="D449" s="65"/>
      <c r="E449" s="61"/>
      <c r="F449" s="51"/>
      <c r="G449" s="61"/>
      <c r="H449" s="62">
        <f>(H447+H448)*15.51%</f>
        <v>14.208711000000001</v>
      </c>
    </row>
    <row r="450" spans="1:8">
      <c r="A450" s="139"/>
      <c r="B450" s="67"/>
      <c r="C450" s="65"/>
      <c r="D450" s="65"/>
      <c r="E450" s="61"/>
      <c r="F450" s="51"/>
      <c r="G450" s="61"/>
      <c r="H450" s="62"/>
    </row>
    <row r="451" spans="1:8">
      <c r="A451" s="139"/>
      <c r="B451" s="51"/>
      <c r="C451" s="65"/>
      <c r="D451" s="65"/>
      <c r="E451" s="61"/>
      <c r="F451" s="51"/>
      <c r="G451" s="61"/>
      <c r="H451" s="62"/>
    </row>
    <row r="452" spans="1:8">
      <c r="A452" s="139"/>
      <c r="B452" s="51"/>
      <c r="C452" s="65"/>
      <c r="D452" s="65"/>
      <c r="E452" s="61"/>
      <c r="F452" s="51"/>
      <c r="G452" s="61"/>
      <c r="H452" s="62"/>
    </row>
    <row r="453" spans="1:8">
      <c r="A453" s="140"/>
      <c r="B453" s="51"/>
      <c r="C453" s="65"/>
      <c r="D453" s="65"/>
      <c r="E453" s="61"/>
      <c r="F453" s="51"/>
      <c r="G453" s="61"/>
      <c r="H453" s="62"/>
    </row>
    <row r="454" spans="1:8">
      <c r="A454" s="141"/>
      <c r="B454" s="66"/>
      <c r="C454" s="66"/>
      <c r="D454" s="66"/>
      <c r="E454" s="66"/>
      <c r="F454" s="628" t="s">
        <v>3790</v>
      </c>
      <c r="G454" s="66"/>
      <c r="H454" s="670">
        <f>SUM(H447:H449)</f>
        <v>105.81871100000001</v>
      </c>
    </row>
    <row r="455" spans="1:8">
      <c r="A455" s="142"/>
      <c r="B455" s="70"/>
      <c r="C455" s="70"/>
      <c r="D455" s="70"/>
      <c r="E455" s="70"/>
      <c r="F455" s="629"/>
      <c r="G455" s="70"/>
      <c r="H455" s="631"/>
    </row>
    <row r="456" spans="1:8">
      <c r="A456" s="671" t="s">
        <v>3791</v>
      </c>
      <c r="B456" s="672"/>
      <c r="C456" s="675">
        <v>75</v>
      </c>
      <c r="D456" s="628" t="s">
        <v>3792</v>
      </c>
      <c r="E456" s="676"/>
      <c r="F456" s="676"/>
      <c r="G456" s="51"/>
      <c r="H456" s="670">
        <f>(H443+H454)</f>
        <v>650.67031099999997</v>
      </c>
    </row>
    <row r="457" spans="1:8">
      <c r="A457" s="673"/>
      <c r="B457" s="674"/>
      <c r="C457" s="666"/>
      <c r="D457" s="677"/>
      <c r="E457" s="677"/>
      <c r="F457" s="677"/>
      <c r="G457" s="70"/>
      <c r="H457" s="640"/>
    </row>
    <row r="458" spans="1:8">
      <c r="A458" s="671" t="s">
        <v>3793</v>
      </c>
      <c r="B458" s="672"/>
      <c r="C458" s="672"/>
      <c r="D458" s="672"/>
      <c r="E458" s="672"/>
      <c r="F458" s="672"/>
      <c r="G458" s="51"/>
      <c r="H458" s="630">
        <f>H456/C456</f>
        <v>8.6756041466666662</v>
      </c>
    </row>
    <row r="459" spans="1:8">
      <c r="A459" s="673"/>
      <c r="B459" s="674"/>
      <c r="C459" s="674"/>
      <c r="D459" s="674"/>
      <c r="E459" s="674"/>
      <c r="F459" s="674"/>
      <c r="G459" s="51"/>
      <c r="H459" s="678"/>
    </row>
    <row r="460" spans="1:8">
      <c r="A460" s="632" t="s">
        <v>3768</v>
      </c>
      <c r="B460" s="679" t="s">
        <v>3794</v>
      </c>
      <c r="C460" s="680"/>
      <c r="D460" s="681"/>
      <c r="E460" s="682" t="s">
        <v>3795</v>
      </c>
      <c r="F460" s="682" t="s">
        <v>3784</v>
      </c>
      <c r="G460" s="636" t="s">
        <v>3796</v>
      </c>
      <c r="H460" s="72" t="s">
        <v>3784</v>
      </c>
    </row>
    <row r="461" spans="1:8">
      <c r="A461" s="633"/>
      <c r="B461" s="666"/>
      <c r="C461" s="666"/>
      <c r="D461" s="635"/>
      <c r="E461" s="667"/>
      <c r="F461" s="667"/>
      <c r="G461" s="667"/>
      <c r="H461" s="73" t="s">
        <v>3797</v>
      </c>
    </row>
    <row r="462" spans="1:8">
      <c r="A462" s="213" t="s">
        <v>3932</v>
      </c>
      <c r="B462" s="75" t="s">
        <v>3933</v>
      </c>
      <c r="C462" s="51"/>
      <c r="D462" s="65"/>
      <c r="E462" s="76" t="s">
        <v>3934</v>
      </c>
      <c r="F462" s="61">
        <v>2.1</v>
      </c>
      <c r="G462" s="77">
        <v>8</v>
      </c>
      <c r="H462" s="62">
        <f>F462*G462</f>
        <v>16.8</v>
      </c>
    </row>
    <row r="463" spans="1:8">
      <c r="A463" s="79" t="s">
        <v>3935</v>
      </c>
      <c r="B463" s="75" t="s">
        <v>3845</v>
      </c>
      <c r="C463" s="51"/>
      <c r="D463" s="65"/>
      <c r="E463" s="76" t="s">
        <v>3870</v>
      </c>
      <c r="F463" s="61">
        <v>15</v>
      </c>
      <c r="G463" s="77">
        <v>5.33E-2</v>
      </c>
      <c r="H463" s="62">
        <f>F463*G463</f>
        <v>0.79949999999999999</v>
      </c>
    </row>
    <row r="464" spans="1:8">
      <c r="A464" s="79" t="s">
        <v>3921</v>
      </c>
      <c r="B464" s="75" t="s">
        <v>3839</v>
      </c>
      <c r="C464" s="51"/>
      <c r="D464" s="65"/>
      <c r="E464" s="76" t="s">
        <v>3870</v>
      </c>
      <c r="F464" s="61">
        <v>45</v>
      </c>
      <c r="G464" s="161">
        <v>0.55800000000000005</v>
      </c>
      <c r="H464" s="62">
        <f>F464*G464</f>
        <v>25.110000000000003</v>
      </c>
    </row>
    <row r="465" spans="1:8">
      <c r="A465" s="92" t="s">
        <v>3937</v>
      </c>
      <c r="B465" s="75" t="s">
        <v>3938</v>
      </c>
      <c r="C465" s="51"/>
      <c r="D465" s="65"/>
      <c r="E465" s="76" t="s">
        <v>3934</v>
      </c>
      <c r="F465" s="61">
        <v>0.17</v>
      </c>
      <c r="G465" s="77">
        <v>28</v>
      </c>
      <c r="H465" s="62">
        <f>F465*G465</f>
        <v>4.7600000000000007</v>
      </c>
    </row>
    <row r="466" spans="1:8">
      <c r="A466" s="139"/>
      <c r="B466" s="75"/>
      <c r="C466" s="51"/>
      <c r="D466" s="65"/>
      <c r="E466" s="76"/>
      <c r="F466" s="61"/>
      <c r="G466" s="161"/>
      <c r="H466" s="62"/>
    </row>
    <row r="467" spans="1:8">
      <c r="A467" s="139"/>
      <c r="B467" s="75"/>
      <c r="C467" s="51"/>
      <c r="D467" s="65"/>
      <c r="E467" s="76"/>
      <c r="F467" s="61"/>
      <c r="G467" s="81"/>
      <c r="H467" s="78"/>
    </row>
    <row r="468" spans="1:8">
      <c r="A468" s="140"/>
      <c r="B468" s="51"/>
      <c r="C468" s="51"/>
      <c r="D468" s="65"/>
      <c r="E468" s="65"/>
      <c r="F468" s="61"/>
      <c r="G468" s="82"/>
      <c r="H468" s="83"/>
    </row>
    <row r="469" spans="1:8">
      <c r="A469" s="141"/>
      <c r="B469" s="66"/>
      <c r="C469" s="66"/>
      <c r="D469" s="66"/>
      <c r="E469" s="66"/>
      <c r="F469" s="628" t="s">
        <v>3798</v>
      </c>
      <c r="G469" s="66"/>
      <c r="H469" s="670">
        <f>SUM(H462:H466)</f>
        <v>47.469500000000004</v>
      </c>
    </row>
    <row r="470" spans="1:8">
      <c r="A470" s="142"/>
      <c r="B470" s="51"/>
      <c r="C470" s="51"/>
      <c r="D470" s="51"/>
      <c r="E470" s="51"/>
      <c r="F470" s="629"/>
      <c r="G470" s="51"/>
      <c r="H470" s="631"/>
    </row>
    <row r="471" spans="1:8">
      <c r="A471" s="632" t="s">
        <v>3768</v>
      </c>
      <c r="B471" s="634" t="s">
        <v>3799</v>
      </c>
      <c r="C471" s="235" t="s">
        <v>3</v>
      </c>
      <c r="D471" s="236" t="s">
        <v>3</v>
      </c>
      <c r="E471" s="237" t="s">
        <v>3</v>
      </c>
      <c r="F471" s="695" t="s">
        <v>3784</v>
      </c>
      <c r="G471" s="695" t="s">
        <v>3796</v>
      </c>
      <c r="H471" s="233" t="s">
        <v>3773</v>
      </c>
    </row>
    <row r="472" spans="1:8">
      <c r="A472" s="633"/>
      <c r="B472" s="635"/>
      <c r="C472" s="218" t="s">
        <v>3800</v>
      </c>
      <c r="D472" s="56" t="s">
        <v>3801</v>
      </c>
      <c r="E472" s="56" t="s">
        <v>3802</v>
      </c>
      <c r="F472" s="637"/>
      <c r="G472" s="637"/>
      <c r="H472" s="73" t="s">
        <v>3797</v>
      </c>
    </row>
    <row r="473" spans="1:8">
      <c r="A473" s="156"/>
      <c r="B473" s="202"/>
      <c r="C473" s="61"/>
      <c r="D473" s="61"/>
      <c r="E473" s="61"/>
      <c r="F473" s="93"/>
      <c r="G473" s="118"/>
      <c r="H473" s="95"/>
    </row>
    <row r="474" spans="1:8">
      <c r="A474" s="156"/>
      <c r="B474" s="202"/>
      <c r="C474" s="61"/>
      <c r="D474" s="61"/>
      <c r="E474" s="61"/>
      <c r="F474" s="93"/>
      <c r="G474" s="118"/>
      <c r="H474" s="95"/>
    </row>
    <row r="475" spans="1:8">
      <c r="A475" s="156"/>
      <c r="B475" s="88"/>
      <c r="C475" s="61"/>
      <c r="D475" s="61"/>
      <c r="E475" s="61"/>
      <c r="F475" s="93"/>
      <c r="G475" s="94"/>
      <c r="H475" s="78"/>
    </row>
    <row r="476" spans="1:8">
      <c r="A476" s="156"/>
      <c r="B476" s="88"/>
      <c r="C476" s="61"/>
      <c r="D476" s="61"/>
      <c r="E476" s="61"/>
      <c r="F476" s="93"/>
      <c r="G476" s="94"/>
      <c r="H476" s="78"/>
    </row>
    <row r="477" spans="1:8">
      <c r="A477" s="156"/>
      <c r="B477" s="88"/>
      <c r="C477" s="61"/>
      <c r="D477" s="61"/>
      <c r="E477" s="61"/>
      <c r="F477" s="93"/>
      <c r="G477" s="94"/>
      <c r="H477" s="78"/>
    </row>
    <row r="478" spans="1:8">
      <c r="A478" s="79"/>
      <c r="B478" s="88"/>
      <c r="C478" s="61"/>
      <c r="D478" s="61"/>
      <c r="E478" s="61"/>
      <c r="F478" s="93"/>
      <c r="G478" s="94"/>
      <c r="H478" s="78"/>
    </row>
    <row r="479" spans="1:8">
      <c r="A479" s="140"/>
      <c r="B479" s="65"/>
      <c r="C479" s="61"/>
      <c r="D479" s="61"/>
      <c r="E479" s="61"/>
      <c r="F479" s="65"/>
      <c r="G479" s="94"/>
      <c r="H479" s="95"/>
    </row>
    <row r="480" spans="1:8">
      <c r="A480" s="141"/>
      <c r="B480" s="66"/>
      <c r="C480" s="66"/>
      <c r="D480" s="66"/>
      <c r="E480" s="66"/>
      <c r="F480" s="628" t="s">
        <v>3803</v>
      </c>
      <c r="G480" s="66"/>
      <c r="H480" s="670">
        <f>SUM(H473:H478)</f>
        <v>0</v>
      </c>
    </row>
    <row r="481" spans="1:8">
      <c r="A481" s="142"/>
      <c r="B481" s="51"/>
      <c r="C481" s="51"/>
      <c r="D481" s="51"/>
      <c r="E481" s="51"/>
      <c r="F481" s="629"/>
      <c r="G481" s="51"/>
      <c r="H481" s="631"/>
    </row>
    <row r="482" spans="1:8">
      <c r="A482" s="638" t="s">
        <v>3804</v>
      </c>
      <c r="B482" s="639"/>
      <c r="C482" s="639"/>
      <c r="D482" s="66"/>
      <c r="E482" s="66"/>
      <c r="F482" s="66"/>
      <c r="G482" s="66"/>
      <c r="H482" s="630">
        <f>H458+H469+H480</f>
        <v>56.145104146666668</v>
      </c>
    </row>
    <row r="483" spans="1:8">
      <c r="A483" s="638"/>
      <c r="B483" s="639"/>
      <c r="C483" s="639"/>
      <c r="D483" s="70"/>
      <c r="E483" s="70"/>
      <c r="F483" s="70"/>
      <c r="G483" s="70"/>
      <c r="H483" s="640"/>
    </row>
    <row r="484" spans="1:8">
      <c r="A484" s="646" t="s">
        <v>3836</v>
      </c>
      <c r="B484" s="647"/>
      <c r="C484" s="96"/>
      <c r="D484" s="66"/>
      <c r="E484" s="66"/>
      <c r="F484" s="66"/>
      <c r="G484" s="66"/>
      <c r="H484" s="630"/>
    </row>
    <row r="485" spans="1:8">
      <c r="A485" s="646"/>
      <c r="B485" s="647"/>
      <c r="C485" s="97"/>
      <c r="D485" s="70"/>
      <c r="E485" s="70"/>
      <c r="F485" s="70"/>
      <c r="G485" s="70"/>
      <c r="H485" s="640"/>
    </row>
    <row r="486" spans="1:8">
      <c r="A486" s="646" t="s">
        <v>3805</v>
      </c>
      <c r="B486" s="647"/>
      <c r="C486" s="96"/>
      <c r="D486" s="51"/>
      <c r="E486" s="51"/>
      <c r="F486" s="51"/>
      <c r="G486" s="51"/>
      <c r="H486" s="98">
        <f>(H482+H484)</f>
        <v>56.145104146666668</v>
      </c>
    </row>
    <row r="487" spans="1:8" ht="15.75" thickBot="1">
      <c r="A487" s="648"/>
      <c r="B487" s="649"/>
      <c r="C487" s="99"/>
      <c r="D487" s="100"/>
      <c r="E487" s="100"/>
      <c r="F487" s="100"/>
      <c r="G487" s="100"/>
      <c r="H487" s="199"/>
    </row>
    <row r="488" spans="1:8">
      <c r="A488" s="650" t="s">
        <v>3806</v>
      </c>
      <c r="B488" s="651"/>
      <c r="C488" s="49"/>
      <c r="D488" s="203"/>
      <c r="E488" s="203"/>
      <c r="F488" s="203"/>
      <c r="G488" s="203"/>
      <c r="H488" s="204"/>
    </row>
    <row r="489" spans="1:8">
      <c r="A489" s="172"/>
      <c r="B489" s="104"/>
      <c r="C489" s="51"/>
      <c r="D489" s="105"/>
      <c r="E489" s="51"/>
      <c r="F489" s="51"/>
      <c r="G489" s="51"/>
      <c r="H489" s="95"/>
    </row>
    <row r="490" spans="1:8" ht="15.75" thickBot="1">
      <c r="A490" s="214"/>
      <c r="B490" s="205"/>
      <c r="C490" s="100"/>
      <c r="D490" s="206"/>
      <c r="E490" s="100"/>
      <c r="F490" s="100"/>
      <c r="G490" s="100"/>
      <c r="H490" s="207"/>
    </row>
    <row r="491" spans="1:8" ht="15" customHeight="1">
      <c r="A491" s="652" t="s">
        <v>3808</v>
      </c>
      <c r="B491" s="653"/>
      <c r="C491" s="654"/>
      <c r="D491" s="655" t="s">
        <v>3807</v>
      </c>
      <c r="E491" s="656"/>
      <c r="F491" s="656"/>
      <c r="G491" s="656"/>
      <c r="H491" s="657"/>
    </row>
    <row r="492" spans="1:8">
      <c r="A492" s="661" t="s">
        <v>4089</v>
      </c>
      <c r="B492" s="662"/>
      <c r="C492" s="663"/>
      <c r="D492" s="658"/>
      <c r="E492" s="659"/>
      <c r="F492" s="659"/>
      <c r="G492" s="659"/>
      <c r="H492" s="660"/>
    </row>
    <row r="493" spans="1:8">
      <c r="A493" s="661" t="s">
        <v>4387</v>
      </c>
      <c r="B493" s="662"/>
      <c r="C493" s="663"/>
      <c r="D493" s="658"/>
      <c r="E493" s="659"/>
      <c r="F493" s="659"/>
      <c r="G493" s="659"/>
      <c r="H493" s="660"/>
    </row>
    <row r="494" spans="1:8" ht="15.75" thickBot="1">
      <c r="A494" s="661" t="s">
        <v>4186</v>
      </c>
      <c r="B494" s="662"/>
      <c r="C494" s="663"/>
      <c r="D494" s="658"/>
      <c r="E494" s="659"/>
      <c r="F494" s="659"/>
      <c r="G494" s="659"/>
      <c r="H494" s="660"/>
    </row>
    <row r="495" spans="1:8">
      <c r="A495" s="650" t="s">
        <v>3846</v>
      </c>
      <c r="B495" s="651"/>
      <c r="C495" s="48" t="s">
        <v>3763</v>
      </c>
      <c r="D495" s="48" t="s">
        <v>4046</v>
      </c>
      <c r="E495" s="49"/>
      <c r="F495" s="49"/>
      <c r="G495" s="49"/>
      <c r="H495" s="710" t="s">
        <v>3765</v>
      </c>
    </row>
    <row r="496" spans="1:8">
      <c r="A496" s="685" t="s">
        <v>3945</v>
      </c>
      <c r="B496" s="686"/>
      <c r="C496" s="50"/>
      <c r="D496" s="133"/>
      <c r="E496" s="51"/>
      <c r="F496" s="51"/>
      <c r="G496" s="51"/>
      <c r="H496" s="711"/>
    </row>
    <row r="497" spans="1:8">
      <c r="A497" s="632" t="s">
        <v>3768</v>
      </c>
      <c r="B497" s="634" t="s">
        <v>3769</v>
      </c>
      <c r="C497" s="687" t="s">
        <v>3770</v>
      </c>
      <c r="D497" s="187" t="s">
        <v>3771</v>
      </c>
      <c r="E497" s="188"/>
      <c r="F497" s="54" t="s">
        <v>3772</v>
      </c>
      <c r="G497" s="188"/>
      <c r="H497" s="55" t="s">
        <v>3773</v>
      </c>
    </row>
    <row r="498" spans="1:8">
      <c r="A498" s="633"/>
      <c r="B498" s="635"/>
      <c r="C498" s="667"/>
      <c r="D498" s="56" t="s">
        <v>3774</v>
      </c>
      <c r="E498" s="56" t="s">
        <v>3775</v>
      </c>
      <c r="F498" s="56" t="s">
        <v>3776</v>
      </c>
      <c r="G498" s="57" t="s">
        <v>3777</v>
      </c>
      <c r="H498" s="58" t="s">
        <v>3778</v>
      </c>
    </row>
    <row r="499" spans="1:8">
      <c r="A499" s="59" t="s">
        <v>3946</v>
      </c>
      <c r="B499" s="64" t="s">
        <v>3985</v>
      </c>
      <c r="C499" s="61">
        <v>0.18</v>
      </c>
      <c r="D499" s="61">
        <v>1</v>
      </c>
      <c r="E499" s="61">
        <v>0</v>
      </c>
      <c r="F499" s="61">
        <v>20.399999999999999</v>
      </c>
      <c r="G499" s="61">
        <v>0</v>
      </c>
      <c r="H499" s="62">
        <f>((F499*D499)+(E499*G499))*C499</f>
        <v>3.6719999999999997</v>
      </c>
    </row>
    <row r="500" spans="1:8">
      <c r="A500" s="92" t="s">
        <v>3947</v>
      </c>
      <c r="B500" s="64" t="s">
        <v>3986</v>
      </c>
      <c r="C500" s="61">
        <v>0.18</v>
      </c>
      <c r="D500" s="61">
        <v>1</v>
      </c>
      <c r="E500" s="61">
        <v>0</v>
      </c>
      <c r="F500" s="61">
        <v>2.2799999999999998</v>
      </c>
      <c r="G500" s="61">
        <v>0</v>
      </c>
      <c r="H500" s="62">
        <f>((F500*D500)+(E500*G500))*C500</f>
        <v>0.41039999999999993</v>
      </c>
    </row>
    <row r="501" spans="1:8">
      <c r="A501" s="139"/>
      <c r="B501" s="65"/>
      <c r="C501" s="61"/>
      <c r="D501" s="61"/>
      <c r="E501" s="61"/>
      <c r="F501" s="61"/>
      <c r="G501" s="61"/>
      <c r="H501" s="62"/>
    </row>
    <row r="502" spans="1:8">
      <c r="A502" s="139"/>
      <c r="B502" s="65"/>
      <c r="C502" s="61"/>
      <c r="D502" s="61"/>
      <c r="E502" s="61"/>
      <c r="F502" s="61"/>
      <c r="G502" s="61"/>
      <c r="H502" s="62"/>
    </row>
    <row r="503" spans="1:8">
      <c r="A503" s="139"/>
      <c r="B503" s="65"/>
      <c r="C503" s="61"/>
      <c r="D503" s="61"/>
      <c r="E503" s="61"/>
      <c r="F503" s="61"/>
      <c r="G503" s="61"/>
      <c r="H503" s="62"/>
    </row>
    <row r="504" spans="1:8">
      <c r="A504" s="139"/>
      <c r="B504" s="65"/>
      <c r="C504" s="61"/>
      <c r="D504" s="61"/>
      <c r="E504" s="61"/>
      <c r="F504" s="61"/>
      <c r="G504" s="61"/>
      <c r="H504" s="62"/>
    </row>
    <row r="505" spans="1:8">
      <c r="A505" s="140"/>
      <c r="B505" s="65"/>
      <c r="C505" s="61"/>
      <c r="D505" s="61"/>
      <c r="E505" s="61"/>
      <c r="F505" s="61"/>
      <c r="G505" s="61"/>
      <c r="H505" s="62"/>
    </row>
    <row r="506" spans="1:8">
      <c r="A506" s="137"/>
      <c r="B506" s="66"/>
      <c r="C506" s="66"/>
      <c r="D506" s="66"/>
      <c r="E506" s="66"/>
      <c r="F506" s="628" t="s">
        <v>3780</v>
      </c>
      <c r="G506" s="66"/>
      <c r="H506" s="688">
        <f>SUM(H499:H500)</f>
        <v>4.0823999999999998</v>
      </c>
    </row>
    <row r="507" spans="1:8">
      <c r="A507" s="138"/>
      <c r="B507" s="51"/>
      <c r="C507" s="51"/>
      <c r="D507" s="51"/>
      <c r="E507" s="51"/>
      <c r="F507" s="629"/>
      <c r="G507" s="51"/>
      <c r="H507" s="689"/>
    </row>
    <row r="508" spans="1:8">
      <c r="A508" s="632" t="s">
        <v>3768</v>
      </c>
      <c r="B508" s="664" t="s">
        <v>3781</v>
      </c>
      <c r="C508" s="665"/>
      <c r="D508" s="636" t="s">
        <v>3782</v>
      </c>
      <c r="E508" s="636" t="s">
        <v>3770</v>
      </c>
      <c r="F508" s="668" t="s">
        <v>3783</v>
      </c>
      <c r="G508" s="665"/>
      <c r="H508" s="55" t="s">
        <v>3784</v>
      </c>
    </row>
    <row r="509" spans="1:8">
      <c r="A509" s="633"/>
      <c r="B509" s="666"/>
      <c r="C509" s="635"/>
      <c r="D509" s="667"/>
      <c r="E509" s="667"/>
      <c r="F509" s="669"/>
      <c r="G509" s="635"/>
      <c r="H509" s="58" t="s">
        <v>3778</v>
      </c>
    </row>
    <row r="510" spans="1:8">
      <c r="A510" s="59" t="s">
        <v>3948</v>
      </c>
      <c r="B510" s="67" t="s">
        <v>3949</v>
      </c>
      <c r="C510" s="65"/>
      <c r="D510" s="65"/>
      <c r="E510" s="61">
        <v>1</v>
      </c>
      <c r="F510" s="68"/>
      <c r="G510" s="61">
        <v>12.41</v>
      </c>
      <c r="H510" s="62">
        <f>E510*G510</f>
        <v>12.41</v>
      </c>
    </row>
    <row r="511" spans="1:8">
      <c r="A511" s="63" t="s">
        <v>3787</v>
      </c>
      <c r="B511" s="67" t="s">
        <v>3788</v>
      </c>
      <c r="C511" s="65"/>
      <c r="D511" s="65"/>
      <c r="E511" s="61">
        <v>1</v>
      </c>
      <c r="F511" s="51"/>
      <c r="G511" s="61">
        <v>8.3000000000000007</v>
      </c>
      <c r="H511" s="62">
        <f>E511*G511</f>
        <v>8.3000000000000007</v>
      </c>
    </row>
    <row r="512" spans="1:8">
      <c r="A512" s="139"/>
      <c r="B512" s="67" t="s">
        <v>3939</v>
      </c>
      <c r="C512" s="65"/>
      <c r="D512" s="65"/>
      <c r="E512" s="61"/>
      <c r="F512" s="51"/>
      <c r="G512" s="61"/>
      <c r="H512" s="62">
        <f>(H510+H511)*20.51%</f>
        <v>4.2476210000000005</v>
      </c>
    </row>
    <row r="513" spans="1:8">
      <c r="A513" s="139"/>
      <c r="B513" s="51"/>
      <c r="C513" s="65"/>
      <c r="D513" s="65"/>
      <c r="E513" s="61"/>
      <c r="F513" s="69"/>
      <c r="G513" s="61"/>
      <c r="H513" s="62"/>
    </row>
    <row r="514" spans="1:8">
      <c r="A514" s="139"/>
      <c r="B514" s="51"/>
      <c r="C514" s="65"/>
      <c r="D514" s="65"/>
      <c r="E514" s="61"/>
      <c r="F514" s="69"/>
      <c r="G514" s="61"/>
      <c r="H514" s="62"/>
    </row>
    <row r="515" spans="1:8">
      <c r="A515" s="140"/>
      <c r="B515" s="51"/>
      <c r="C515" s="65"/>
      <c r="D515" s="65"/>
      <c r="E515" s="61"/>
      <c r="F515" s="69"/>
      <c r="G515" s="61"/>
      <c r="H515" s="62"/>
    </row>
    <row r="516" spans="1:8">
      <c r="A516" s="141"/>
      <c r="B516" s="66"/>
      <c r="C516" s="66"/>
      <c r="D516" s="66"/>
      <c r="E516" s="66"/>
      <c r="F516" s="628" t="s">
        <v>3790</v>
      </c>
      <c r="G516" s="66"/>
      <c r="H516" s="670">
        <f>SUM(H510:H512)</f>
        <v>24.957621000000003</v>
      </c>
    </row>
    <row r="517" spans="1:8">
      <c r="A517" s="142"/>
      <c r="B517" s="70"/>
      <c r="C517" s="70"/>
      <c r="D517" s="70"/>
      <c r="E517" s="70"/>
      <c r="F517" s="629"/>
      <c r="G517" s="70"/>
      <c r="H517" s="631"/>
    </row>
    <row r="518" spans="1:8">
      <c r="A518" s="671" t="s">
        <v>3791</v>
      </c>
      <c r="B518" s="672"/>
      <c r="C518" s="675">
        <v>1</v>
      </c>
      <c r="D518" s="628" t="s">
        <v>3792</v>
      </c>
      <c r="E518" s="676"/>
      <c r="F518" s="676"/>
      <c r="G518" s="51"/>
      <c r="H518" s="670">
        <f>(H506+H516)</f>
        <v>29.040021000000003</v>
      </c>
    </row>
    <row r="519" spans="1:8">
      <c r="A519" s="673"/>
      <c r="B519" s="674"/>
      <c r="C519" s="666"/>
      <c r="D519" s="677"/>
      <c r="E519" s="677"/>
      <c r="F519" s="677"/>
      <c r="G519" s="70"/>
      <c r="H519" s="640"/>
    </row>
    <row r="520" spans="1:8">
      <c r="A520" s="671" t="s">
        <v>3793</v>
      </c>
      <c r="B520" s="672"/>
      <c r="C520" s="672"/>
      <c r="D520" s="672"/>
      <c r="E520" s="672"/>
      <c r="F520" s="672"/>
      <c r="G520" s="51"/>
      <c r="H520" s="630">
        <f>H518/C518</f>
        <v>29.040021000000003</v>
      </c>
    </row>
    <row r="521" spans="1:8">
      <c r="A521" s="673"/>
      <c r="B521" s="674"/>
      <c r="C521" s="674"/>
      <c r="D521" s="674"/>
      <c r="E521" s="674"/>
      <c r="F521" s="674"/>
      <c r="G521" s="51"/>
      <c r="H521" s="678"/>
    </row>
    <row r="522" spans="1:8">
      <c r="A522" s="632" t="s">
        <v>3768</v>
      </c>
      <c r="B522" s="679" t="s">
        <v>3794</v>
      </c>
      <c r="C522" s="680"/>
      <c r="D522" s="681"/>
      <c r="E522" s="682" t="s">
        <v>3795</v>
      </c>
      <c r="F522" s="682" t="s">
        <v>3784</v>
      </c>
      <c r="G522" s="636" t="s">
        <v>3796</v>
      </c>
      <c r="H522" s="72" t="s">
        <v>3784</v>
      </c>
    </row>
    <row r="523" spans="1:8">
      <c r="A523" s="633"/>
      <c r="B523" s="666"/>
      <c r="C523" s="666"/>
      <c r="D523" s="635"/>
      <c r="E523" s="667"/>
      <c r="F523" s="667"/>
      <c r="G523" s="667"/>
      <c r="H523" s="73" t="s">
        <v>3797</v>
      </c>
    </row>
    <row r="524" spans="1:8">
      <c r="A524" s="74" t="s">
        <v>3950</v>
      </c>
      <c r="B524" s="75" t="s">
        <v>3951</v>
      </c>
      <c r="C524" s="80"/>
      <c r="D524" s="65"/>
      <c r="E524" s="76" t="s">
        <v>3934</v>
      </c>
      <c r="F524" s="61">
        <v>6.65</v>
      </c>
      <c r="G524" s="77">
        <v>0.1</v>
      </c>
      <c r="H524" s="62">
        <f t="shared" ref="H524:H529" si="2">F524*G524</f>
        <v>0.66500000000000004</v>
      </c>
    </row>
    <row r="525" spans="1:8">
      <c r="A525" s="92" t="s">
        <v>3952</v>
      </c>
      <c r="B525" s="75" t="s">
        <v>3953</v>
      </c>
      <c r="C525" s="51"/>
      <c r="D525" s="65"/>
      <c r="E525" s="76" t="s">
        <v>15</v>
      </c>
      <c r="F525" s="61">
        <v>15.44</v>
      </c>
      <c r="G525" s="77">
        <v>1.1499999999999999</v>
      </c>
      <c r="H525" s="62">
        <f t="shared" si="2"/>
        <v>17.755999999999997</v>
      </c>
    </row>
    <row r="526" spans="1:8">
      <c r="A526" s="92" t="s">
        <v>3954</v>
      </c>
      <c r="B526" s="75" t="s">
        <v>3955</v>
      </c>
      <c r="C526" s="51"/>
      <c r="D526" s="65"/>
      <c r="E526" s="76" t="s">
        <v>15</v>
      </c>
      <c r="F526" s="61">
        <v>9.43</v>
      </c>
      <c r="G526" s="77">
        <v>1.92</v>
      </c>
      <c r="H526" s="62">
        <f t="shared" si="2"/>
        <v>18.105599999999999</v>
      </c>
    </row>
    <row r="527" spans="1:8">
      <c r="A527" s="92" t="s">
        <v>3956</v>
      </c>
      <c r="B527" s="75" t="s">
        <v>3957</v>
      </c>
      <c r="C527" s="51"/>
      <c r="D527" s="65"/>
      <c r="E527" s="76" t="s">
        <v>15</v>
      </c>
      <c r="F527" s="61">
        <v>3.13</v>
      </c>
      <c r="G527" s="77">
        <v>1.29</v>
      </c>
      <c r="H527" s="62">
        <f t="shared" si="2"/>
        <v>4.0377000000000001</v>
      </c>
    </row>
    <row r="528" spans="1:8">
      <c r="A528" s="92" t="s">
        <v>3958</v>
      </c>
      <c r="B528" s="75" t="s">
        <v>3959</v>
      </c>
      <c r="C528" s="51"/>
      <c r="D528" s="65"/>
      <c r="E528" s="76" t="s">
        <v>3934</v>
      </c>
      <c r="F528" s="61">
        <v>5.96</v>
      </c>
      <c r="G528" s="161">
        <v>0.02</v>
      </c>
      <c r="H528" s="62">
        <f t="shared" si="2"/>
        <v>0.1192</v>
      </c>
    </row>
    <row r="529" spans="1:8">
      <c r="A529" s="79" t="s">
        <v>3960</v>
      </c>
      <c r="B529" s="75" t="s">
        <v>3961</v>
      </c>
      <c r="C529" s="80"/>
      <c r="D529" s="65"/>
      <c r="E529" s="76" t="s">
        <v>3934</v>
      </c>
      <c r="F529" s="61">
        <v>3.57</v>
      </c>
      <c r="G529" s="161">
        <v>0.25</v>
      </c>
      <c r="H529" s="62">
        <f t="shared" si="2"/>
        <v>0.89249999999999996</v>
      </c>
    </row>
    <row r="530" spans="1:8">
      <c r="A530" s="140"/>
      <c r="B530" s="51"/>
      <c r="C530" s="69"/>
      <c r="D530" s="65"/>
      <c r="E530" s="65"/>
      <c r="F530" s="61"/>
      <c r="G530" s="82"/>
      <c r="H530" s="83"/>
    </row>
    <row r="531" spans="1:8">
      <c r="A531" s="141"/>
      <c r="B531" s="66"/>
      <c r="C531" s="66"/>
      <c r="D531" s="66"/>
      <c r="E531" s="66"/>
      <c r="F531" s="628" t="s">
        <v>3798</v>
      </c>
      <c r="G531" s="66"/>
      <c r="H531" s="670">
        <f>SUM(H524:H529)</f>
        <v>41.575999999999993</v>
      </c>
    </row>
    <row r="532" spans="1:8">
      <c r="A532" s="142"/>
      <c r="B532" s="51"/>
      <c r="C532" s="51"/>
      <c r="D532" s="51"/>
      <c r="E532" s="51"/>
      <c r="F532" s="629"/>
      <c r="G532" s="51"/>
      <c r="H532" s="631"/>
    </row>
    <row r="533" spans="1:8">
      <c r="A533" s="632" t="s">
        <v>3768</v>
      </c>
      <c r="B533" s="634" t="s">
        <v>3799</v>
      </c>
      <c r="C533" s="84" t="s">
        <v>3</v>
      </c>
      <c r="D533" s="85" t="s">
        <v>3</v>
      </c>
      <c r="E533" s="86" t="s">
        <v>3</v>
      </c>
      <c r="F533" s="636" t="s">
        <v>3784</v>
      </c>
      <c r="G533" s="636" t="s">
        <v>3796</v>
      </c>
      <c r="H533" s="196" t="s">
        <v>3773</v>
      </c>
    </row>
    <row r="534" spans="1:8">
      <c r="A534" s="712"/>
      <c r="B534" s="681"/>
      <c r="C534" s="76" t="s">
        <v>3800</v>
      </c>
      <c r="D534" s="76" t="s">
        <v>3801</v>
      </c>
      <c r="E534" s="76" t="s">
        <v>3802</v>
      </c>
      <c r="F534" s="734"/>
      <c r="G534" s="734"/>
      <c r="H534" s="197" t="s">
        <v>3797</v>
      </c>
    </row>
    <row r="535" spans="1:8">
      <c r="A535" s="192"/>
      <c r="B535" s="166"/>
      <c r="C535" s="148"/>
      <c r="D535" s="89"/>
      <c r="E535" s="89"/>
      <c r="F535" s="148"/>
      <c r="G535" s="90"/>
      <c r="H535" s="95"/>
    </row>
    <row r="536" spans="1:8">
      <c r="A536" s="191"/>
      <c r="B536" s="75"/>
      <c r="C536" s="93"/>
      <c r="D536" s="61"/>
      <c r="E536" s="61"/>
      <c r="F536" s="61"/>
      <c r="G536" s="94"/>
      <c r="H536" s="95"/>
    </row>
    <row r="537" spans="1:8">
      <c r="A537" s="63"/>
      <c r="B537" s="75"/>
      <c r="C537" s="93"/>
      <c r="D537" s="61"/>
      <c r="E537" s="61"/>
      <c r="F537" s="61"/>
      <c r="G537" s="94"/>
      <c r="H537" s="95"/>
    </row>
    <row r="538" spans="1:8">
      <c r="A538" s="63"/>
      <c r="B538" s="75"/>
      <c r="C538" s="93"/>
      <c r="D538" s="61"/>
      <c r="E538" s="61"/>
      <c r="F538" s="61"/>
      <c r="G538" s="94"/>
      <c r="H538" s="78"/>
    </row>
    <row r="539" spans="1:8">
      <c r="A539" s="140"/>
      <c r="B539" s="51"/>
      <c r="C539" s="151"/>
      <c r="D539" s="61"/>
      <c r="E539" s="61"/>
      <c r="F539" s="65"/>
      <c r="G539" s="94"/>
      <c r="H539" s="78"/>
    </row>
    <row r="540" spans="1:8">
      <c r="A540" s="141"/>
      <c r="B540" s="66"/>
      <c r="C540" s="66"/>
      <c r="D540" s="66"/>
      <c r="E540" s="66"/>
      <c r="F540" s="628" t="s">
        <v>3803</v>
      </c>
      <c r="G540" s="66"/>
      <c r="H540" s="630">
        <f>SUM(H535:H536)</f>
        <v>0</v>
      </c>
    </row>
    <row r="541" spans="1:8">
      <c r="A541" s="142"/>
      <c r="B541" s="51"/>
      <c r="C541" s="51"/>
      <c r="D541" s="51"/>
      <c r="E541" s="51"/>
      <c r="F541" s="629"/>
      <c r="G541" s="51"/>
      <c r="H541" s="640"/>
    </row>
    <row r="542" spans="1:8">
      <c r="A542" s="638" t="s">
        <v>3804</v>
      </c>
      <c r="B542" s="639"/>
      <c r="C542" s="639"/>
      <c r="D542" s="66"/>
      <c r="E542" s="66"/>
      <c r="F542" s="66"/>
      <c r="G542" s="66"/>
      <c r="H542" s="630">
        <f>H520+H531+H540+0.01</f>
        <v>70.626020999999994</v>
      </c>
    </row>
    <row r="543" spans="1:8">
      <c r="A543" s="638"/>
      <c r="B543" s="639"/>
      <c r="C543" s="639"/>
      <c r="D543" s="70"/>
      <c r="E543" s="70"/>
      <c r="F543" s="70"/>
      <c r="G543" s="70"/>
      <c r="H543" s="678"/>
    </row>
    <row r="544" spans="1:8">
      <c r="A544" s="646" t="s">
        <v>3825</v>
      </c>
      <c r="B544" s="647"/>
      <c r="C544" s="96"/>
      <c r="D544" s="66"/>
      <c r="E544" s="66"/>
      <c r="F544" s="66"/>
      <c r="G544" s="66"/>
      <c r="H544" s="630"/>
    </row>
    <row r="545" spans="1:8">
      <c r="A545" s="646"/>
      <c r="B545" s="647"/>
      <c r="C545" s="97"/>
      <c r="D545" s="70"/>
      <c r="E545" s="70"/>
      <c r="F545" s="70"/>
      <c r="G545" s="70"/>
      <c r="H545" s="640"/>
    </row>
    <row r="546" spans="1:8">
      <c r="A546" s="646" t="s">
        <v>3805</v>
      </c>
      <c r="B546" s="647"/>
      <c r="C546" s="96"/>
      <c r="D546" s="51"/>
      <c r="E546" s="51"/>
      <c r="F546" s="51"/>
      <c r="G546" s="51"/>
      <c r="H546" s="98">
        <f>(H542+H544)</f>
        <v>70.626020999999994</v>
      </c>
    </row>
    <row r="547" spans="1:8" ht="15.75" thickBot="1">
      <c r="A547" s="648"/>
      <c r="B547" s="649"/>
      <c r="C547" s="99"/>
      <c r="D547" s="100"/>
      <c r="E547" s="100"/>
      <c r="F547" s="100"/>
      <c r="G547" s="100"/>
      <c r="H547" s="199"/>
    </row>
    <row r="548" spans="1:8">
      <c r="A548" s="650" t="s">
        <v>3806</v>
      </c>
      <c r="B548" s="651"/>
      <c r="C548" s="102"/>
      <c r="D548" s="69"/>
      <c r="E548" s="69"/>
      <c r="F548" s="69"/>
      <c r="G548" s="69"/>
      <c r="H548" s="95"/>
    </row>
    <row r="549" spans="1:8">
      <c r="A549" s="215"/>
      <c r="B549" s="104"/>
      <c r="C549" s="69"/>
      <c r="D549" s="105"/>
      <c r="E549" s="51"/>
      <c r="F549" s="51"/>
      <c r="G549" s="69"/>
      <c r="H549" s="95"/>
    </row>
    <row r="550" spans="1:8" ht="15.75" thickBot="1">
      <c r="A550" s="144"/>
      <c r="B550" s="104"/>
      <c r="C550" s="51"/>
      <c r="D550" s="105"/>
      <c r="E550" s="51"/>
      <c r="F550" s="51"/>
      <c r="G550" s="51"/>
      <c r="H550" s="106"/>
    </row>
    <row r="551" spans="1:8" ht="15" customHeight="1">
      <c r="A551" s="652" t="s">
        <v>3808</v>
      </c>
      <c r="B551" s="653"/>
      <c r="C551" s="654"/>
      <c r="D551" s="655" t="s">
        <v>3807</v>
      </c>
      <c r="E551" s="656"/>
      <c r="F551" s="656"/>
      <c r="G551" s="656"/>
      <c r="H551" s="657"/>
    </row>
    <row r="552" spans="1:8">
      <c r="A552" s="661" t="s">
        <v>4089</v>
      </c>
      <c r="B552" s="662"/>
      <c r="C552" s="663"/>
      <c r="D552" s="658"/>
      <c r="E552" s="659"/>
      <c r="F552" s="659"/>
      <c r="G552" s="659"/>
      <c r="H552" s="660"/>
    </row>
    <row r="553" spans="1:8">
      <c r="A553" s="661" t="s">
        <v>4387</v>
      </c>
      <c r="B553" s="662"/>
      <c r="C553" s="663"/>
      <c r="D553" s="658"/>
      <c r="E553" s="659"/>
      <c r="F553" s="659"/>
      <c r="G553" s="659"/>
      <c r="H553" s="660"/>
    </row>
    <row r="554" spans="1:8" ht="15.75" thickBot="1">
      <c r="A554" s="661" t="s">
        <v>4186</v>
      </c>
      <c r="B554" s="662"/>
      <c r="C554" s="663"/>
      <c r="D554" s="658"/>
      <c r="E554" s="659"/>
      <c r="F554" s="659"/>
      <c r="G554" s="659"/>
      <c r="H554" s="660"/>
    </row>
    <row r="555" spans="1:8">
      <c r="A555" s="650" t="s">
        <v>3846</v>
      </c>
      <c r="B555" s="651"/>
      <c r="C555" s="48" t="s">
        <v>3763</v>
      </c>
      <c r="D555" s="48" t="s">
        <v>3969</v>
      </c>
      <c r="E555" s="49"/>
      <c r="F555" s="49"/>
      <c r="G555" s="49"/>
      <c r="H555" s="710" t="s">
        <v>3809</v>
      </c>
    </row>
    <row r="556" spans="1:8">
      <c r="A556" s="685" t="s">
        <v>3970</v>
      </c>
      <c r="B556" s="686"/>
      <c r="C556" s="50"/>
      <c r="D556" s="133" t="s">
        <v>3971</v>
      </c>
      <c r="E556" s="51"/>
      <c r="F556" s="51"/>
      <c r="G556" s="51"/>
      <c r="H556" s="711"/>
    </row>
    <row r="557" spans="1:8">
      <c r="A557" s="632" t="s">
        <v>3768</v>
      </c>
      <c r="B557" s="634" t="s">
        <v>3769</v>
      </c>
      <c r="C557" s="687" t="s">
        <v>3770</v>
      </c>
      <c r="D557" s="187" t="s">
        <v>3771</v>
      </c>
      <c r="E557" s="188"/>
      <c r="F557" s="54" t="s">
        <v>3772</v>
      </c>
      <c r="G557" s="188"/>
      <c r="H557" s="55" t="s">
        <v>3773</v>
      </c>
    </row>
    <row r="558" spans="1:8">
      <c r="A558" s="633"/>
      <c r="B558" s="635"/>
      <c r="C558" s="667"/>
      <c r="D558" s="56" t="s">
        <v>3774</v>
      </c>
      <c r="E558" s="56" t="s">
        <v>3775</v>
      </c>
      <c r="F558" s="56" t="s">
        <v>3776</v>
      </c>
      <c r="G558" s="57" t="s">
        <v>3777</v>
      </c>
      <c r="H558" s="58" t="s">
        <v>3778</v>
      </c>
    </row>
    <row r="559" spans="1:8">
      <c r="A559" s="59" t="s">
        <v>3962</v>
      </c>
      <c r="B559" s="64" t="s">
        <v>3993</v>
      </c>
      <c r="C559" s="61">
        <v>1</v>
      </c>
      <c r="D559" s="61">
        <v>1</v>
      </c>
      <c r="E559" s="61">
        <v>0</v>
      </c>
      <c r="F559" s="61">
        <v>16.14</v>
      </c>
      <c r="G559" s="61">
        <v>13.63</v>
      </c>
      <c r="H559" s="62">
        <f>((F559*D559)+(E559*G559))*C559</f>
        <v>16.14</v>
      </c>
    </row>
    <row r="560" spans="1:8">
      <c r="A560" s="92" t="s">
        <v>3963</v>
      </c>
      <c r="B560" s="64" t="s">
        <v>3994</v>
      </c>
      <c r="C560" s="61">
        <v>3</v>
      </c>
      <c r="D560" s="61">
        <v>0.69</v>
      </c>
      <c r="E560" s="61">
        <v>0.31000000000000005</v>
      </c>
      <c r="F560" s="61">
        <v>0.19</v>
      </c>
      <c r="G560" s="61">
        <v>0</v>
      </c>
      <c r="H560" s="62">
        <f>((F560*D560)+(E560*G560))*C560+0.01</f>
        <v>0.40329999999999999</v>
      </c>
    </row>
    <row r="561" spans="1:8">
      <c r="A561" s="92" t="s">
        <v>3964</v>
      </c>
      <c r="B561" s="64" t="s">
        <v>3995</v>
      </c>
      <c r="C561" s="61">
        <v>2</v>
      </c>
      <c r="D561" s="61">
        <v>1</v>
      </c>
      <c r="E561" s="61">
        <v>0</v>
      </c>
      <c r="F561" s="61">
        <v>13.88</v>
      </c>
      <c r="G561" s="61">
        <v>12.49</v>
      </c>
      <c r="H561" s="62">
        <f>((F561*D561)+(E561*G561))*C561+0.01</f>
        <v>27.770000000000003</v>
      </c>
    </row>
    <row r="562" spans="1:8">
      <c r="A562" s="92" t="s">
        <v>3946</v>
      </c>
      <c r="B562" s="64" t="s">
        <v>3985</v>
      </c>
      <c r="C562" s="61">
        <v>1</v>
      </c>
      <c r="D562" s="61">
        <v>1</v>
      </c>
      <c r="E562" s="61">
        <v>0</v>
      </c>
      <c r="F562" s="61">
        <v>20.399999999999999</v>
      </c>
      <c r="G562" s="61">
        <v>0</v>
      </c>
      <c r="H562" s="62">
        <f>((F562*D562)+(E562*G562))*C562+0.01</f>
        <v>20.41</v>
      </c>
    </row>
    <row r="563" spans="1:8">
      <c r="A563" s="139"/>
      <c r="B563" s="65"/>
      <c r="C563" s="61"/>
      <c r="D563" s="61"/>
      <c r="E563" s="61"/>
      <c r="F563" s="61"/>
      <c r="G563" s="61"/>
      <c r="H563" s="62"/>
    </row>
    <row r="564" spans="1:8">
      <c r="A564" s="139"/>
      <c r="B564" s="65"/>
      <c r="C564" s="61"/>
      <c r="D564" s="61"/>
      <c r="E564" s="61"/>
      <c r="F564" s="61"/>
      <c r="G564" s="61"/>
      <c r="H564" s="62"/>
    </row>
    <row r="565" spans="1:8">
      <c r="A565" s="140"/>
      <c r="B565" s="65"/>
      <c r="C565" s="61"/>
      <c r="D565" s="61"/>
      <c r="E565" s="61"/>
      <c r="F565" s="61"/>
      <c r="G565" s="61"/>
      <c r="H565" s="62"/>
    </row>
    <row r="566" spans="1:8">
      <c r="A566" s="141"/>
      <c r="B566" s="66"/>
      <c r="C566" s="66"/>
      <c r="D566" s="66"/>
      <c r="E566" s="66"/>
      <c r="F566" s="628" t="s">
        <v>3780</v>
      </c>
      <c r="G566" s="66"/>
      <c r="H566" s="688">
        <f>SUM(H559:H562)-0.01</f>
        <v>64.713300000000004</v>
      </c>
    </row>
    <row r="567" spans="1:8">
      <c r="A567" s="142"/>
      <c r="B567" s="51"/>
      <c r="C567" s="51"/>
      <c r="D567" s="51"/>
      <c r="E567" s="51"/>
      <c r="F567" s="629"/>
      <c r="G567" s="51"/>
      <c r="H567" s="689"/>
    </row>
    <row r="568" spans="1:8">
      <c r="A568" s="632" t="s">
        <v>3768</v>
      </c>
      <c r="B568" s="664" t="s">
        <v>3781</v>
      </c>
      <c r="C568" s="665"/>
      <c r="D568" s="636" t="s">
        <v>3782</v>
      </c>
      <c r="E568" s="636" t="s">
        <v>3770</v>
      </c>
      <c r="F568" s="668" t="s">
        <v>3783</v>
      </c>
      <c r="G568" s="665"/>
      <c r="H568" s="55" t="s">
        <v>3784</v>
      </c>
    </row>
    <row r="569" spans="1:8">
      <c r="A569" s="633"/>
      <c r="B569" s="666"/>
      <c r="C569" s="635"/>
      <c r="D569" s="667"/>
      <c r="E569" s="667"/>
      <c r="F569" s="669"/>
      <c r="G569" s="635"/>
      <c r="H569" s="58" t="s">
        <v>3778</v>
      </c>
    </row>
    <row r="570" spans="1:8">
      <c r="A570" s="59" t="s">
        <v>3965</v>
      </c>
      <c r="B570" s="67" t="s">
        <v>3966</v>
      </c>
      <c r="C570" s="65"/>
      <c r="D570" s="65"/>
      <c r="E570" s="61">
        <v>1</v>
      </c>
      <c r="F570" s="68"/>
      <c r="G570" s="61">
        <v>11.19</v>
      </c>
      <c r="H570" s="62">
        <f>E570*G570+0.01</f>
        <v>11.2</v>
      </c>
    </row>
    <row r="571" spans="1:8">
      <c r="A571" s="63" t="s">
        <v>3787</v>
      </c>
      <c r="B571" s="67" t="s">
        <v>3788</v>
      </c>
      <c r="C571" s="65"/>
      <c r="D571" s="65"/>
      <c r="E571" s="61">
        <v>14</v>
      </c>
      <c r="F571" s="51"/>
      <c r="G571" s="61">
        <v>8.3000000000000007</v>
      </c>
      <c r="H571" s="62">
        <f>E571*G571+0.04</f>
        <v>116.24000000000002</v>
      </c>
    </row>
    <row r="572" spans="1:8">
      <c r="A572" s="139"/>
      <c r="B572" s="67" t="s">
        <v>3939</v>
      </c>
      <c r="C572" s="65"/>
      <c r="D572" s="65"/>
      <c r="E572" s="61"/>
      <c r="F572" s="51"/>
      <c r="G572" s="61"/>
      <c r="H572" s="62">
        <f>(H570+H571)*20.51%</f>
        <v>26.137944000000005</v>
      </c>
    </row>
    <row r="573" spans="1:8">
      <c r="A573" s="139"/>
      <c r="B573" s="51"/>
      <c r="C573" s="65"/>
      <c r="D573" s="65"/>
      <c r="E573" s="61"/>
      <c r="F573" s="51"/>
      <c r="G573" s="61"/>
      <c r="H573" s="62"/>
    </row>
    <row r="574" spans="1:8">
      <c r="A574" s="139"/>
      <c r="B574" s="51"/>
      <c r="C574" s="65"/>
      <c r="D574" s="65"/>
      <c r="E574" s="61"/>
      <c r="F574" s="51"/>
      <c r="G574" s="61"/>
      <c r="H574" s="62"/>
    </row>
    <row r="575" spans="1:8">
      <c r="A575" s="140"/>
      <c r="B575" s="51"/>
      <c r="C575" s="65"/>
      <c r="D575" s="65"/>
      <c r="E575" s="61"/>
      <c r="F575" s="51"/>
      <c r="G575" s="61"/>
      <c r="H575" s="62"/>
    </row>
    <row r="576" spans="1:8">
      <c r="A576" s="141"/>
      <c r="B576" s="66"/>
      <c r="C576" s="66"/>
      <c r="D576" s="66"/>
      <c r="E576" s="66"/>
      <c r="F576" s="628" t="s">
        <v>3790</v>
      </c>
      <c r="G576" s="66"/>
      <c r="H576" s="670">
        <f>SUM(H570:H572)</f>
        <v>153.57794400000003</v>
      </c>
    </row>
    <row r="577" spans="1:8">
      <c r="A577" s="142"/>
      <c r="B577" s="70"/>
      <c r="C577" s="70"/>
      <c r="D577" s="70"/>
      <c r="E577" s="70"/>
      <c r="F577" s="629"/>
      <c r="G577" s="70"/>
      <c r="H577" s="631"/>
    </row>
    <row r="578" spans="1:8">
      <c r="A578" s="671" t="s">
        <v>3791</v>
      </c>
      <c r="B578" s="672"/>
      <c r="C578" s="675">
        <v>2.5</v>
      </c>
      <c r="D578" s="628" t="s">
        <v>3792</v>
      </c>
      <c r="E578" s="676"/>
      <c r="F578" s="676"/>
      <c r="G578" s="51"/>
      <c r="H578" s="670">
        <f>(H566+H576)</f>
        <v>218.29124400000003</v>
      </c>
    </row>
    <row r="579" spans="1:8">
      <c r="A579" s="673"/>
      <c r="B579" s="674"/>
      <c r="C579" s="666"/>
      <c r="D579" s="677"/>
      <c r="E579" s="677"/>
      <c r="F579" s="677"/>
      <c r="G579" s="70"/>
      <c r="H579" s="640"/>
    </row>
    <row r="580" spans="1:8">
      <c r="A580" s="671" t="s">
        <v>3793</v>
      </c>
      <c r="B580" s="672"/>
      <c r="C580" s="672"/>
      <c r="D580" s="672"/>
      <c r="E580" s="672"/>
      <c r="F580" s="672"/>
      <c r="G580" s="51"/>
      <c r="H580" s="630">
        <f>H578/C578-0.01</f>
        <v>87.306497600000014</v>
      </c>
    </row>
    <row r="581" spans="1:8">
      <c r="A581" s="673"/>
      <c r="B581" s="674"/>
      <c r="C581" s="674"/>
      <c r="D581" s="674"/>
      <c r="E581" s="674"/>
      <c r="F581" s="674"/>
      <c r="G581" s="51"/>
      <c r="H581" s="678"/>
    </row>
    <row r="582" spans="1:8">
      <c r="A582" s="632" t="s">
        <v>3768</v>
      </c>
      <c r="B582" s="679" t="s">
        <v>3794</v>
      </c>
      <c r="C582" s="680"/>
      <c r="D582" s="681"/>
      <c r="E582" s="682" t="s">
        <v>3795</v>
      </c>
      <c r="F582" s="682" t="s">
        <v>3784</v>
      </c>
      <c r="G582" s="636" t="s">
        <v>3796</v>
      </c>
      <c r="H582" s="72" t="s">
        <v>3784</v>
      </c>
    </row>
    <row r="583" spans="1:8">
      <c r="A583" s="633"/>
      <c r="B583" s="666"/>
      <c r="C583" s="666"/>
      <c r="D583" s="635"/>
      <c r="E583" s="667"/>
      <c r="F583" s="667"/>
      <c r="G583" s="667"/>
      <c r="H583" s="73" t="s">
        <v>3797</v>
      </c>
    </row>
    <row r="584" spans="1:8">
      <c r="A584" s="74" t="s">
        <v>3937</v>
      </c>
      <c r="B584" s="75" t="s">
        <v>3967</v>
      </c>
      <c r="C584" s="51"/>
      <c r="D584" s="65"/>
      <c r="E584" s="76" t="s">
        <v>3934</v>
      </c>
      <c r="F584" s="115">
        <v>0.43</v>
      </c>
      <c r="G584" s="77">
        <v>315</v>
      </c>
      <c r="H584" s="62">
        <f>F584*G584+0.25</f>
        <v>135.69999999999999</v>
      </c>
    </row>
    <row r="585" spans="1:8">
      <c r="A585" s="79" t="s">
        <v>3968</v>
      </c>
      <c r="B585" s="75" t="s">
        <v>3845</v>
      </c>
      <c r="C585" s="51"/>
      <c r="D585" s="65"/>
      <c r="E585" s="76" t="s">
        <v>3870</v>
      </c>
      <c r="F585" s="61">
        <v>15</v>
      </c>
      <c r="G585" s="77">
        <v>0.61199999999999999</v>
      </c>
      <c r="H585" s="62">
        <f>F585*G585</f>
        <v>9.18</v>
      </c>
    </row>
    <row r="586" spans="1:8">
      <c r="A586" s="79" t="s">
        <v>3840</v>
      </c>
      <c r="B586" s="75" t="s">
        <v>3839</v>
      </c>
      <c r="C586" s="80"/>
      <c r="D586" s="65"/>
      <c r="E586" s="76" t="s">
        <v>3870</v>
      </c>
      <c r="F586" s="61">
        <v>45</v>
      </c>
      <c r="G586" s="77">
        <v>0.73509999999999998</v>
      </c>
      <c r="H586" s="62">
        <f>F586*G586</f>
        <v>33.079499999999996</v>
      </c>
    </row>
    <row r="587" spans="1:8">
      <c r="A587" s="139"/>
      <c r="B587" s="75"/>
      <c r="C587" s="80"/>
      <c r="D587" s="65"/>
      <c r="E587" s="76"/>
      <c r="F587" s="61"/>
      <c r="G587" s="77"/>
      <c r="H587" s="78"/>
    </row>
    <row r="588" spans="1:8">
      <c r="A588" s="139"/>
      <c r="B588" s="75"/>
      <c r="C588" s="51"/>
      <c r="D588" s="65"/>
      <c r="E588" s="76"/>
      <c r="F588" s="61"/>
      <c r="G588" s="81"/>
      <c r="H588" s="78"/>
    </row>
    <row r="589" spans="1:8">
      <c r="A589" s="139"/>
      <c r="B589" s="75"/>
      <c r="C589" s="51"/>
      <c r="D589" s="65"/>
      <c r="E589" s="76"/>
      <c r="F589" s="61"/>
      <c r="G589" s="81"/>
      <c r="H589" s="78"/>
    </row>
    <row r="590" spans="1:8">
      <c r="A590" s="140"/>
      <c r="B590" s="51"/>
      <c r="C590" s="51"/>
      <c r="D590" s="65"/>
      <c r="E590" s="65"/>
      <c r="F590" s="61"/>
      <c r="G590" s="82"/>
      <c r="H590" s="83"/>
    </row>
    <row r="591" spans="1:8">
      <c r="A591" s="141"/>
      <c r="B591" s="66"/>
      <c r="C591" s="66"/>
      <c r="D591" s="66"/>
      <c r="E591" s="66"/>
      <c r="F591" s="628" t="s">
        <v>3798</v>
      </c>
      <c r="G591" s="66"/>
      <c r="H591" s="670">
        <f>SUM(H584:H586)</f>
        <v>177.95949999999999</v>
      </c>
    </row>
    <row r="592" spans="1:8">
      <c r="A592" s="142"/>
      <c r="B592" s="51"/>
      <c r="C592" s="51"/>
      <c r="D592" s="51"/>
      <c r="E592" s="51"/>
      <c r="F592" s="629"/>
      <c r="G592" s="51"/>
      <c r="H592" s="631"/>
    </row>
    <row r="593" spans="1:8">
      <c r="A593" s="720" t="s">
        <v>3768</v>
      </c>
      <c r="B593" s="636" t="s">
        <v>3799</v>
      </c>
      <c r="C593" s="235" t="s">
        <v>3</v>
      </c>
      <c r="D593" s="236" t="s">
        <v>3</v>
      </c>
      <c r="E593" s="237" t="s">
        <v>3</v>
      </c>
      <c r="F593" s="695" t="s">
        <v>3784</v>
      </c>
      <c r="G593" s="695" t="s">
        <v>3796</v>
      </c>
      <c r="H593" s="238" t="s">
        <v>3773</v>
      </c>
    </row>
    <row r="594" spans="1:8">
      <c r="A594" s="721"/>
      <c r="B594" s="637"/>
      <c r="C594" s="218" t="s">
        <v>3800</v>
      </c>
      <c r="D594" s="56" t="s">
        <v>3801</v>
      </c>
      <c r="E594" s="56" t="s">
        <v>3802</v>
      </c>
      <c r="F594" s="637"/>
      <c r="G594" s="637"/>
      <c r="H594" s="197" t="s">
        <v>3797</v>
      </c>
    </row>
    <row r="595" spans="1:8">
      <c r="A595" s="156"/>
      <c r="B595" s="88"/>
      <c r="C595" s="61"/>
      <c r="D595" s="61"/>
      <c r="E595" s="61"/>
      <c r="F595" s="61"/>
      <c r="G595" s="118"/>
      <c r="H595" s="95"/>
    </row>
    <row r="596" spans="1:8">
      <c r="A596" s="156"/>
      <c r="B596" s="202"/>
      <c r="C596" s="61"/>
      <c r="D596" s="61"/>
      <c r="E596" s="61"/>
      <c r="F596" s="93"/>
      <c r="G596" s="118"/>
      <c r="H596" s="95"/>
    </row>
    <row r="597" spans="1:8">
      <c r="A597" s="156"/>
      <c r="B597" s="202"/>
      <c r="C597" s="61"/>
      <c r="D597" s="61"/>
      <c r="E597" s="61"/>
      <c r="F597" s="93"/>
      <c r="G597" s="118"/>
      <c r="H597" s="95"/>
    </row>
    <row r="598" spans="1:8">
      <c r="A598" s="156"/>
      <c r="B598" s="202"/>
      <c r="C598" s="61"/>
      <c r="D598" s="61"/>
      <c r="E598" s="61"/>
      <c r="F598" s="93"/>
      <c r="G598" s="94"/>
      <c r="H598" s="95"/>
    </row>
    <row r="599" spans="1:8">
      <c r="A599" s="156"/>
      <c r="B599" s="202"/>
      <c r="C599" s="61"/>
      <c r="D599" s="61"/>
      <c r="E599" s="61"/>
      <c r="F599" s="93"/>
      <c r="G599" s="94"/>
      <c r="H599" s="95"/>
    </row>
    <row r="600" spans="1:8">
      <c r="A600" s="156"/>
      <c r="B600" s="202"/>
      <c r="C600" s="61"/>
      <c r="D600" s="61"/>
      <c r="E600" s="61"/>
      <c r="F600" s="93"/>
      <c r="G600" s="94"/>
      <c r="H600" s="95"/>
    </row>
    <row r="601" spans="1:8">
      <c r="A601" s="79"/>
      <c r="B601" s="202"/>
      <c r="C601" s="61"/>
      <c r="D601" s="61"/>
      <c r="E601" s="61"/>
      <c r="F601" s="93"/>
      <c r="G601" s="94"/>
      <c r="H601" s="78"/>
    </row>
    <row r="602" spans="1:8">
      <c r="A602" s="79"/>
      <c r="B602" s="202"/>
      <c r="C602" s="61"/>
      <c r="D602" s="61"/>
      <c r="E602" s="61"/>
      <c r="F602" s="93"/>
      <c r="G602" s="94"/>
      <c r="H602" s="78"/>
    </row>
    <row r="603" spans="1:8">
      <c r="A603" s="141"/>
      <c r="B603" s="66"/>
      <c r="C603" s="66"/>
      <c r="D603" s="66"/>
      <c r="E603" s="66"/>
      <c r="F603" s="628" t="s">
        <v>3803</v>
      </c>
      <c r="G603" s="66"/>
      <c r="H603" s="630">
        <f>SUM(H595:H600)</f>
        <v>0</v>
      </c>
    </row>
    <row r="604" spans="1:8">
      <c r="A604" s="142"/>
      <c r="B604" s="51"/>
      <c r="C604" s="51"/>
      <c r="D604" s="51"/>
      <c r="E604" s="51"/>
      <c r="F604" s="629"/>
      <c r="G604" s="51"/>
      <c r="H604" s="640"/>
    </row>
    <row r="605" spans="1:8">
      <c r="A605" s="638" t="s">
        <v>3804</v>
      </c>
      <c r="B605" s="639"/>
      <c r="C605" s="639"/>
      <c r="D605" s="66"/>
      <c r="E605" s="66"/>
      <c r="F605" s="66"/>
      <c r="G605" s="66"/>
      <c r="H605" s="630">
        <f>H580+H591+H603+0.01</f>
        <v>265.27599759999998</v>
      </c>
    </row>
    <row r="606" spans="1:8">
      <c r="A606" s="638"/>
      <c r="B606" s="639"/>
      <c r="C606" s="639"/>
      <c r="D606" s="70"/>
      <c r="E606" s="70"/>
      <c r="F606" s="70"/>
      <c r="G606" s="70"/>
      <c r="H606" s="678"/>
    </row>
    <row r="607" spans="1:8">
      <c r="A607" s="646" t="s">
        <v>3825</v>
      </c>
      <c r="B607" s="647"/>
      <c r="C607" s="96"/>
      <c r="D607" s="66"/>
      <c r="E607" s="66"/>
      <c r="F607" s="66"/>
      <c r="G607" s="66"/>
      <c r="H607" s="630"/>
    </row>
    <row r="608" spans="1:8">
      <c r="A608" s="646"/>
      <c r="B608" s="647"/>
      <c r="C608" s="97"/>
      <c r="D608" s="70"/>
      <c r="E608" s="70"/>
      <c r="F608" s="70"/>
      <c r="G608" s="70"/>
      <c r="H608" s="640"/>
    </row>
    <row r="609" spans="1:8">
      <c r="A609" s="646" t="s">
        <v>3805</v>
      </c>
      <c r="B609" s="647"/>
      <c r="C609" s="96"/>
      <c r="D609" s="51"/>
      <c r="E609" s="51"/>
      <c r="F609" s="51"/>
      <c r="G609" s="51"/>
      <c r="H609" s="98">
        <f>(H605+H607)</f>
        <v>265.27599759999998</v>
      </c>
    </row>
    <row r="610" spans="1:8" ht="15.75" thickBot="1">
      <c r="A610" s="648"/>
      <c r="B610" s="649"/>
      <c r="C610" s="99"/>
      <c r="D610" s="100"/>
      <c r="E610" s="100"/>
      <c r="F610" s="100"/>
      <c r="G610" s="100"/>
      <c r="H610" s="199"/>
    </row>
    <row r="611" spans="1:8">
      <c r="A611" s="650" t="s">
        <v>3806</v>
      </c>
      <c r="B611" s="651"/>
      <c r="C611" s="119"/>
      <c r="D611" s="51"/>
      <c r="E611" s="51"/>
      <c r="F611" s="51"/>
      <c r="G611" s="51"/>
      <c r="H611" s="95"/>
    </row>
    <row r="612" spans="1:8">
      <c r="A612" s="215"/>
      <c r="B612" s="104"/>
      <c r="C612" s="51"/>
      <c r="D612" s="105"/>
      <c r="E612" s="51"/>
      <c r="F612" s="51"/>
      <c r="G612" s="51"/>
      <c r="H612" s="95"/>
    </row>
    <row r="613" spans="1:8" ht="15.75" thickBot="1">
      <c r="A613" s="216"/>
      <c r="B613" s="205"/>
      <c r="C613" s="100"/>
      <c r="D613" s="206"/>
      <c r="E613" s="100"/>
      <c r="F613" s="100"/>
      <c r="G613" s="100"/>
      <c r="H613" s="207"/>
    </row>
    <row r="614" spans="1:8" ht="15" customHeight="1">
      <c r="A614" s="652" t="s">
        <v>3808</v>
      </c>
      <c r="B614" s="653"/>
      <c r="C614" s="654"/>
      <c r="D614" s="655" t="s">
        <v>3807</v>
      </c>
      <c r="E614" s="656"/>
      <c r="F614" s="656"/>
      <c r="G614" s="656"/>
      <c r="H614" s="657"/>
    </row>
    <row r="615" spans="1:8">
      <c r="A615" s="661" t="s">
        <v>4089</v>
      </c>
      <c r="B615" s="662"/>
      <c r="C615" s="663"/>
      <c r="D615" s="658"/>
      <c r="E615" s="659"/>
      <c r="F615" s="659"/>
      <c r="G615" s="659"/>
      <c r="H615" s="660"/>
    </row>
    <row r="616" spans="1:8">
      <c r="A616" s="661" t="s">
        <v>4387</v>
      </c>
      <c r="B616" s="662"/>
      <c r="C616" s="663"/>
      <c r="D616" s="658"/>
      <c r="E616" s="659"/>
      <c r="F616" s="659"/>
      <c r="G616" s="659"/>
      <c r="H616" s="660"/>
    </row>
    <row r="617" spans="1:8" ht="15.75" thickBot="1">
      <c r="A617" s="661" t="s">
        <v>4186</v>
      </c>
      <c r="B617" s="662"/>
      <c r="C617" s="663"/>
      <c r="D617" s="658"/>
      <c r="E617" s="659"/>
      <c r="F617" s="659"/>
      <c r="G617" s="659"/>
      <c r="H617" s="660"/>
    </row>
    <row r="618" spans="1:8">
      <c r="A618" s="650" t="s">
        <v>3846</v>
      </c>
      <c r="B618" s="651"/>
      <c r="C618" s="48" t="s">
        <v>3763</v>
      </c>
      <c r="D618" s="48" t="s">
        <v>4018</v>
      </c>
      <c r="E618" s="49"/>
      <c r="F618" s="49"/>
      <c r="G618" s="49"/>
      <c r="H618" s="710" t="s">
        <v>3809</v>
      </c>
    </row>
    <row r="619" spans="1:8">
      <c r="A619" s="685" t="s">
        <v>3992</v>
      </c>
      <c r="B619" s="686"/>
      <c r="C619" s="50"/>
      <c r="D619" s="133" t="s">
        <v>4017</v>
      </c>
      <c r="E619" s="51"/>
      <c r="F619" s="51"/>
      <c r="G619" s="51"/>
      <c r="H619" s="711"/>
    </row>
    <row r="620" spans="1:8">
      <c r="A620" s="632" t="s">
        <v>3768</v>
      </c>
      <c r="B620" s="634" t="s">
        <v>3769</v>
      </c>
      <c r="C620" s="687" t="s">
        <v>3770</v>
      </c>
      <c r="D620" s="187" t="s">
        <v>3771</v>
      </c>
      <c r="E620" s="188"/>
      <c r="F620" s="54" t="s">
        <v>3772</v>
      </c>
      <c r="G620" s="188"/>
      <c r="H620" s="55" t="s">
        <v>3773</v>
      </c>
    </row>
    <row r="621" spans="1:8">
      <c r="A621" s="633"/>
      <c r="B621" s="635"/>
      <c r="C621" s="667"/>
      <c r="D621" s="56" t="s">
        <v>3774</v>
      </c>
      <c r="E621" s="56" t="s">
        <v>3775</v>
      </c>
      <c r="F621" s="56" t="s">
        <v>3776</v>
      </c>
      <c r="G621" s="57" t="s">
        <v>3777</v>
      </c>
      <c r="H621" s="58" t="s">
        <v>3778</v>
      </c>
    </row>
    <row r="622" spans="1:8">
      <c r="A622" s="59" t="s">
        <v>3962</v>
      </c>
      <c r="B622" s="64" t="s">
        <v>3993</v>
      </c>
      <c r="C622" s="61">
        <v>1</v>
      </c>
      <c r="D622" s="61">
        <v>1</v>
      </c>
      <c r="E622" s="61">
        <v>0</v>
      </c>
      <c r="F622" s="61">
        <v>16.14</v>
      </c>
      <c r="G622" s="61">
        <v>13.63</v>
      </c>
      <c r="H622" s="62">
        <f>((F622*D622)+(E622*G622))*C622</f>
        <v>16.14</v>
      </c>
    </row>
    <row r="623" spans="1:8">
      <c r="A623" s="92" t="s">
        <v>3963</v>
      </c>
      <c r="B623" s="64" t="s">
        <v>3994</v>
      </c>
      <c r="C623" s="61">
        <v>3</v>
      </c>
      <c r="D623" s="61">
        <v>0.69</v>
      </c>
      <c r="E623" s="61">
        <v>0.31000000000000005</v>
      </c>
      <c r="F623" s="61">
        <v>0.19</v>
      </c>
      <c r="G623" s="61">
        <v>0</v>
      </c>
      <c r="H623" s="62">
        <f>((F623*D623)+(E623*G623))*C623+0.01</f>
        <v>0.40329999999999999</v>
      </c>
    </row>
    <row r="624" spans="1:8">
      <c r="A624" s="92" t="s">
        <v>3964</v>
      </c>
      <c r="B624" s="64" t="s">
        <v>3995</v>
      </c>
      <c r="C624" s="61">
        <v>2</v>
      </c>
      <c r="D624" s="61">
        <v>1</v>
      </c>
      <c r="E624" s="61">
        <v>0</v>
      </c>
      <c r="F624" s="61">
        <v>13.88</v>
      </c>
      <c r="G624" s="61">
        <v>12.49</v>
      </c>
      <c r="H624" s="62">
        <f>((F624*D624)+(E624*G624))*C624+0.01</f>
        <v>27.770000000000003</v>
      </c>
    </row>
    <row r="625" spans="1:8">
      <c r="A625" s="92" t="s">
        <v>3946</v>
      </c>
      <c r="B625" s="64" t="s">
        <v>3985</v>
      </c>
      <c r="C625" s="61">
        <v>1</v>
      </c>
      <c r="D625" s="61">
        <v>1</v>
      </c>
      <c r="E625" s="61">
        <v>0</v>
      </c>
      <c r="F625" s="61">
        <v>20.399999999999999</v>
      </c>
      <c r="G625" s="61">
        <v>0</v>
      </c>
      <c r="H625" s="62">
        <f>((F625*D625)+(E625*G625))*C625+0.01</f>
        <v>20.41</v>
      </c>
    </row>
    <row r="626" spans="1:8">
      <c r="A626" s="139"/>
      <c r="B626" s="65"/>
      <c r="C626" s="61"/>
      <c r="D626" s="61"/>
      <c r="E626" s="61"/>
      <c r="F626" s="61"/>
      <c r="G626" s="61"/>
      <c r="H626" s="62"/>
    </row>
    <row r="627" spans="1:8">
      <c r="A627" s="139"/>
      <c r="B627" s="65"/>
      <c r="C627" s="61"/>
      <c r="D627" s="61"/>
      <c r="E627" s="61"/>
      <c r="F627" s="61"/>
      <c r="G627" s="61"/>
      <c r="H627" s="62"/>
    </row>
    <row r="628" spans="1:8">
      <c r="A628" s="140"/>
      <c r="B628" s="65"/>
      <c r="C628" s="61"/>
      <c r="D628" s="61"/>
      <c r="E628" s="61"/>
      <c r="F628" s="61"/>
      <c r="G628" s="61"/>
      <c r="H628" s="62"/>
    </row>
    <row r="629" spans="1:8">
      <c r="A629" s="141"/>
      <c r="B629" s="66"/>
      <c r="C629" s="66"/>
      <c r="D629" s="66"/>
      <c r="E629" s="66"/>
      <c r="F629" s="628" t="s">
        <v>3780</v>
      </c>
      <c r="G629" s="66"/>
      <c r="H629" s="688">
        <f>SUM(H622:H625)-0.01</f>
        <v>64.713300000000004</v>
      </c>
    </row>
    <row r="630" spans="1:8">
      <c r="A630" s="142"/>
      <c r="B630" s="51"/>
      <c r="C630" s="51"/>
      <c r="D630" s="51"/>
      <c r="E630" s="51"/>
      <c r="F630" s="629"/>
      <c r="G630" s="51"/>
      <c r="H630" s="689"/>
    </row>
    <row r="631" spans="1:8">
      <c r="A631" s="632" t="s">
        <v>3768</v>
      </c>
      <c r="B631" s="664" t="s">
        <v>3781</v>
      </c>
      <c r="C631" s="665"/>
      <c r="D631" s="636" t="s">
        <v>3782</v>
      </c>
      <c r="E631" s="636" t="s">
        <v>3770</v>
      </c>
      <c r="F631" s="668" t="s">
        <v>3783</v>
      </c>
      <c r="G631" s="665"/>
      <c r="H631" s="55" t="s">
        <v>3784</v>
      </c>
    </row>
    <row r="632" spans="1:8">
      <c r="A632" s="633"/>
      <c r="B632" s="666"/>
      <c r="C632" s="635"/>
      <c r="D632" s="667"/>
      <c r="E632" s="667"/>
      <c r="F632" s="669"/>
      <c r="G632" s="635"/>
      <c r="H632" s="58" t="s">
        <v>3778</v>
      </c>
    </row>
    <row r="633" spans="1:8">
      <c r="A633" s="59" t="s">
        <v>3965</v>
      </c>
      <c r="B633" s="67" t="s">
        <v>3966</v>
      </c>
      <c r="C633" s="65"/>
      <c r="D633" s="65"/>
      <c r="E633" s="61">
        <v>1</v>
      </c>
      <c r="F633" s="68"/>
      <c r="G633" s="61">
        <v>11.19</v>
      </c>
      <c r="H633" s="62">
        <f>E633*G633+0.01</f>
        <v>11.2</v>
      </c>
    </row>
    <row r="634" spans="1:8">
      <c r="A634" s="63" t="s">
        <v>3787</v>
      </c>
      <c r="B634" s="67" t="s">
        <v>3788</v>
      </c>
      <c r="C634" s="65"/>
      <c r="D634" s="65"/>
      <c r="E634" s="61">
        <v>14</v>
      </c>
      <c r="F634" s="51"/>
      <c r="G634" s="61">
        <v>8.3000000000000007</v>
      </c>
      <c r="H634" s="62">
        <f>E634*G634+0.04</f>
        <v>116.24000000000002</v>
      </c>
    </row>
    <row r="635" spans="1:8">
      <c r="A635" s="139"/>
      <c r="B635" s="67" t="s">
        <v>3939</v>
      </c>
      <c r="C635" s="65"/>
      <c r="D635" s="65"/>
      <c r="E635" s="61"/>
      <c r="F635" s="51"/>
      <c r="G635" s="61"/>
      <c r="H635" s="62">
        <f>(H633+H634)*20.51%</f>
        <v>26.137944000000005</v>
      </c>
    </row>
    <row r="636" spans="1:8">
      <c r="A636" s="139"/>
      <c r="B636" s="51"/>
      <c r="C636" s="65"/>
      <c r="D636" s="65"/>
      <c r="E636" s="61"/>
      <c r="F636" s="51"/>
      <c r="G636" s="61"/>
      <c r="H636" s="62"/>
    </row>
    <row r="637" spans="1:8">
      <c r="A637" s="139"/>
      <c r="B637" s="51"/>
      <c r="C637" s="65"/>
      <c r="D637" s="65"/>
      <c r="E637" s="61"/>
      <c r="F637" s="51"/>
      <c r="G637" s="61"/>
      <c r="H637" s="62"/>
    </row>
    <row r="638" spans="1:8">
      <c r="A638" s="140"/>
      <c r="B638" s="51"/>
      <c r="C638" s="65"/>
      <c r="D638" s="65"/>
      <c r="E638" s="61"/>
      <c r="F638" s="51"/>
      <c r="G638" s="61"/>
      <c r="H638" s="62"/>
    </row>
    <row r="639" spans="1:8">
      <c r="A639" s="141"/>
      <c r="B639" s="66"/>
      <c r="C639" s="66"/>
      <c r="D639" s="66"/>
      <c r="E639" s="66"/>
      <c r="F639" s="628" t="s">
        <v>3790</v>
      </c>
      <c r="G639" s="66"/>
      <c r="H639" s="670">
        <f>SUM(H633:H635)</f>
        <v>153.57794400000003</v>
      </c>
    </row>
    <row r="640" spans="1:8">
      <c r="A640" s="142"/>
      <c r="B640" s="70"/>
      <c r="C640" s="70"/>
      <c r="D640" s="70"/>
      <c r="E640" s="70"/>
      <c r="F640" s="629"/>
      <c r="G640" s="70"/>
      <c r="H640" s="631"/>
    </row>
    <row r="641" spans="1:8">
      <c r="A641" s="671" t="s">
        <v>3791</v>
      </c>
      <c r="B641" s="672"/>
      <c r="C641" s="675">
        <v>2.5</v>
      </c>
      <c r="D641" s="628" t="s">
        <v>3792</v>
      </c>
      <c r="E641" s="676"/>
      <c r="F641" s="676"/>
      <c r="G641" s="51"/>
      <c r="H641" s="670">
        <f>(H629+H639)</f>
        <v>218.29124400000003</v>
      </c>
    </row>
    <row r="642" spans="1:8">
      <c r="A642" s="673"/>
      <c r="B642" s="674"/>
      <c r="C642" s="666"/>
      <c r="D642" s="677"/>
      <c r="E642" s="677"/>
      <c r="F642" s="677"/>
      <c r="G642" s="70"/>
      <c r="H642" s="640"/>
    </row>
    <row r="643" spans="1:8">
      <c r="A643" s="671" t="s">
        <v>3793</v>
      </c>
      <c r="B643" s="672"/>
      <c r="C643" s="672"/>
      <c r="D643" s="672"/>
      <c r="E643" s="672"/>
      <c r="F643" s="672"/>
      <c r="G643" s="51"/>
      <c r="H643" s="630">
        <f>H641/C641-0.01</f>
        <v>87.306497600000014</v>
      </c>
    </row>
    <row r="644" spans="1:8">
      <c r="A644" s="673"/>
      <c r="B644" s="674"/>
      <c r="C644" s="674"/>
      <c r="D644" s="674"/>
      <c r="E644" s="674"/>
      <c r="F644" s="674"/>
      <c r="G644" s="51"/>
      <c r="H644" s="678"/>
    </row>
    <row r="645" spans="1:8">
      <c r="A645" s="632" t="s">
        <v>3768</v>
      </c>
      <c r="B645" s="679" t="s">
        <v>3794</v>
      </c>
      <c r="C645" s="680"/>
      <c r="D645" s="681"/>
      <c r="E645" s="682" t="s">
        <v>3795</v>
      </c>
      <c r="F645" s="682" t="s">
        <v>3784</v>
      </c>
      <c r="G645" s="636" t="s">
        <v>3796</v>
      </c>
      <c r="H645" s="72" t="s">
        <v>3784</v>
      </c>
    </row>
    <row r="646" spans="1:8">
      <c r="A646" s="633"/>
      <c r="B646" s="666"/>
      <c r="C646" s="666"/>
      <c r="D646" s="635"/>
      <c r="E646" s="667"/>
      <c r="F646" s="667"/>
      <c r="G646" s="667"/>
      <c r="H646" s="73" t="s">
        <v>3797</v>
      </c>
    </row>
    <row r="647" spans="1:8">
      <c r="A647" s="74" t="s">
        <v>3937</v>
      </c>
      <c r="B647" s="75" t="s">
        <v>3967</v>
      </c>
      <c r="C647" s="51"/>
      <c r="D647" s="65"/>
      <c r="E647" s="76" t="s">
        <v>3934</v>
      </c>
      <c r="F647" s="61">
        <v>0.43</v>
      </c>
      <c r="G647" s="77">
        <v>315</v>
      </c>
      <c r="H647" s="62">
        <f>F647*G647+0.25</f>
        <v>135.69999999999999</v>
      </c>
    </row>
    <row r="648" spans="1:8">
      <c r="A648" s="79" t="s">
        <v>3968</v>
      </c>
      <c r="B648" s="75" t="s">
        <v>3845</v>
      </c>
      <c r="C648" s="51"/>
      <c r="D648" s="65"/>
      <c r="E648" s="76" t="s">
        <v>3870</v>
      </c>
      <c r="F648" s="61">
        <v>15</v>
      </c>
      <c r="G648" s="77">
        <v>0.61480000000000001</v>
      </c>
      <c r="H648" s="62">
        <f>F648*G648</f>
        <v>9.2219999999999995</v>
      </c>
    </row>
    <row r="649" spans="1:8">
      <c r="A649" s="79" t="s">
        <v>3840</v>
      </c>
      <c r="B649" s="75" t="s">
        <v>3839</v>
      </c>
      <c r="C649" s="80"/>
      <c r="D649" s="65"/>
      <c r="E649" s="76" t="s">
        <v>3870</v>
      </c>
      <c r="F649" s="61">
        <v>45</v>
      </c>
      <c r="G649" s="77">
        <v>0.73509999999999998</v>
      </c>
      <c r="H649" s="62">
        <f>F649*G649</f>
        <v>33.079499999999996</v>
      </c>
    </row>
    <row r="650" spans="1:8">
      <c r="A650" s="139"/>
      <c r="B650" s="75"/>
      <c r="C650" s="80"/>
      <c r="D650" s="65"/>
      <c r="E650" s="76"/>
      <c r="F650" s="61"/>
      <c r="G650" s="77"/>
      <c r="H650" s="78"/>
    </row>
    <row r="651" spans="1:8">
      <c r="A651" s="139"/>
      <c r="B651" s="75"/>
      <c r="C651" s="51"/>
      <c r="D651" s="65"/>
      <c r="E651" s="76"/>
      <c r="F651" s="61"/>
      <c r="G651" s="81"/>
      <c r="H651" s="78"/>
    </row>
    <row r="652" spans="1:8">
      <c r="A652" s="139"/>
      <c r="B652" s="75"/>
      <c r="C652" s="51"/>
      <c r="D652" s="65"/>
      <c r="E652" s="76"/>
      <c r="F652" s="61"/>
      <c r="G652" s="81"/>
      <c r="H652" s="78"/>
    </row>
    <row r="653" spans="1:8">
      <c r="A653" s="140"/>
      <c r="B653" s="51"/>
      <c r="C653" s="51"/>
      <c r="D653" s="65"/>
      <c r="E653" s="65"/>
      <c r="F653" s="61"/>
      <c r="G653" s="82"/>
      <c r="H653" s="83"/>
    </row>
    <row r="654" spans="1:8">
      <c r="A654" s="141"/>
      <c r="B654" s="66"/>
      <c r="C654" s="66"/>
      <c r="D654" s="66"/>
      <c r="E654" s="66"/>
      <c r="F654" s="628" t="s">
        <v>3798</v>
      </c>
      <c r="G654" s="66"/>
      <c r="H654" s="670">
        <f>SUM(H647:H649)</f>
        <v>178.00149999999999</v>
      </c>
    </row>
    <row r="655" spans="1:8">
      <c r="A655" s="142"/>
      <c r="B655" s="51"/>
      <c r="C655" s="51"/>
      <c r="D655" s="51"/>
      <c r="E655" s="51"/>
      <c r="F655" s="629"/>
      <c r="G655" s="51"/>
      <c r="H655" s="631"/>
    </row>
    <row r="656" spans="1:8">
      <c r="A656" s="720" t="s">
        <v>3768</v>
      </c>
      <c r="B656" s="636" t="s">
        <v>3799</v>
      </c>
      <c r="C656" s="217" t="s">
        <v>3</v>
      </c>
      <c r="D656" s="85" t="s">
        <v>3</v>
      </c>
      <c r="E656" s="86" t="s">
        <v>3</v>
      </c>
      <c r="F656" s="636" t="s">
        <v>3784</v>
      </c>
      <c r="G656" s="636" t="s">
        <v>3796</v>
      </c>
      <c r="H656" s="196" t="s">
        <v>3773</v>
      </c>
    </row>
    <row r="657" spans="1:8">
      <c r="A657" s="721"/>
      <c r="B657" s="637"/>
      <c r="C657" s="218" t="s">
        <v>3800</v>
      </c>
      <c r="D657" s="56" t="s">
        <v>3801</v>
      </c>
      <c r="E657" s="56" t="s">
        <v>3802</v>
      </c>
      <c r="F657" s="637"/>
      <c r="G657" s="637"/>
      <c r="H657" s="197" t="s">
        <v>3797</v>
      </c>
    </row>
    <row r="658" spans="1:8">
      <c r="A658" s="156"/>
      <c r="B658" s="88"/>
      <c r="C658" s="61"/>
      <c r="D658" s="61"/>
      <c r="E658" s="61"/>
      <c r="F658" s="61"/>
      <c r="G658" s="118"/>
      <c r="H658" s="95"/>
    </row>
    <row r="659" spans="1:8">
      <c r="A659" s="156"/>
      <c r="B659" s="202"/>
      <c r="C659" s="61"/>
      <c r="D659" s="61"/>
      <c r="E659" s="61"/>
      <c r="F659" s="93"/>
      <c r="G659" s="118"/>
      <c r="H659" s="95"/>
    </row>
    <row r="660" spans="1:8">
      <c r="A660" s="156"/>
      <c r="B660" s="202"/>
      <c r="C660" s="61"/>
      <c r="D660" s="61"/>
      <c r="E660" s="61"/>
      <c r="F660" s="93"/>
      <c r="G660" s="118"/>
      <c r="H660" s="95"/>
    </row>
    <row r="661" spans="1:8">
      <c r="A661" s="156"/>
      <c r="B661" s="202"/>
      <c r="C661" s="61"/>
      <c r="D661" s="61"/>
      <c r="E661" s="61"/>
      <c r="F661" s="93"/>
      <c r="G661" s="94"/>
      <c r="H661" s="95"/>
    </row>
    <row r="662" spans="1:8">
      <c r="A662" s="156"/>
      <c r="B662" s="202"/>
      <c r="C662" s="61"/>
      <c r="D662" s="61"/>
      <c r="E662" s="61"/>
      <c r="F662" s="93"/>
      <c r="G662" s="94"/>
      <c r="H662" s="95"/>
    </row>
    <row r="663" spans="1:8">
      <c r="A663" s="156"/>
      <c r="B663" s="202"/>
      <c r="C663" s="61"/>
      <c r="D663" s="61"/>
      <c r="E663" s="61"/>
      <c r="F663" s="93"/>
      <c r="G663" s="94"/>
      <c r="H663" s="95"/>
    </row>
    <row r="664" spans="1:8">
      <c r="A664" s="79"/>
      <c r="B664" s="202"/>
      <c r="C664" s="61"/>
      <c r="D664" s="61"/>
      <c r="E664" s="61"/>
      <c r="F664" s="93"/>
      <c r="G664" s="94"/>
      <c r="H664" s="78"/>
    </row>
    <row r="665" spans="1:8">
      <c r="A665" s="79"/>
      <c r="B665" s="202"/>
      <c r="C665" s="61"/>
      <c r="D665" s="61"/>
      <c r="E665" s="61"/>
      <c r="F665" s="93"/>
      <c r="G665" s="94"/>
      <c r="H665" s="78"/>
    </row>
    <row r="666" spans="1:8">
      <c r="A666" s="141"/>
      <c r="B666" s="66"/>
      <c r="C666" s="66"/>
      <c r="D666" s="66"/>
      <c r="E666" s="66"/>
      <c r="F666" s="628" t="s">
        <v>3803</v>
      </c>
      <c r="G666" s="66"/>
      <c r="H666" s="630">
        <f>SUM(H658:H663)</f>
        <v>0</v>
      </c>
    </row>
    <row r="667" spans="1:8">
      <c r="A667" s="142"/>
      <c r="B667" s="51"/>
      <c r="C667" s="51"/>
      <c r="D667" s="51"/>
      <c r="E667" s="51"/>
      <c r="F667" s="629"/>
      <c r="G667" s="51"/>
      <c r="H667" s="640"/>
    </row>
    <row r="668" spans="1:8">
      <c r="A668" s="638" t="s">
        <v>3804</v>
      </c>
      <c r="B668" s="639"/>
      <c r="C668" s="639"/>
      <c r="D668" s="66"/>
      <c r="E668" s="66"/>
      <c r="F668" s="66"/>
      <c r="G668" s="66"/>
      <c r="H668" s="630">
        <f>H643+H654+H666+0.01</f>
        <v>265.31799760000001</v>
      </c>
    </row>
    <row r="669" spans="1:8">
      <c r="A669" s="638"/>
      <c r="B669" s="639"/>
      <c r="C669" s="639"/>
      <c r="D669" s="70"/>
      <c r="E669" s="70"/>
      <c r="F669" s="70"/>
      <c r="G669" s="70"/>
      <c r="H669" s="678"/>
    </row>
    <row r="670" spans="1:8">
      <c r="A670" s="646" t="s">
        <v>3825</v>
      </c>
      <c r="B670" s="647"/>
      <c r="C670" s="96"/>
      <c r="D670" s="66"/>
      <c r="E670" s="66"/>
      <c r="F670" s="66"/>
      <c r="G670" s="66"/>
      <c r="H670" s="630"/>
    </row>
    <row r="671" spans="1:8">
      <c r="A671" s="646"/>
      <c r="B671" s="647"/>
      <c r="C671" s="97"/>
      <c r="D671" s="70"/>
      <c r="E671" s="70"/>
      <c r="F671" s="70"/>
      <c r="G671" s="70"/>
      <c r="H671" s="640"/>
    </row>
    <row r="672" spans="1:8">
      <c r="A672" s="646" t="s">
        <v>3805</v>
      </c>
      <c r="B672" s="647"/>
      <c r="C672" s="96"/>
      <c r="D672" s="51"/>
      <c r="E672" s="51"/>
      <c r="F672" s="51"/>
      <c r="G672" s="51"/>
      <c r="H672" s="98">
        <f>(H668+H670)</f>
        <v>265.31799760000001</v>
      </c>
    </row>
    <row r="673" spans="1:8" ht="15.75" thickBot="1">
      <c r="A673" s="648"/>
      <c r="B673" s="649"/>
      <c r="C673" s="99"/>
      <c r="D673" s="100"/>
      <c r="E673" s="100"/>
      <c r="F673" s="100"/>
      <c r="G673" s="100"/>
      <c r="H673" s="199"/>
    </row>
    <row r="674" spans="1:8">
      <c r="A674" s="650" t="s">
        <v>3806</v>
      </c>
      <c r="B674" s="651"/>
      <c r="C674" s="119"/>
      <c r="D674" s="51"/>
      <c r="E674" s="51"/>
      <c r="F674" s="51"/>
      <c r="G674" s="51"/>
      <c r="H674" s="95"/>
    </row>
    <row r="675" spans="1:8">
      <c r="A675" s="215"/>
      <c r="B675" s="104"/>
      <c r="C675" s="51"/>
      <c r="D675" s="105"/>
      <c r="E675" s="51"/>
      <c r="F675" s="51"/>
      <c r="G675" s="51"/>
      <c r="H675" s="95"/>
    </row>
    <row r="676" spans="1:8" ht="15.75" thickBot="1">
      <c r="A676" s="216"/>
      <c r="B676" s="205"/>
      <c r="C676" s="100"/>
      <c r="D676" s="206"/>
      <c r="E676" s="100"/>
      <c r="F676" s="100"/>
      <c r="G676" s="100"/>
      <c r="H676" s="207"/>
    </row>
    <row r="677" spans="1:8" ht="15" customHeight="1">
      <c r="A677" s="652" t="s">
        <v>3808</v>
      </c>
      <c r="B677" s="653"/>
      <c r="C677" s="654"/>
      <c r="D677" s="655" t="s">
        <v>3807</v>
      </c>
      <c r="E677" s="656"/>
      <c r="F677" s="656"/>
      <c r="G677" s="656"/>
      <c r="H677" s="657"/>
    </row>
    <row r="678" spans="1:8">
      <c r="A678" s="661" t="s">
        <v>4089</v>
      </c>
      <c r="B678" s="662"/>
      <c r="C678" s="663"/>
      <c r="D678" s="658"/>
      <c r="E678" s="659"/>
      <c r="F678" s="659"/>
      <c r="G678" s="659"/>
      <c r="H678" s="660"/>
    </row>
    <row r="679" spans="1:8">
      <c r="A679" s="661" t="s">
        <v>4387</v>
      </c>
      <c r="B679" s="662"/>
      <c r="C679" s="663"/>
      <c r="D679" s="658"/>
      <c r="E679" s="659"/>
      <c r="F679" s="659"/>
      <c r="G679" s="659"/>
      <c r="H679" s="660"/>
    </row>
    <row r="680" spans="1:8" ht="15.75" thickBot="1">
      <c r="A680" s="661" t="s">
        <v>4186</v>
      </c>
      <c r="B680" s="662"/>
      <c r="C680" s="663"/>
      <c r="D680" s="658"/>
      <c r="E680" s="659"/>
      <c r="F680" s="659"/>
      <c r="G680" s="659"/>
      <c r="H680" s="660"/>
    </row>
    <row r="681" spans="1:8">
      <c r="A681" s="650" t="s">
        <v>3846</v>
      </c>
      <c r="B681" s="651"/>
      <c r="C681" s="48" t="s">
        <v>3763</v>
      </c>
      <c r="D681" s="48" t="s">
        <v>4018</v>
      </c>
      <c r="E681" s="49"/>
      <c r="F681" s="49"/>
      <c r="G681" s="49"/>
      <c r="H681" s="710" t="s">
        <v>3809</v>
      </c>
    </row>
    <row r="682" spans="1:8">
      <c r="A682" s="685" t="s">
        <v>3984</v>
      </c>
      <c r="B682" s="686"/>
      <c r="C682" s="50"/>
      <c r="D682" s="133" t="s">
        <v>4017</v>
      </c>
      <c r="E682" s="51"/>
      <c r="F682" s="51"/>
      <c r="G682" s="51"/>
      <c r="H682" s="711"/>
    </row>
    <row r="683" spans="1:8">
      <c r="A683" s="632" t="s">
        <v>3768</v>
      </c>
      <c r="B683" s="634" t="s">
        <v>3769</v>
      </c>
      <c r="C683" s="687" t="s">
        <v>3770</v>
      </c>
      <c r="D683" s="187" t="s">
        <v>3771</v>
      </c>
      <c r="E683" s="188"/>
      <c r="F683" s="54" t="s">
        <v>3772</v>
      </c>
      <c r="G683" s="188"/>
      <c r="H683" s="55" t="s">
        <v>3773</v>
      </c>
    </row>
    <row r="684" spans="1:8">
      <c r="A684" s="633"/>
      <c r="B684" s="635"/>
      <c r="C684" s="667"/>
      <c r="D684" s="56" t="s">
        <v>3774</v>
      </c>
      <c r="E684" s="56" t="s">
        <v>3775</v>
      </c>
      <c r="F684" s="56" t="s">
        <v>3776</v>
      </c>
      <c r="G684" s="57" t="s">
        <v>3777</v>
      </c>
      <c r="H684" s="58" t="s">
        <v>3778</v>
      </c>
    </row>
    <row r="685" spans="1:8">
      <c r="A685" s="59" t="s">
        <v>3962</v>
      </c>
      <c r="B685" s="64" t="s">
        <v>3993</v>
      </c>
      <c r="C685" s="61">
        <v>1</v>
      </c>
      <c r="D685" s="61">
        <v>1</v>
      </c>
      <c r="E685" s="61">
        <v>0</v>
      </c>
      <c r="F685" s="61">
        <v>16.14</v>
      </c>
      <c r="G685" s="61">
        <v>13.63</v>
      </c>
      <c r="H685" s="62">
        <f>((F685*D685)+(E685*G685))*C685</f>
        <v>16.14</v>
      </c>
    </row>
    <row r="686" spans="1:8">
      <c r="A686" s="92" t="s">
        <v>3963</v>
      </c>
      <c r="B686" s="64" t="s">
        <v>3994</v>
      </c>
      <c r="C686" s="61">
        <v>3</v>
      </c>
      <c r="D686" s="61">
        <v>0.69</v>
      </c>
      <c r="E686" s="61">
        <v>0.31000000000000005</v>
      </c>
      <c r="F686" s="61">
        <v>0.19</v>
      </c>
      <c r="G686" s="61">
        <v>0</v>
      </c>
      <c r="H686" s="62">
        <f>((F686*D686)+(E686*G686))*C686+0.01</f>
        <v>0.40329999999999999</v>
      </c>
    </row>
    <row r="687" spans="1:8">
      <c r="A687" s="92" t="s">
        <v>3964</v>
      </c>
      <c r="B687" s="64" t="s">
        <v>3995</v>
      </c>
      <c r="C687" s="61">
        <v>2</v>
      </c>
      <c r="D687" s="61">
        <v>1</v>
      </c>
      <c r="E687" s="61">
        <v>0</v>
      </c>
      <c r="F687" s="61">
        <v>13.88</v>
      </c>
      <c r="G687" s="61">
        <v>12.49</v>
      </c>
      <c r="H687" s="62">
        <f>((F687*D687)+(E687*G687))*C687+0.01</f>
        <v>27.770000000000003</v>
      </c>
    </row>
    <row r="688" spans="1:8">
      <c r="A688" s="92" t="s">
        <v>3946</v>
      </c>
      <c r="B688" s="64" t="s">
        <v>3985</v>
      </c>
      <c r="C688" s="61">
        <v>1</v>
      </c>
      <c r="D688" s="61">
        <v>1</v>
      </c>
      <c r="E688" s="61">
        <v>0</v>
      </c>
      <c r="F688" s="61">
        <v>20.399999999999999</v>
      </c>
      <c r="G688" s="61">
        <v>0</v>
      </c>
      <c r="H688" s="62">
        <f>((F688*D688)+(E688*G688))*C688+0.01</f>
        <v>20.41</v>
      </c>
    </row>
    <row r="689" spans="1:8">
      <c r="A689" s="139"/>
      <c r="B689" s="65"/>
      <c r="C689" s="61"/>
      <c r="D689" s="61"/>
      <c r="E689" s="61"/>
      <c r="F689" s="61"/>
      <c r="G689" s="61"/>
      <c r="H689" s="62"/>
    </row>
    <row r="690" spans="1:8">
      <c r="A690" s="139"/>
      <c r="B690" s="65"/>
      <c r="C690" s="61"/>
      <c r="D690" s="61"/>
      <c r="E690" s="61"/>
      <c r="F690" s="61"/>
      <c r="G690" s="61"/>
      <c r="H690" s="62"/>
    </row>
    <row r="691" spans="1:8">
      <c r="A691" s="140"/>
      <c r="B691" s="65"/>
      <c r="C691" s="61"/>
      <c r="D691" s="61"/>
      <c r="E691" s="61"/>
      <c r="F691" s="61"/>
      <c r="G691" s="61"/>
      <c r="H691" s="62"/>
    </row>
    <row r="692" spans="1:8">
      <c r="A692" s="141"/>
      <c r="B692" s="66"/>
      <c r="C692" s="66"/>
      <c r="D692" s="66"/>
      <c r="E692" s="66"/>
      <c r="F692" s="628" t="s">
        <v>3780</v>
      </c>
      <c r="G692" s="66"/>
      <c r="H692" s="688">
        <f>SUM(H685:H688)-0.01</f>
        <v>64.713300000000004</v>
      </c>
    </row>
    <row r="693" spans="1:8">
      <c r="A693" s="142"/>
      <c r="B693" s="51"/>
      <c r="C693" s="51"/>
      <c r="D693" s="51"/>
      <c r="E693" s="51"/>
      <c r="F693" s="629"/>
      <c r="G693" s="51"/>
      <c r="H693" s="689"/>
    </row>
    <row r="694" spans="1:8">
      <c r="A694" s="632" t="s">
        <v>3768</v>
      </c>
      <c r="B694" s="664" t="s">
        <v>3781</v>
      </c>
      <c r="C694" s="665"/>
      <c r="D694" s="636" t="s">
        <v>3782</v>
      </c>
      <c r="E694" s="636" t="s">
        <v>3770</v>
      </c>
      <c r="F694" s="668" t="s">
        <v>3783</v>
      </c>
      <c r="G694" s="665"/>
      <c r="H694" s="55" t="s">
        <v>3784</v>
      </c>
    </row>
    <row r="695" spans="1:8">
      <c r="A695" s="633"/>
      <c r="B695" s="666"/>
      <c r="C695" s="635"/>
      <c r="D695" s="667"/>
      <c r="E695" s="667"/>
      <c r="F695" s="669"/>
      <c r="G695" s="635"/>
      <c r="H695" s="58" t="s">
        <v>3778</v>
      </c>
    </row>
    <row r="696" spans="1:8">
      <c r="A696" s="59" t="s">
        <v>3965</v>
      </c>
      <c r="B696" s="67" t="s">
        <v>3966</v>
      </c>
      <c r="C696" s="65"/>
      <c r="D696" s="65"/>
      <c r="E696" s="61">
        <v>1</v>
      </c>
      <c r="F696" s="68"/>
      <c r="G696" s="61">
        <v>11.19</v>
      </c>
      <c r="H696" s="62">
        <f>E696*G696+0.01</f>
        <v>11.2</v>
      </c>
    </row>
    <row r="697" spans="1:8">
      <c r="A697" s="63" t="s">
        <v>3787</v>
      </c>
      <c r="B697" s="67" t="s">
        <v>3788</v>
      </c>
      <c r="C697" s="65"/>
      <c r="D697" s="65"/>
      <c r="E697" s="61">
        <v>14</v>
      </c>
      <c r="F697" s="51"/>
      <c r="G697" s="61">
        <v>8.3000000000000007</v>
      </c>
      <c r="H697" s="62">
        <f>E697*G697+0.04</f>
        <v>116.24000000000002</v>
      </c>
    </row>
    <row r="698" spans="1:8">
      <c r="A698" s="139"/>
      <c r="B698" s="67" t="s">
        <v>3939</v>
      </c>
      <c r="C698" s="65"/>
      <c r="D698" s="65"/>
      <c r="E698" s="61"/>
      <c r="F698" s="51"/>
      <c r="G698" s="61"/>
      <c r="H698" s="62">
        <f>(H696+H697)*20.51%</f>
        <v>26.137944000000005</v>
      </c>
    </row>
    <row r="699" spans="1:8">
      <c r="A699" s="139"/>
      <c r="B699" s="51"/>
      <c r="C699" s="65"/>
      <c r="D699" s="65"/>
      <c r="E699" s="61"/>
      <c r="F699" s="51"/>
      <c r="G699" s="61"/>
      <c r="H699" s="62"/>
    </row>
    <row r="700" spans="1:8">
      <c r="A700" s="139"/>
      <c r="B700" s="51"/>
      <c r="C700" s="65"/>
      <c r="D700" s="65"/>
      <c r="E700" s="61"/>
      <c r="F700" s="51"/>
      <c r="G700" s="61"/>
      <c r="H700" s="62"/>
    </row>
    <row r="701" spans="1:8">
      <c r="A701" s="140"/>
      <c r="B701" s="51"/>
      <c r="C701" s="65"/>
      <c r="D701" s="65"/>
      <c r="E701" s="61"/>
      <c r="F701" s="51"/>
      <c r="G701" s="61"/>
      <c r="H701" s="62"/>
    </row>
    <row r="702" spans="1:8">
      <c r="A702" s="141"/>
      <c r="B702" s="66"/>
      <c r="C702" s="66"/>
      <c r="D702" s="66"/>
      <c r="E702" s="66"/>
      <c r="F702" s="628" t="s">
        <v>3790</v>
      </c>
      <c r="G702" s="66"/>
      <c r="H702" s="670">
        <f>SUM(H696:H698)</f>
        <v>153.57794400000003</v>
      </c>
    </row>
    <row r="703" spans="1:8">
      <c r="A703" s="142"/>
      <c r="B703" s="70"/>
      <c r="C703" s="70"/>
      <c r="D703" s="70"/>
      <c r="E703" s="70"/>
      <c r="F703" s="629"/>
      <c r="G703" s="70"/>
      <c r="H703" s="631"/>
    </row>
    <row r="704" spans="1:8">
      <c r="A704" s="671" t="s">
        <v>3791</v>
      </c>
      <c r="B704" s="672"/>
      <c r="C704" s="675">
        <v>2.5</v>
      </c>
      <c r="D704" s="628" t="s">
        <v>3792</v>
      </c>
      <c r="E704" s="676"/>
      <c r="F704" s="676"/>
      <c r="G704" s="51"/>
      <c r="H704" s="670">
        <f>(H692+H702)</f>
        <v>218.29124400000003</v>
      </c>
    </row>
    <row r="705" spans="1:8">
      <c r="A705" s="673"/>
      <c r="B705" s="674"/>
      <c r="C705" s="666"/>
      <c r="D705" s="677"/>
      <c r="E705" s="677"/>
      <c r="F705" s="677"/>
      <c r="G705" s="70"/>
      <c r="H705" s="640"/>
    </row>
    <row r="706" spans="1:8">
      <c r="A706" s="671" t="s">
        <v>3793</v>
      </c>
      <c r="B706" s="672"/>
      <c r="C706" s="672"/>
      <c r="D706" s="672"/>
      <c r="E706" s="672"/>
      <c r="F706" s="672"/>
      <c r="G706" s="51"/>
      <c r="H706" s="630">
        <f>H704/C704-0.01</f>
        <v>87.306497600000014</v>
      </c>
    </row>
    <row r="707" spans="1:8">
      <c r="A707" s="673"/>
      <c r="B707" s="674"/>
      <c r="C707" s="674"/>
      <c r="D707" s="674"/>
      <c r="E707" s="674"/>
      <c r="F707" s="674"/>
      <c r="G707" s="51"/>
      <c r="H707" s="678"/>
    </row>
    <row r="708" spans="1:8">
      <c r="A708" s="632" t="s">
        <v>3768</v>
      </c>
      <c r="B708" s="679" t="s">
        <v>3794</v>
      </c>
      <c r="C708" s="680"/>
      <c r="D708" s="681"/>
      <c r="E708" s="682" t="s">
        <v>3795</v>
      </c>
      <c r="F708" s="682" t="s">
        <v>3784</v>
      </c>
      <c r="G708" s="636" t="s">
        <v>3796</v>
      </c>
      <c r="H708" s="72" t="s">
        <v>3784</v>
      </c>
    </row>
    <row r="709" spans="1:8">
      <c r="A709" s="633"/>
      <c r="B709" s="666"/>
      <c r="C709" s="666"/>
      <c r="D709" s="635"/>
      <c r="E709" s="667"/>
      <c r="F709" s="667"/>
      <c r="G709" s="667"/>
      <c r="H709" s="73" t="s">
        <v>3797</v>
      </c>
    </row>
    <row r="710" spans="1:8">
      <c r="A710" s="74" t="s">
        <v>3937</v>
      </c>
      <c r="B710" s="75" t="s">
        <v>3967</v>
      </c>
      <c r="C710" s="51"/>
      <c r="D710" s="65"/>
      <c r="E710" s="76" t="s">
        <v>3934</v>
      </c>
      <c r="F710" s="61">
        <v>0.43</v>
      </c>
      <c r="G710" s="77">
        <v>315</v>
      </c>
      <c r="H710" s="62">
        <f>F710*G710+0.25</f>
        <v>135.69999999999999</v>
      </c>
    </row>
    <row r="711" spans="1:8">
      <c r="A711" s="79" t="s">
        <v>3968</v>
      </c>
      <c r="B711" s="75" t="s">
        <v>3845</v>
      </c>
      <c r="C711" s="51"/>
      <c r="D711" s="65"/>
      <c r="E711" s="76" t="s">
        <v>3870</v>
      </c>
      <c r="F711" s="61">
        <v>15</v>
      </c>
      <c r="G711" s="77">
        <v>0.61480000000000001</v>
      </c>
      <c r="H711" s="62">
        <f>F711*G711</f>
        <v>9.2219999999999995</v>
      </c>
    </row>
    <row r="712" spans="1:8">
      <c r="A712" s="79" t="s">
        <v>3840</v>
      </c>
      <c r="B712" s="75" t="s">
        <v>3839</v>
      </c>
      <c r="C712" s="80"/>
      <c r="D712" s="65"/>
      <c r="E712" s="76" t="s">
        <v>3870</v>
      </c>
      <c r="F712" s="61">
        <v>45</v>
      </c>
      <c r="G712" s="77">
        <v>0.73509999999999998</v>
      </c>
      <c r="H712" s="62">
        <f>F712*G712</f>
        <v>33.079499999999996</v>
      </c>
    </row>
    <row r="713" spans="1:8">
      <c r="A713" s="139"/>
      <c r="B713" s="75"/>
      <c r="C713" s="80"/>
      <c r="D713" s="65"/>
      <c r="E713" s="76"/>
      <c r="F713" s="61"/>
      <c r="G713" s="77"/>
      <c r="H713" s="78"/>
    </row>
    <row r="714" spans="1:8">
      <c r="A714" s="139"/>
      <c r="B714" s="75"/>
      <c r="C714" s="51"/>
      <c r="D714" s="65"/>
      <c r="E714" s="76"/>
      <c r="F714" s="61"/>
      <c r="G714" s="81"/>
      <c r="H714" s="78"/>
    </row>
    <row r="715" spans="1:8">
      <c r="A715" s="139"/>
      <c r="B715" s="75"/>
      <c r="C715" s="51"/>
      <c r="D715" s="65"/>
      <c r="E715" s="76"/>
      <c r="F715" s="61"/>
      <c r="G715" s="81"/>
      <c r="H715" s="78"/>
    </row>
    <row r="716" spans="1:8">
      <c r="A716" s="140"/>
      <c r="B716" s="51"/>
      <c r="C716" s="51"/>
      <c r="D716" s="65"/>
      <c r="E716" s="65"/>
      <c r="F716" s="61"/>
      <c r="G716" s="82"/>
      <c r="H716" s="83"/>
    </row>
    <row r="717" spans="1:8">
      <c r="A717" s="141"/>
      <c r="B717" s="66"/>
      <c r="C717" s="66"/>
      <c r="D717" s="66"/>
      <c r="E717" s="66"/>
      <c r="F717" s="628" t="s">
        <v>3798</v>
      </c>
      <c r="G717" s="66"/>
      <c r="H717" s="670">
        <f>SUM(H710:H712)</f>
        <v>178.00149999999999</v>
      </c>
    </row>
    <row r="718" spans="1:8">
      <c r="A718" s="142"/>
      <c r="B718" s="51"/>
      <c r="C718" s="51"/>
      <c r="D718" s="51"/>
      <c r="E718" s="51"/>
      <c r="F718" s="629"/>
      <c r="G718" s="51"/>
      <c r="H718" s="631"/>
    </row>
    <row r="719" spans="1:8">
      <c r="A719" s="720" t="s">
        <v>3768</v>
      </c>
      <c r="B719" s="636" t="s">
        <v>3799</v>
      </c>
      <c r="C719" s="217" t="s">
        <v>3</v>
      </c>
      <c r="D719" s="85" t="s">
        <v>3</v>
      </c>
      <c r="E719" s="86" t="s">
        <v>3</v>
      </c>
      <c r="F719" s="636" t="s">
        <v>3784</v>
      </c>
      <c r="G719" s="636" t="s">
        <v>3796</v>
      </c>
      <c r="H719" s="196" t="s">
        <v>3773</v>
      </c>
    </row>
    <row r="720" spans="1:8">
      <c r="A720" s="721"/>
      <c r="B720" s="637"/>
      <c r="C720" s="218" t="s">
        <v>3800</v>
      </c>
      <c r="D720" s="56" t="s">
        <v>3801</v>
      </c>
      <c r="E720" s="56" t="s">
        <v>3802</v>
      </c>
      <c r="F720" s="637"/>
      <c r="G720" s="637"/>
      <c r="H720" s="197" t="s">
        <v>3797</v>
      </c>
    </row>
    <row r="721" spans="1:8">
      <c r="A721" s="156"/>
      <c r="B721" s="88"/>
      <c r="C721" s="61"/>
      <c r="D721" s="61"/>
      <c r="E721" s="61"/>
      <c r="F721" s="61"/>
      <c r="G721" s="118"/>
      <c r="H721" s="95"/>
    </row>
    <row r="722" spans="1:8">
      <c r="A722" s="156"/>
      <c r="B722" s="202"/>
      <c r="C722" s="61"/>
      <c r="D722" s="61"/>
      <c r="E722" s="61"/>
      <c r="F722" s="93"/>
      <c r="G722" s="118"/>
      <c r="H722" s="95"/>
    </row>
    <row r="723" spans="1:8">
      <c r="A723" s="156"/>
      <c r="B723" s="202"/>
      <c r="C723" s="61"/>
      <c r="D723" s="61"/>
      <c r="E723" s="61"/>
      <c r="F723" s="93"/>
      <c r="G723" s="118"/>
      <c r="H723" s="95"/>
    </row>
    <row r="724" spans="1:8">
      <c r="A724" s="156"/>
      <c r="B724" s="202"/>
      <c r="C724" s="61"/>
      <c r="D724" s="61"/>
      <c r="E724" s="61"/>
      <c r="F724" s="93"/>
      <c r="G724" s="94"/>
      <c r="H724" s="95"/>
    </row>
    <row r="725" spans="1:8">
      <c r="A725" s="156"/>
      <c r="B725" s="202"/>
      <c r="C725" s="61"/>
      <c r="D725" s="61"/>
      <c r="E725" s="61"/>
      <c r="F725" s="93"/>
      <c r="G725" s="94"/>
      <c r="H725" s="95"/>
    </row>
    <row r="726" spans="1:8">
      <c r="A726" s="156"/>
      <c r="B726" s="202"/>
      <c r="C726" s="61"/>
      <c r="D726" s="61"/>
      <c r="E726" s="61"/>
      <c r="F726" s="93"/>
      <c r="G726" s="94"/>
      <c r="H726" s="95"/>
    </row>
    <row r="727" spans="1:8">
      <c r="A727" s="79"/>
      <c r="B727" s="202"/>
      <c r="C727" s="61"/>
      <c r="D727" s="61"/>
      <c r="E727" s="61"/>
      <c r="F727" s="93"/>
      <c r="G727" s="94"/>
      <c r="H727" s="78"/>
    </row>
    <row r="728" spans="1:8">
      <c r="A728" s="79"/>
      <c r="B728" s="202"/>
      <c r="C728" s="61"/>
      <c r="D728" s="61"/>
      <c r="E728" s="61"/>
      <c r="F728" s="93"/>
      <c r="G728" s="94"/>
      <c r="H728" s="78"/>
    </row>
    <row r="729" spans="1:8">
      <c r="A729" s="141"/>
      <c r="B729" s="66"/>
      <c r="C729" s="66"/>
      <c r="D729" s="66"/>
      <c r="E729" s="66"/>
      <c r="F729" s="628" t="s">
        <v>3803</v>
      </c>
      <c r="G729" s="66"/>
      <c r="H729" s="630">
        <f>SUM(H721:H726)</f>
        <v>0</v>
      </c>
    </row>
    <row r="730" spans="1:8">
      <c r="A730" s="142"/>
      <c r="B730" s="51"/>
      <c r="C730" s="51"/>
      <c r="D730" s="51"/>
      <c r="E730" s="51"/>
      <c r="F730" s="629"/>
      <c r="G730" s="51"/>
      <c r="H730" s="640"/>
    </row>
    <row r="731" spans="1:8">
      <c r="A731" s="638" t="s">
        <v>3804</v>
      </c>
      <c r="B731" s="639"/>
      <c r="C731" s="639"/>
      <c r="D731" s="66"/>
      <c r="E731" s="66"/>
      <c r="F731" s="66"/>
      <c r="G731" s="66"/>
      <c r="H731" s="630">
        <f>H706+H717+H729+0.01</f>
        <v>265.31799760000001</v>
      </c>
    </row>
    <row r="732" spans="1:8">
      <c r="A732" s="638"/>
      <c r="B732" s="639"/>
      <c r="C732" s="639"/>
      <c r="D732" s="70"/>
      <c r="E732" s="70"/>
      <c r="F732" s="70"/>
      <c r="G732" s="70"/>
      <c r="H732" s="678"/>
    </row>
    <row r="733" spans="1:8">
      <c r="A733" s="646" t="s">
        <v>3825</v>
      </c>
      <c r="B733" s="647"/>
      <c r="C733" s="96"/>
      <c r="D733" s="66"/>
      <c r="E733" s="66"/>
      <c r="F733" s="66"/>
      <c r="G733" s="66"/>
      <c r="H733" s="630"/>
    </row>
    <row r="734" spans="1:8">
      <c r="A734" s="646"/>
      <c r="B734" s="647"/>
      <c r="C734" s="97"/>
      <c r="D734" s="70"/>
      <c r="E734" s="70"/>
      <c r="F734" s="70"/>
      <c r="G734" s="70"/>
      <c r="H734" s="640"/>
    </row>
    <row r="735" spans="1:8">
      <c r="A735" s="646" t="s">
        <v>3805</v>
      </c>
      <c r="B735" s="647"/>
      <c r="C735" s="96"/>
      <c r="D735" s="51"/>
      <c r="E735" s="51"/>
      <c r="F735" s="51"/>
      <c r="G735" s="51"/>
      <c r="H735" s="98">
        <f>(H731+H733)</f>
        <v>265.31799760000001</v>
      </c>
    </row>
    <row r="736" spans="1:8" ht="15" customHeight="1" thickBot="1">
      <c r="A736" s="648"/>
      <c r="B736" s="649"/>
      <c r="C736" s="99"/>
      <c r="D736" s="100"/>
      <c r="E736" s="100"/>
      <c r="F736" s="100"/>
      <c r="G736" s="100"/>
      <c r="H736" s="199"/>
    </row>
    <row r="737" spans="1:8" ht="15" customHeight="1">
      <c r="A737" s="650" t="s">
        <v>3806</v>
      </c>
      <c r="B737" s="651"/>
      <c r="C737" s="119"/>
      <c r="D737" s="51"/>
      <c r="E737" s="51"/>
      <c r="F737" s="51"/>
      <c r="G737" s="51"/>
      <c r="H737" s="95"/>
    </row>
    <row r="738" spans="1:8">
      <c r="A738" s="215"/>
      <c r="B738" s="104"/>
      <c r="C738" s="51"/>
      <c r="D738" s="105"/>
      <c r="E738" s="51"/>
      <c r="F738" s="51"/>
      <c r="G738" s="51"/>
      <c r="H738" s="95"/>
    </row>
    <row r="739" spans="1:8" ht="15.75" thickBot="1">
      <c r="A739" s="216"/>
      <c r="B739" s="205"/>
      <c r="C739" s="100"/>
      <c r="D739" s="206"/>
      <c r="E739" s="100"/>
      <c r="F739" s="100"/>
      <c r="G739" s="100"/>
      <c r="H739" s="207"/>
    </row>
    <row r="740" spans="1:8">
      <c r="A740" s="652" t="s">
        <v>3808</v>
      </c>
      <c r="B740" s="653"/>
      <c r="C740" s="654"/>
      <c r="D740" s="655" t="s">
        <v>3807</v>
      </c>
      <c r="E740" s="656"/>
      <c r="F740" s="656"/>
      <c r="G740" s="656"/>
      <c r="H740" s="657"/>
    </row>
    <row r="741" spans="1:8">
      <c r="A741" s="661" t="s">
        <v>4089</v>
      </c>
      <c r="B741" s="662"/>
      <c r="C741" s="663"/>
      <c r="D741" s="658"/>
      <c r="E741" s="659"/>
      <c r="F741" s="659"/>
      <c r="G741" s="659"/>
      <c r="H741" s="660"/>
    </row>
    <row r="742" spans="1:8">
      <c r="A742" s="661" t="s">
        <v>4387</v>
      </c>
      <c r="B742" s="662"/>
      <c r="C742" s="663"/>
      <c r="D742" s="658"/>
      <c r="E742" s="659"/>
      <c r="F742" s="659"/>
      <c r="G742" s="659"/>
      <c r="H742" s="660"/>
    </row>
    <row r="743" spans="1:8" ht="15.75" thickBot="1">
      <c r="A743" s="661" t="s">
        <v>4186</v>
      </c>
      <c r="B743" s="662"/>
      <c r="C743" s="663"/>
      <c r="D743" s="658"/>
      <c r="E743" s="659"/>
      <c r="F743" s="659"/>
      <c r="G743" s="659"/>
      <c r="H743" s="660"/>
    </row>
    <row r="744" spans="1:8">
      <c r="A744" s="650" t="s">
        <v>3846</v>
      </c>
      <c r="B744" s="651"/>
      <c r="C744" s="48" t="s">
        <v>3763</v>
      </c>
      <c r="D744" s="48" t="s">
        <v>3979</v>
      </c>
      <c r="E744" s="49"/>
      <c r="F744" s="49"/>
      <c r="G744" s="49"/>
      <c r="H744" s="710" t="s">
        <v>3976</v>
      </c>
    </row>
    <row r="745" spans="1:8">
      <c r="A745" s="685" t="s">
        <v>4029</v>
      </c>
      <c r="B745" s="686"/>
      <c r="C745" s="50"/>
      <c r="D745" s="133"/>
      <c r="E745" s="51"/>
      <c r="F745" s="51"/>
      <c r="G745" s="51"/>
      <c r="H745" s="711"/>
    </row>
    <row r="746" spans="1:8">
      <c r="A746" s="632" t="s">
        <v>3768</v>
      </c>
      <c r="B746" s="634" t="s">
        <v>3769</v>
      </c>
      <c r="C746" s="687" t="s">
        <v>3770</v>
      </c>
      <c r="D746" s="187" t="s">
        <v>3771</v>
      </c>
      <c r="E746" s="188"/>
      <c r="F746" s="54" t="s">
        <v>3772</v>
      </c>
      <c r="G746" s="188"/>
      <c r="H746" s="55" t="s">
        <v>3773</v>
      </c>
    </row>
    <row r="747" spans="1:8">
      <c r="A747" s="633"/>
      <c r="B747" s="635"/>
      <c r="C747" s="667"/>
      <c r="D747" s="56" t="s">
        <v>3774</v>
      </c>
      <c r="E747" s="56" t="s">
        <v>3775</v>
      </c>
      <c r="F747" s="56" t="s">
        <v>3776</v>
      </c>
      <c r="G747" s="57" t="s">
        <v>3777</v>
      </c>
      <c r="H747" s="58" t="s">
        <v>3778</v>
      </c>
    </row>
    <row r="748" spans="1:8">
      <c r="A748" s="59" t="s">
        <v>3946</v>
      </c>
      <c r="B748" s="64" t="s">
        <v>3985</v>
      </c>
      <c r="C748" s="61">
        <v>1</v>
      </c>
      <c r="D748" s="61">
        <v>1</v>
      </c>
      <c r="E748" s="61">
        <v>0</v>
      </c>
      <c r="F748" s="61">
        <v>20.399999999999999</v>
      </c>
      <c r="G748" s="61">
        <v>0</v>
      </c>
      <c r="H748" s="62">
        <f>((F748*D748)+(E748*G748))*C748+0.01</f>
        <v>20.41</v>
      </c>
    </row>
    <row r="749" spans="1:8">
      <c r="A749" s="92" t="s">
        <v>3947</v>
      </c>
      <c r="B749" s="64" t="s">
        <v>3988</v>
      </c>
      <c r="C749" s="61">
        <v>1</v>
      </c>
      <c r="D749" s="61">
        <v>1</v>
      </c>
      <c r="E749" s="61">
        <v>0</v>
      </c>
      <c r="F749" s="61">
        <v>2.2799999999999998</v>
      </c>
      <c r="G749" s="61">
        <v>0</v>
      </c>
      <c r="H749" s="62">
        <f>((F749*D749)+(E749*G749))*C749</f>
        <v>2.2799999999999998</v>
      </c>
    </row>
    <row r="750" spans="1:8">
      <c r="A750" s="92"/>
      <c r="B750" s="64" t="s">
        <v>3987</v>
      </c>
      <c r="C750" s="61"/>
      <c r="D750" s="61"/>
      <c r="E750" s="61"/>
      <c r="F750" s="61"/>
      <c r="G750" s="61"/>
      <c r="H750" s="62"/>
    </row>
    <row r="751" spans="1:8">
      <c r="A751" s="92"/>
      <c r="B751" s="64"/>
      <c r="C751" s="61"/>
      <c r="D751" s="61"/>
      <c r="E751" s="61"/>
      <c r="F751" s="61"/>
      <c r="G751" s="61"/>
      <c r="H751" s="62"/>
    </row>
    <row r="752" spans="1:8">
      <c r="A752" s="139"/>
      <c r="B752" s="65"/>
      <c r="C752" s="61"/>
      <c r="D752" s="61"/>
      <c r="E752" s="61"/>
      <c r="F752" s="61"/>
      <c r="G752" s="61"/>
      <c r="H752" s="62"/>
    </row>
    <row r="753" spans="1:8">
      <c r="A753" s="139"/>
      <c r="B753" s="65"/>
      <c r="C753" s="61"/>
      <c r="D753" s="61"/>
      <c r="E753" s="61"/>
      <c r="F753" s="61"/>
      <c r="G753" s="61"/>
      <c r="H753" s="62"/>
    </row>
    <row r="754" spans="1:8">
      <c r="A754" s="140"/>
      <c r="B754" s="65"/>
      <c r="C754" s="61"/>
      <c r="D754" s="61"/>
      <c r="E754" s="61"/>
      <c r="F754" s="61"/>
      <c r="G754" s="61"/>
      <c r="H754" s="62"/>
    </row>
    <row r="755" spans="1:8">
      <c r="A755" s="141"/>
      <c r="B755" s="66"/>
      <c r="C755" s="66"/>
      <c r="D755" s="66"/>
      <c r="E755" s="66"/>
      <c r="F755" s="628" t="s">
        <v>3780</v>
      </c>
      <c r="G755" s="66"/>
      <c r="H755" s="688">
        <f>SUM(H748:H751)</f>
        <v>22.69</v>
      </c>
    </row>
    <row r="756" spans="1:8">
      <c r="A756" s="142"/>
      <c r="B756" s="51"/>
      <c r="C756" s="51"/>
      <c r="D756" s="51"/>
      <c r="E756" s="51"/>
      <c r="F756" s="629"/>
      <c r="G756" s="51"/>
      <c r="H756" s="689"/>
    </row>
    <row r="757" spans="1:8">
      <c r="A757" s="632" t="s">
        <v>3768</v>
      </c>
      <c r="B757" s="704" t="s">
        <v>3781</v>
      </c>
      <c r="C757" s="706"/>
      <c r="D757" s="636" t="s">
        <v>3782</v>
      </c>
      <c r="E757" s="636" t="s">
        <v>3770</v>
      </c>
      <c r="F757" s="668" t="s">
        <v>3783</v>
      </c>
      <c r="G757" s="665"/>
      <c r="H757" s="55" t="s">
        <v>3784</v>
      </c>
    </row>
    <row r="758" spans="1:8">
      <c r="A758" s="633"/>
      <c r="B758" s="707"/>
      <c r="C758" s="709"/>
      <c r="D758" s="667"/>
      <c r="E758" s="667"/>
      <c r="F758" s="669"/>
      <c r="G758" s="635"/>
      <c r="H758" s="58" t="s">
        <v>3778</v>
      </c>
    </row>
    <row r="759" spans="1:8">
      <c r="A759" s="59" t="s">
        <v>3948</v>
      </c>
      <c r="B759" s="67" t="s">
        <v>3949</v>
      </c>
      <c r="C759" s="65"/>
      <c r="D759" s="65"/>
      <c r="E759" s="61">
        <v>1</v>
      </c>
      <c r="F759" s="68"/>
      <c r="G759" s="61">
        <v>12.41</v>
      </c>
      <c r="H759" s="95">
        <f>E759*G759+0.01</f>
        <v>12.42</v>
      </c>
    </row>
    <row r="760" spans="1:8">
      <c r="A760" s="63" t="s">
        <v>3787</v>
      </c>
      <c r="B760" s="67" t="s">
        <v>3788</v>
      </c>
      <c r="C760" s="65"/>
      <c r="D760" s="65"/>
      <c r="E760" s="61">
        <v>1.25</v>
      </c>
      <c r="F760" s="51"/>
      <c r="G760" s="61">
        <v>8.3000000000000007</v>
      </c>
      <c r="H760" s="95">
        <f>E760*G760</f>
        <v>10.375</v>
      </c>
    </row>
    <row r="761" spans="1:8">
      <c r="A761" s="139"/>
      <c r="B761" s="67" t="s">
        <v>3940</v>
      </c>
      <c r="C761" s="65"/>
      <c r="D761" s="65"/>
      <c r="E761" s="61"/>
      <c r="F761" s="51"/>
      <c r="G761" s="61"/>
      <c r="H761" s="62">
        <f>(H759+H760)*20.51%</f>
        <v>4.6752545000000003</v>
      </c>
    </row>
    <row r="762" spans="1:8">
      <c r="A762" s="139"/>
      <c r="B762" s="51"/>
      <c r="C762" s="65"/>
      <c r="D762" s="65"/>
      <c r="E762" s="61"/>
      <c r="F762" s="51"/>
      <c r="G762" s="61"/>
      <c r="H762" s="62"/>
    </row>
    <row r="763" spans="1:8">
      <c r="A763" s="139"/>
      <c r="B763" s="51"/>
      <c r="C763" s="65"/>
      <c r="D763" s="65"/>
      <c r="E763" s="61"/>
      <c r="F763" s="51"/>
      <c r="G763" s="61"/>
      <c r="H763" s="62"/>
    </row>
    <row r="764" spans="1:8">
      <c r="A764" s="140"/>
      <c r="B764" s="51"/>
      <c r="C764" s="65"/>
      <c r="D764" s="65"/>
      <c r="E764" s="61"/>
      <c r="F764" s="51"/>
      <c r="G764" s="61"/>
      <c r="H764" s="62"/>
    </row>
    <row r="765" spans="1:8">
      <c r="A765" s="141"/>
      <c r="B765" s="66"/>
      <c r="C765" s="66"/>
      <c r="D765" s="66"/>
      <c r="E765" s="66"/>
      <c r="F765" s="628" t="s">
        <v>3790</v>
      </c>
      <c r="G765" s="66"/>
      <c r="H765" s="670">
        <f>SUM(H759:H761)</f>
        <v>27.470254500000003</v>
      </c>
    </row>
    <row r="766" spans="1:8">
      <c r="A766" s="142"/>
      <c r="B766" s="70"/>
      <c r="C766" s="70"/>
      <c r="D766" s="70"/>
      <c r="E766" s="70"/>
      <c r="F766" s="629"/>
      <c r="G766" s="70"/>
      <c r="H766" s="631"/>
    </row>
    <row r="767" spans="1:8">
      <c r="A767" s="671" t="s">
        <v>3791</v>
      </c>
      <c r="B767" s="672"/>
      <c r="C767" s="675">
        <v>100</v>
      </c>
      <c r="D767" s="628" t="s">
        <v>3792</v>
      </c>
      <c r="E767" s="676"/>
      <c r="F767" s="676"/>
      <c r="G767" s="51"/>
      <c r="H767" s="670">
        <f>(H755+H765)</f>
        <v>50.160254500000008</v>
      </c>
    </row>
    <row r="768" spans="1:8">
      <c r="A768" s="673"/>
      <c r="B768" s="674"/>
      <c r="C768" s="666"/>
      <c r="D768" s="677"/>
      <c r="E768" s="677"/>
      <c r="F768" s="677"/>
      <c r="G768" s="70"/>
      <c r="H768" s="640"/>
    </row>
    <row r="769" spans="1:8">
      <c r="A769" s="696" t="s">
        <v>3793</v>
      </c>
      <c r="B769" s="697"/>
      <c r="C769" s="697"/>
      <c r="D769" s="697"/>
      <c r="E769" s="697"/>
      <c r="F769" s="697"/>
      <c r="G769" s="51"/>
      <c r="H769" s="630">
        <f>H767/C767</f>
        <v>0.50160254500000012</v>
      </c>
    </row>
    <row r="770" spans="1:8">
      <c r="A770" s="673"/>
      <c r="B770" s="674"/>
      <c r="C770" s="674"/>
      <c r="D770" s="674"/>
      <c r="E770" s="674"/>
      <c r="F770" s="674"/>
      <c r="G770" s="51"/>
      <c r="H770" s="678"/>
    </row>
    <row r="771" spans="1:8">
      <c r="A771" s="632" t="s">
        <v>3768</v>
      </c>
      <c r="B771" s="704" t="s">
        <v>3794</v>
      </c>
      <c r="C771" s="705"/>
      <c r="D771" s="706"/>
      <c r="E771" s="682" t="s">
        <v>3795</v>
      </c>
      <c r="F771" s="682" t="s">
        <v>3784</v>
      </c>
      <c r="G771" s="636" t="s">
        <v>3796</v>
      </c>
      <c r="H771" s="72" t="s">
        <v>3784</v>
      </c>
    </row>
    <row r="772" spans="1:8">
      <c r="A772" s="633"/>
      <c r="B772" s="707"/>
      <c r="C772" s="708"/>
      <c r="D772" s="709"/>
      <c r="E772" s="667"/>
      <c r="F772" s="667"/>
      <c r="G772" s="667"/>
      <c r="H772" s="73" t="s">
        <v>3797</v>
      </c>
    </row>
    <row r="773" spans="1:8">
      <c r="A773" s="74" t="s">
        <v>4030</v>
      </c>
      <c r="B773" s="75" t="s">
        <v>4031</v>
      </c>
      <c r="C773" s="51"/>
      <c r="D773" s="65"/>
      <c r="E773" s="76" t="s">
        <v>15</v>
      </c>
      <c r="F773" s="61">
        <v>15.12</v>
      </c>
      <c r="G773" s="77">
        <v>0.5</v>
      </c>
      <c r="H773" s="62">
        <f>F773*G773</f>
        <v>7.56</v>
      </c>
    </row>
    <row r="774" spans="1:8">
      <c r="A774" s="79"/>
      <c r="B774" s="75"/>
      <c r="C774" s="51"/>
      <c r="D774" s="65"/>
      <c r="E774" s="76"/>
      <c r="F774" s="61"/>
      <c r="G774" s="77"/>
      <c r="H774" s="62"/>
    </row>
    <row r="775" spans="1:8">
      <c r="A775" s="79"/>
      <c r="B775" s="75"/>
      <c r="C775" s="80"/>
      <c r="D775" s="65"/>
      <c r="E775" s="76"/>
      <c r="F775" s="61"/>
      <c r="G775" s="77"/>
      <c r="H775" s="62"/>
    </row>
    <row r="776" spans="1:8">
      <c r="A776" s="139"/>
      <c r="B776" s="75"/>
      <c r="C776" s="80"/>
      <c r="D776" s="65"/>
      <c r="E776" s="76"/>
      <c r="F776" s="61"/>
      <c r="G776" s="77"/>
      <c r="H776" s="78"/>
    </row>
    <row r="777" spans="1:8">
      <c r="A777" s="139"/>
      <c r="B777" s="75"/>
      <c r="C777" s="51"/>
      <c r="D777" s="65"/>
      <c r="E777" s="76"/>
      <c r="F777" s="61"/>
      <c r="G777" s="81"/>
      <c r="H777" s="78"/>
    </row>
    <row r="778" spans="1:8">
      <c r="A778" s="139"/>
      <c r="B778" s="75"/>
      <c r="C778" s="51"/>
      <c r="D778" s="65"/>
      <c r="E778" s="76"/>
      <c r="F778" s="61"/>
      <c r="G778" s="81"/>
      <c r="H778" s="78"/>
    </row>
    <row r="779" spans="1:8">
      <c r="A779" s="140"/>
      <c r="B779" s="51"/>
      <c r="C779" s="51"/>
      <c r="D779" s="65"/>
      <c r="E779" s="65"/>
      <c r="F779" s="61"/>
      <c r="G779" s="82"/>
      <c r="H779" s="83"/>
    </row>
    <row r="780" spans="1:8">
      <c r="A780" s="141"/>
      <c r="B780" s="66"/>
      <c r="C780" s="66"/>
      <c r="D780" s="66"/>
      <c r="E780" s="66"/>
      <c r="F780" s="628" t="s">
        <v>3798</v>
      </c>
      <c r="G780" s="66"/>
      <c r="H780" s="670">
        <f>SUM(H773:H775)</f>
        <v>7.56</v>
      </c>
    </row>
    <row r="781" spans="1:8">
      <c r="A781" s="142"/>
      <c r="B781" s="51"/>
      <c r="C781" s="51"/>
      <c r="D781" s="51"/>
      <c r="E781" s="51"/>
      <c r="F781" s="629"/>
      <c r="G781" s="51"/>
      <c r="H781" s="631"/>
    </row>
    <row r="782" spans="1:8">
      <c r="A782" s="720" t="s">
        <v>3768</v>
      </c>
      <c r="B782" s="636" t="s">
        <v>3799</v>
      </c>
      <c r="C782" s="84" t="s">
        <v>3</v>
      </c>
      <c r="D782" s="85" t="s">
        <v>3</v>
      </c>
      <c r="E782" s="86" t="s">
        <v>3</v>
      </c>
      <c r="F782" s="636" t="s">
        <v>3784</v>
      </c>
      <c r="G782" s="636" t="s">
        <v>3796</v>
      </c>
      <c r="H782" s="196" t="s">
        <v>3773</v>
      </c>
    </row>
    <row r="783" spans="1:8">
      <c r="A783" s="721"/>
      <c r="B783" s="637"/>
      <c r="C783" s="76" t="s">
        <v>3800</v>
      </c>
      <c r="D783" s="76" t="s">
        <v>3801</v>
      </c>
      <c r="E783" s="76" t="s">
        <v>3802</v>
      </c>
      <c r="F783" s="637"/>
      <c r="G783" s="637"/>
      <c r="H783" s="197" t="s">
        <v>3797</v>
      </c>
    </row>
    <row r="784" spans="1:8">
      <c r="A784" s="213"/>
      <c r="B784" s="195"/>
      <c r="C784" s="89"/>
      <c r="D784" s="89"/>
      <c r="E784" s="89"/>
      <c r="F784" s="148"/>
      <c r="G784" s="90"/>
      <c r="H784" s="95"/>
    </row>
    <row r="785" spans="1:8">
      <c r="A785" s="156"/>
      <c r="B785" s="88"/>
      <c r="C785" s="61"/>
      <c r="D785" s="61"/>
      <c r="E785" s="61"/>
      <c r="F785" s="61"/>
      <c r="G785" s="94"/>
      <c r="H785" s="95"/>
    </row>
    <row r="786" spans="1:8">
      <c r="A786" s="156"/>
      <c r="B786" s="202"/>
      <c r="C786" s="61"/>
      <c r="D786" s="61"/>
      <c r="E786" s="61"/>
      <c r="F786" s="93"/>
      <c r="G786" s="94"/>
      <c r="H786" s="95"/>
    </row>
    <row r="787" spans="1:8">
      <c r="A787" s="156"/>
      <c r="B787" s="202"/>
      <c r="C787" s="61"/>
      <c r="D787" s="61"/>
      <c r="E787" s="61"/>
      <c r="F787" s="93"/>
      <c r="G787" s="94"/>
      <c r="H787" s="95"/>
    </row>
    <row r="788" spans="1:8">
      <c r="A788" s="156"/>
      <c r="B788" s="202"/>
      <c r="C788" s="61"/>
      <c r="D788" s="61"/>
      <c r="E788" s="61"/>
      <c r="F788" s="93"/>
      <c r="G788" s="94"/>
      <c r="H788" s="95"/>
    </row>
    <row r="789" spans="1:8">
      <c r="A789" s="156"/>
      <c r="B789" s="202"/>
      <c r="C789" s="61"/>
      <c r="D789" s="61"/>
      <c r="E789" s="61"/>
      <c r="F789" s="93"/>
      <c r="G789" s="94"/>
      <c r="H789" s="95"/>
    </row>
    <row r="790" spans="1:8">
      <c r="A790" s="79"/>
      <c r="B790" s="202"/>
      <c r="C790" s="61"/>
      <c r="D790" s="61"/>
      <c r="E790" s="61"/>
      <c r="F790" s="93"/>
      <c r="G790" s="94"/>
      <c r="H790" s="78"/>
    </row>
    <row r="791" spans="1:8">
      <c r="A791" s="79"/>
      <c r="B791" s="202"/>
      <c r="C791" s="61"/>
      <c r="D791" s="61"/>
      <c r="E791" s="61"/>
      <c r="F791" s="93"/>
      <c r="G791" s="94"/>
      <c r="H791" s="78"/>
    </row>
    <row r="792" spans="1:8">
      <c r="A792" s="141"/>
      <c r="B792" s="66"/>
      <c r="C792" s="66"/>
      <c r="D792" s="66"/>
      <c r="E792" s="66"/>
      <c r="F792" s="628" t="s">
        <v>3803</v>
      </c>
      <c r="G792" s="66"/>
      <c r="H792" s="630">
        <f>SUM(H784:H789)</f>
        <v>0</v>
      </c>
    </row>
    <row r="793" spans="1:8">
      <c r="A793" s="142"/>
      <c r="B793" s="51"/>
      <c r="C793" s="51"/>
      <c r="D793" s="51"/>
      <c r="E793" s="51"/>
      <c r="F793" s="629"/>
      <c r="G793" s="51"/>
      <c r="H793" s="640"/>
    </row>
    <row r="794" spans="1:8">
      <c r="A794" s="696" t="s">
        <v>3804</v>
      </c>
      <c r="B794" s="697"/>
      <c r="C794" s="697"/>
      <c r="D794" s="66"/>
      <c r="E794" s="66"/>
      <c r="F794" s="66"/>
      <c r="G794" s="66"/>
      <c r="H794" s="630">
        <f>H769+H780+H792</f>
        <v>8.0616025449999995</v>
      </c>
    </row>
    <row r="795" spans="1:8">
      <c r="A795" s="673"/>
      <c r="B795" s="674"/>
      <c r="C795" s="674"/>
      <c r="D795" s="70"/>
      <c r="E795" s="70"/>
      <c r="F795" s="70"/>
      <c r="G795" s="70"/>
      <c r="H795" s="678"/>
    </row>
    <row r="796" spans="1:8">
      <c r="A796" s="646" t="s">
        <v>3825</v>
      </c>
      <c r="B796" s="647"/>
      <c r="C796" s="96"/>
      <c r="D796" s="66"/>
      <c r="E796" s="66"/>
      <c r="F796" s="66"/>
      <c r="G796" s="66"/>
      <c r="H796" s="630"/>
    </row>
    <row r="797" spans="1:8">
      <c r="A797" s="646"/>
      <c r="B797" s="647"/>
      <c r="C797" s="97"/>
      <c r="D797" s="70"/>
      <c r="E797" s="70"/>
      <c r="F797" s="70"/>
      <c r="G797" s="70"/>
      <c r="H797" s="640"/>
    </row>
    <row r="798" spans="1:8">
      <c r="A798" s="646" t="s">
        <v>3805</v>
      </c>
      <c r="B798" s="647"/>
      <c r="C798" s="96"/>
      <c r="D798" s="51"/>
      <c r="E798" s="51"/>
      <c r="F798" s="51"/>
      <c r="G798" s="51"/>
      <c r="H798" s="98">
        <f>(H794+H796)</f>
        <v>8.0616025449999995</v>
      </c>
    </row>
    <row r="799" spans="1:8" ht="15.75" thickBot="1">
      <c r="A799" s="648"/>
      <c r="B799" s="649"/>
      <c r="C799" s="99"/>
      <c r="D799" s="100"/>
      <c r="E799" s="100"/>
      <c r="F799" s="100"/>
      <c r="G799" s="100"/>
      <c r="H799" s="199"/>
    </row>
    <row r="800" spans="1:8">
      <c r="A800" s="650" t="s">
        <v>3806</v>
      </c>
      <c r="B800" s="651"/>
      <c r="C800" s="119"/>
      <c r="D800" s="51"/>
      <c r="E800" s="51"/>
      <c r="F800" s="51"/>
      <c r="G800" s="51"/>
      <c r="H800" s="95"/>
    </row>
    <row r="801" spans="1:8">
      <c r="A801" s="215"/>
      <c r="B801" s="104"/>
      <c r="C801" s="51"/>
      <c r="D801" s="105"/>
      <c r="E801" s="51"/>
      <c r="F801" s="51"/>
      <c r="G801" s="51"/>
      <c r="H801" s="95"/>
    </row>
    <row r="802" spans="1:8" ht="15.75" thickBot="1">
      <c r="A802" s="216"/>
      <c r="B802" s="205"/>
      <c r="C802" s="100"/>
      <c r="D802" s="206"/>
      <c r="E802" s="100"/>
      <c r="F802" s="100"/>
      <c r="G802" s="100"/>
      <c r="H802" s="207"/>
    </row>
    <row r="803" spans="1:8" ht="15" customHeight="1">
      <c r="A803" s="652" t="s">
        <v>3808</v>
      </c>
      <c r="B803" s="653"/>
      <c r="C803" s="654"/>
      <c r="D803" s="655" t="s">
        <v>3807</v>
      </c>
      <c r="E803" s="656"/>
      <c r="F803" s="656"/>
      <c r="G803" s="656"/>
      <c r="H803" s="657"/>
    </row>
    <row r="804" spans="1:8">
      <c r="A804" s="661" t="s">
        <v>4089</v>
      </c>
      <c r="B804" s="662"/>
      <c r="C804" s="663"/>
      <c r="D804" s="658"/>
      <c r="E804" s="659"/>
      <c r="F804" s="659"/>
      <c r="G804" s="659"/>
      <c r="H804" s="660"/>
    </row>
    <row r="805" spans="1:8">
      <c r="A805" s="661" t="s">
        <v>4387</v>
      </c>
      <c r="B805" s="662"/>
      <c r="C805" s="663"/>
      <c r="D805" s="658"/>
      <c r="E805" s="659"/>
      <c r="F805" s="659"/>
      <c r="G805" s="659"/>
      <c r="H805" s="660"/>
    </row>
    <row r="806" spans="1:8" ht="15.75" thickBot="1">
      <c r="A806" s="661" t="s">
        <v>4186</v>
      </c>
      <c r="B806" s="662"/>
      <c r="C806" s="663"/>
      <c r="D806" s="658"/>
      <c r="E806" s="659"/>
      <c r="F806" s="659"/>
      <c r="G806" s="659"/>
      <c r="H806" s="660"/>
    </row>
    <row r="807" spans="1:8">
      <c r="A807" s="650" t="s">
        <v>3846</v>
      </c>
      <c r="B807" s="651"/>
      <c r="C807" s="48" t="s">
        <v>3763</v>
      </c>
      <c r="D807" s="48" t="s">
        <v>3980</v>
      </c>
      <c r="E807" s="49"/>
      <c r="F807" s="49"/>
      <c r="G807" s="49"/>
      <c r="H807" s="710" t="s">
        <v>3809</v>
      </c>
    </row>
    <row r="808" spans="1:8">
      <c r="A808" s="732" t="s">
        <v>3989</v>
      </c>
      <c r="B808" s="733"/>
      <c r="C808" s="50"/>
      <c r="D808" s="133"/>
      <c r="E808" s="51"/>
      <c r="F808" s="51"/>
      <c r="G808" s="51"/>
      <c r="H808" s="711"/>
    </row>
    <row r="809" spans="1:8">
      <c r="A809" s="632" t="s">
        <v>3768</v>
      </c>
      <c r="B809" s="636" t="s">
        <v>3769</v>
      </c>
      <c r="C809" s="687" t="s">
        <v>3770</v>
      </c>
      <c r="D809" s="219" t="s">
        <v>3771</v>
      </c>
      <c r="E809" s="220"/>
      <c r="F809" s="221" t="s">
        <v>3772</v>
      </c>
      <c r="G809" s="220"/>
      <c r="H809" s="55" t="s">
        <v>3773</v>
      </c>
    </row>
    <row r="810" spans="1:8">
      <c r="A810" s="633"/>
      <c r="B810" s="725"/>
      <c r="C810" s="726"/>
      <c r="D810" s="56" t="s">
        <v>3774</v>
      </c>
      <c r="E810" s="56" t="s">
        <v>3775</v>
      </c>
      <c r="F810" s="56" t="s">
        <v>3776</v>
      </c>
      <c r="G810" s="57" t="s">
        <v>3777</v>
      </c>
      <c r="H810" s="58" t="s">
        <v>3778</v>
      </c>
    </row>
    <row r="811" spans="1:8">
      <c r="A811" s="59"/>
      <c r="B811" s="64"/>
      <c r="C811" s="61"/>
      <c r="D811" s="61"/>
      <c r="E811" s="61"/>
      <c r="F811" s="61"/>
      <c r="G811" s="61"/>
      <c r="H811" s="62"/>
    </row>
    <row r="812" spans="1:8">
      <c r="A812" s="92"/>
      <c r="B812" s="64"/>
      <c r="C812" s="61"/>
      <c r="D812" s="61"/>
      <c r="E812" s="61"/>
      <c r="F812" s="61"/>
      <c r="G812" s="61"/>
      <c r="H812" s="62"/>
    </row>
    <row r="813" spans="1:8">
      <c r="A813" s="63"/>
      <c r="B813" s="64"/>
      <c r="C813" s="61"/>
      <c r="D813" s="61"/>
      <c r="E813" s="61"/>
      <c r="F813" s="61"/>
      <c r="G813" s="61"/>
      <c r="H813" s="62"/>
    </row>
    <row r="814" spans="1:8">
      <c r="A814" s="63"/>
      <c r="B814" s="64"/>
      <c r="C814" s="61"/>
      <c r="D814" s="61"/>
      <c r="E814" s="61"/>
      <c r="F814" s="61"/>
      <c r="G814" s="61"/>
      <c r="H814" s="62"/>
    </row>
    <row r="815" spans="1:8">
      <c r="A815" s="63"/>
      <c r="B815" s="64"/>
      <c r="C815" s="61"/>
      <c r="D815" s="61"/>
      <c r="E815" s="61"/>
      <c r="F815" s="61"/>
      <c r="G815" s="61"/>
      <c r="H815" s="62"/>
    </row>
    <row r="816" spans="1:8">
      <c r="A816" s="63"/>
      <c r="B816" s="64"/>
      <c r="C816" s="61"/>
      <c r="D816" s="61"/>
      <c r="E816" s="61"/>
      <c r="F816" s="61"/>
      <c r="G816" s="61"/>
      <c r="H816" s="62"/>
    </row>
    <row r="817" spans="1:8">
      <c r="A817" s="140"/>
      <c r="B817" s="65"/>
      <c r="C817" s="61"/>
      <c r="D817" s="61"/>
      <c r="E817" s="61"/>
      <c r="F817" s="61"/>
      <c r="G817" s="61"/>
      <c r="H817" s="209"/>
    </row>
    <row r="818" spans="1:8">
      <c r="A818" s="141"/>
      <c r="B818" s="66"/>
      <c r="C818" s="66"/>
      <c r="D818" s="66"/>
      <c r="E818" s="66"/>
      <c r="F818" s="628" t="s">
        <v>3780</v>
      </c>
      <c r="G818" s="66"/>
      <c r="H818" s="670">
        <f>SUM(H811:H813)</f>
        <v>0</v>
      </c>
    </row>
    <row r="819" spans="1:8">
      <c r="A819" s="142"/>
      <c r="B819" s="51"/>
      <c r="C819" s="51"/>
      <c r="D819" s="51"/>
      <c r="E819" s="51"/>
      <c r="F819" s="629"/>
      <c r="G819" s="51"/>
      <c r="H819" s="631"/>
    </row>
    <row r="820" spans="1:8">
      <c r="A820" s="632" t="s">
        <v>3768</v>
      </c>
      <c r="B820" s="704" t="s">
        <v>3781</v>
      </c>
      <c r="C820" s="706"/>
      <c r="D820" s="636" t="s">
        <v>3782</v>
      </c>
      <c r="E820" s="636" t="s">
        <v>3770</v>
      </c>
      <c r="F820" s="668" t="s">
        <v>3783</v>
      </c>
      <c r="G820" s="665"/>
      <c r="H820" s="210" t="s">
        <v>3773</v>
      </c>
    </row>
    <row r="821" spans="1:8">
      <c r="A821" s="633"/>
      <c r="B821" s="707"/>
      <c r="C821" s="709"/>
      <c r="D821" s="667"/>
      <c r="E821" s="667"/>
      <c r="F821" s="669"/>
      <c r="G821" s="635"/>
      <c r="H821" s="211" t="s">
        <v>3778</v>
      </c>
    </row>
    <row r="822" spans="1:8">
      <c r="A822" s="59" t="s">
        <v>3785</v>
      </c>
      <c r="B822" s="67" t="s">
        <v>3786</v>
      </c>
      <c r="C822" s="65"/>
      <c r="D822" s="65"/>
      <c r="E822" s="61">
        <v>0.1</v>
      </c>
      <c r="F822" s="68"/>
      <c r="G822" s="61">
        <v>25.21</v>
      </c>
      <c r="H822" s="95">
        <f>E822*G822</f>
        <v>2.5210000000000004</v>
      </c>
    </row>
    <row r="823" spans="1:8">
      <c r="A823" s="63" t="s">
        <v>3787</v>
      </c>
      <c r="B823" s="67" t="s">
        <v>3788</v>
      </c>
      <c r="C823" s="65"/>
      <c r="D823" s="65"/>
      <c r="E823" s="61">
        <v>3</v>
      </c>
      <c r="F823" s="51"/>
      <c r="G823" s="61">
        <v>8.3000000000000007</v>
      </c>
      <c r="H823" s="95">
        <f>E823*G823</f>
        <v>24.900000000000002</v>
      </c>
    </row>
    <row r="824" spans="1:8">
      <c r="A824" s="139"/>
      <c r="B824" s="67" t="s">
        <v>3940</v>
      </c>
      <c r="C824" s="65"/>
      <c r="D824" s="65"/>
      <c r="E824" s="61"/>
      <c r="F824" s="51"/>
      <c r="G824" s="61"/>
      <c r="H824" s="62">
        <f>(H822+H823)*20.51%</f>
        <v>5.6240471000000003</v>
      </c>
    </row>
    <row r="825" spans="1:8">
      <c r="A825" s="139"/>
      <c r="B825" s="67"/>
      <c r="C825" s="65"/>
      <c r="D825" s="65"/>
      <c r="E825" s="61"/>
      <c r="F825" s="51"/>
      <c r="G825" s="61"/>
      <c r="H825" s="62"/>
    </row>
    <row r="826" spans="1:8">
      <c r="A826" s="139"/>
      <c r="B826" s="51"/>
      <c r="C826" s="65"/>
      <c r="D826" s="65"/>
      <c r="E826" s="61"/>
      <c r="F826" s="51"/>
      <c r="G826" s="61"/>
      <c r="H826" s="62"/>
    </row>
    <row r="827" spans="1:8">
      <c r="A827" s="139"/>
      <c r="B827" s="51"/>
      <c r="C827" s="65"/>
      <c r="D827" s="65"/>
      <c r="E827" s="61"/>
      <c r="F827" s="51"/>
      <c r="G827" s="61"/>
      <c r="H827" s="62"/>
    </row>
    <row r="828" spans="1:8">
      <c r="A828" s="140"/>
      <c r="B828" s="51"/>
      <c r="C828" s="65"/>
      <c r="D828" s="65"/>
      <c r="E828" s="61"/>
      <c r="F828" s="51"/>
      <c r="G828" s="61"/>
      <c r="H828" s="62"/>
    </row>
    <row r="829" spans="1:8">
      <c r="A829" s="141"/>
      <c r="B829" s="66"/>
      <c r="C829" s="66"/>
      <c r="D829" s="66"/>
      <c r="E829" s="66"/>
      <c r="F829" s="628" t="s">
        <v>3790</v>
      </c>
      <c r="G829" s="66"/>
      <c r="H829" s="670">
        <f>SUM(H822:H824)</f>
        <v>33.045047100000005</v>
      </c>
    </row>
    <row r="830" spans="1:8">
      <c r="A830" s="142"/>
      <c r="B830" s="70"/>
      <c r="C830" s="70"/>
      <c r="D830" s="70"/>
      <c r="E830" s="70"/>
      <c r="F830" s="629"/>
      <c r="G830" s="70"/>
      <c r="H830" s="631"/>
    </row>
    <row r="831" spans="1:8">
      <c r="A831" s="671" t="s">
        <v>3791</v>
      </c>
      <c r="B831" s="672"/>
      <c r="C831" s="675">
        <v>1</v>
      </c>
      <c r="D831" s="628" t="s">
        <v>3792</v>
      </c>
      <c r="E831" s="676"/>
      <c r="F831" s="676"/>
      <c r="G831" s="51"/>
      <c r="H831" s="670">
        <f>(H818+H829)</f>
        <v>33.045047100000005</v>
      </c>
    </row>
    <row r="832" spans="1:8">
      <c r="A832" s="673"/>
      <c r="B832" s="674"/>
      <c r="C832" s="666"/>
      <c r="D832" s="677"/>
      <c r="E832" s="677"/>
      <c r="F832" s="677"/>
      <c r="G832" s="70"/>
      <c r="H832" s="640"/>
    </row>
    <row r="833" spans="1:8">
      <c r="A833" s="696" t="s">
        <v>3793</v>
      </c>
      <c r="B833" s="697"/>
      <c r="C833" s="697"/>
      <c r="D833" s="697"/>
      <c r="E833" s="697"/>
      <c r="F833" s="697"/>
      <c r="G833" s="51"/>
      <c r="H833" s="630">
        <f>H831/C831</f>
        <v>33.045047100000005</v>
      </c>
    </row>
    <row r="834" spans="1:8">
      <c r="A834" s="673"/>
      <c r="B834" s="674"/>
      <c r="C834" s="674"/>
      <c r="D834" s="674"/>
      <c r="E834" s="674"/>
      <c r="F834" s="674"/>
      <c r="G834" s="51"/>
      <c r="H834" s="678"/>
    </row>
    <row r="835" spans="1:8">
      <c r="A835" s="632" t="s">
        <v>3768</v>
      </c>
      <c r="B835" s="704" t="s">
        <v>3794</v>
      </c>
      <c r="C835" s="705"/>
      <c r="D835" s="706"/>
      <c r="E835" s="682" t="s">
        <v>3795</v>
      </c>
      <c r="F835" s="682" t="s">
        <v>3784</v>
      </c>
      <c r="G835" s="636" t="s">
        <v>3796</v>
      </c>
      <c r="H835" s="72" t="s">
        <v>3784</v>
      </c>
    </row>
    <row r="836" spans="1:8">
      <c r="A836" s="633"/>
      <c r="B836" s="707"/>
      <c r="C836" s="708"/>
      <c r="D836" s="709"/>
      <c r="E836" s="667"/>
      <c r="F836" s="667"/>
      <c r="G836" s="667"/>
      <c r="H836" s="73" t="s">
        <v>3797</v>
      </c>
    </row>
    <row r="837" spans="1:8">
      <c r="A837" s="92"/>
      <c r="B837" s="75"/>
      <c r="C837" s="51"/>
      <c r="D837" s="65"/>
      <c r="E837" s="76"/>
      <c r="F837" s="61"/>
      <c r="G837" s="77"/>
      <c r="H837" s="78"/>
    </row>
    <row r="838" spans="1:8">
      <c r="A838" s="79"/>
      <c r="B838" s="75"/>
      <c r="C838" s="51"/>
      <c r="D838" s="65"/>
      <c r="E838" s="76"/>
      <c r="F838" s="61"/>
      <c r="G838" s="77"/>
      <c r="H838" s="78"/>
    </row>
    <row r="839" spans="1:8">
      <c r="A839" s="79"/>
      <c r="B839" s="75"/>
      <c r="C839" s="51"/>
      <c r="D839" s="65"/>
      <c r="E839" s="76"/>
      <c r="F839" s="61"/>
      <c r="G839" s="161"/>
      <c r="H839" s="95"/>
    </row>
    <row r="840" spans="1:8">
      <c r="A840" s="139"/>
      <c r="B840" s="75"/>
      <c r="C840" s="51"/>
      <c r="D840" s="65"/>
      <c r="E840" s="76"/>
      <c r="F840" s="61"/>
      <c r="G840" s="161"/>
      <c r="H840" s="95"/>
    </row>
    <row r="841" spans="1:8">
      <c r="A841" s="92"/>
      <c r="B841" s="75"/>
      <c r="C841" s="51"/>
      <c r="D841" s="65"/>
      <c r="E841" s="76"/>
      <c r="F841" s="61"/>
      <c r="G841" s="77"/>
      <c r="H841" s="95"/>
    </row>
    <row r="842" spans="1:8">
      <c r="A842" s="139"/>
      <c r="B842" s="75"/>
      <c r="C842" s="51"/>
      <c r="D842" s="65"/>
      <c r="E842" s="76"/>
      <c r="F842" s="61"/>
      <c r="G842" s="81"/>
      <c r="H842" s="78"/>
    </row>
    <row r="843" spans="1:8">
      <c r="A843" s="140"/>
      <c r="B843" s="51"/>
      <c r="C843" s="51"/>
      <c r="D843" s="65"/>
      <c r="E843" s="65"/>
      <c r="F843" s="61"/>
      <c r="G843" s="82"/>
      <c r="H843" s="83"/>
    </row>
    <row r="844" spans="1:8">
      <c r="A844" s="141"/>
      <c r="B844" s="66"/>
      <c r="C844" s="66"/>
      <c r="D844" s="66"/>
      <c r="E844" s="66"/>
      <c r="F844" s="628" t="s">
        <v>3798</v>
      </c>
      <c r="G844" s="66"/>
      <c r="H844" s="670">
        <f>SUM(H837)</f>
        <v>0</v>
      </c>
    </row>
    <row r="845" spans="1:8">
      <c r="A845" s="142"/>
      <c r="B845" s="51"/>
      <c r="C845" s="51"/>
      <c r="D845" s="51"/>
      <c r="E845" s="51"/>
      <c r="F845" s="629"/>
      <c r="G845" s="51"/>
      <c r="H845" s="631"/>
    </row>
    <row r="846" spans="1:8">
      <c r="A846" s="632" t="s">
        <v>3768</v>
      </c>
      <c r="B846" s="634" t="s">
        <v>3799</v>
      </c>
      <c r="C846" s="84" t="s">
        <v>3</v>
      </c>
      <c r="D846" s="85" t="s">
        <v>3</v>
      </c>
      <c r="E846" s="86" t="s">
        <v>3</v>
      </c>
      <c r="F846" s="636" t="s">
        <v>3784</v>
      </c>
      <c r="G846" s="636" t="s">
        <v>3796</v>
      </c>
      <c r="H846" s="72" t="s">
        <v>3773</v>
      </c>
    </row>
    <row r="847" spans="1:8">
      <c r="A847" s="633"/>
      <c r="B847" s="635"/>
      <c r="C847" s="76" t="s">
        <v>3800</v>
      </c>
      <c r="D847" s="76" t="s">
        <v>3801</v>
      </c>
      <c r="E847" s="76" t="s">
        <v>3802</v>
      </c>
      <c r="F847" s="637"/>
      <c r="G847" s="637"/>
      <c r="H847" s="87" t="s">
        <v>3797</v>
      </c>
    </row>
    <row r="848" spans="1:8">
      <c r="A848" s="79"/>
      <c r="B848" s="75"/>
      <c r="C848" s="148"/>
      <c r="D848" s="89"/>
      <c r="E848" s="89"/>
      <c r="F848" s="148"/>
      <c r="G848" s="90"/>
      <c r="H848" s="91"/>
    </row>
    <row r="849" spans="1:8">
      <c r="A849" s="79"/>
      <c r="B849" s="88"/>
      <c r="C849" s="93"/>
      <c r="D849" s="61"/>
      <c r="E849" s="61"/>
      <c r="F849" s="93"/>
      <c r="G849" s="94"/>
      <c r="H849" s="78"/>
    </row>
    <row r="850" spans="1:8">
      <c r="A850" s="79"/>
      <c r="B850" s="88"/>
      <c r="C850" s="61"/>
      <c r="D850" s="61"/>
      <c r="E850" s="61"/>
      <c r="F850" s="93"/>
      <c r="G850" s="94"/>
      <c r="H850" s="78"/>
    </row>
    <row r="851" spans="1:8">
      <c r="A851" s="79"/>
      <c r="B851" s="88"/>
      <c r="C851" s="61"/>
      <c r="D851" s="61"/>
      <c r="E851" s="61"/>
      <c r="F851" s="93"/>
      <c r="G851" s="94"/>
      <c r="H851" s="78"/>
    </row>
    <row r="852" spans="1:8">
      <c r="A852" s="79"/>
      <c r="B852" s="88"/>
      <c r="C852" s="61"/>
      <c r="D852" s="61"/>
      <c r="E852" s="61"/>
      <c r="F852" s="93"/>
      <c r="G852" s="94"/>
      <c r="H852" s="78"/>
    </row>
    <row r="853" spans="1:8">
      <c r="A853" s="140"/>
      <c r="B853" s="65"/>
      <c r="C853" s="61"/>
      <c r="D853" s="61"/>
      <c r="E853" s="61"/>
      <c r="F853" s="65"/>
      <c r="G853" s="94"/>
      <c r="H853" s="78"/>
    </row>
    <row r="854" spans="1:8">
      <c r="A854" s="141"/>
      <c r="B854" s="66"/>
      <c r="C854" s="66"/>
      <c r="D854" s="66"/>
      <c r="E854" s="66"/>
      <c r="F854" s="628" t="s">
        <v>3803</v>
      </c>
      <c r="G854" s="66"/>
      <c r="H854" s="729"/>
    </row>
    <row r="855" spans="1:8">
      <c r="A855" s="142"/>
      <c r="B855" s="51"/>
      <c r="C855" s="51"/>
      <c r="D855" s="51"/>
      <c r="E855" s="51"/>
      <c r="F855" s="629"/>
      <c r="G855" s="51"/>
      <c r="H855" s="730"/>
    </row>
    <row r="856" spans="1:8">
      <c r="A856" s="696" t="s">
        <v>3804</v>
      </c>
      <c r="B856" s="697"/>
      <c r="C856" s="697"/>
      <c r="D856" s="66"/>
      <c r="E856" s="66"/>
      <c r="F856" s="66"/>
      <c r="G856" s="66"/>
      <c r="H856" s="644">
        <f>H833+H844+H854</f>
        <v>33.045047100000005</v>
      </c>
    </row>
    <row r="857" spans="1:8">
      <c r="A857" s="673"/>
      <c r="B857" s="674"/>
      <c r="C857" s="674"/>
      <c r="D857" s="70"/>
      <c r="E857" s="70"/>
      <c r="F857" s="70"/>
      <c r="G857" s="70"/>
      <c r="H857" s="731"/>
    </row>
    <row r="858" spans="1:8">
      <c r="A858" s="646" t="s">
        <v>3836</v>
      </c>
      <c r="B858" s="647"/>
      <c r="C858" s="96"/>
      <c r="D858" s="66"/>
      <c r="E858" s="66"/>
      <c r="F858" s="66"/>
      <c r="G858" s="66"/>
      <c r="H858" s="727"/>
    </row>
    <row r="859" spans="1:8">
      <c r="A859" s="646"/>
      <c r="B859" s="647"/>
      <c r="C859" s="97"/>
      <c r="D859" s="70"/>
      <c r="E859" s="70"/>
      <c r="F859" s="70"/>
      <c r="G859" s="70"/>
      <c r="H859" s="728"/>
    </row>
    <row r="860" spans="1:8">
      <c r="A860" s="646" t="s">
        <v>3805</v>
      </c>
      <c r="B860" s="647"/>
      <c r="C860" s="96"/>
      <c r="D860" s="51"/>
      <c r="E860" s="51"/>
      <c r="F860" s="51"/>
      <c r="G860" s="51"/>
      <c r="H860" s="136">
        <f>(H856+H858)+0.01</f>
        <v>33.055047100000003</v>
      </c>
    </row>
    <row r="861" spans="1:8" ht="15.75" thickBot="1">
      <c r="A861" s="648"/>
      <c r="B861" s="649"/>
      <c r="C861" s="99"/>
      <c r="D861" s="100"/>
      <c r="E861" s="100"/>
      <c r="F861" s="100"/>
      <c r="G861" s="100"/>
      <c r="H861" s="212"/>
    </row>
    <row r="862" spans="1:8">
      <c r="A862" s="650" t="s">
        <v>3806</v>
      </c>
      <c r="B862" s="651"/>
      <c r="C862" s="49"/>
      <c r="D862" s="203"/>
      <c r="E862" s="203"/>
      <c r="F862" s="203"/>
      <c r="G862" s="203"/>
      <c r="H862" s="204"/>
    </row>
    <row r="863" spans="1:8">
      <c r="A863" s="144"/>
      <c r="B863" s="104"/>
      <c r="C863" s="51"/>
      <c r="D863" s="105"/>
      <c r="E863" s="51"/>
      <c r="F863" s="51"/>
      <c r="G863" s="51"/>
      <c r="H863" s="95"/>
    </row>
    <row r="864" spans="1:8" ht="15.75" thickBot="1">
      <c r="A864" s="208"/>
      <c r="B864" s="205"/>
      <c r="C864" s="100"/>
      <c r="D864" s="206"/>
      <c r="E864" s="100"/>
      <c r="F864" s="100"/>
      <c r="G864" s="100"/>
      <c r="H864" s="207"/>
    </row>
    <row r="865" spans="1:8" ht="15" customHeight="1">
      <c r="A865" s="652" t="s">
        <v>3808</v>
      </c>
      <c r="B865" s="653"/>
      <c r="C865" s="654"/>
      <c r="D865" s="655" t="s">
        <v>3807</v>
      </c>
      <c r="E865" s="656"/>
      <c r="F865" s="656"/>
      <c r="G865" s="656"/>
      <c r="H865" s="657"/>
    </row>
    <row r="866" spans="1:8">
      <c r="A866" s="661" t="s">
        <v>4089</v>
      </c>
      <c r="B866" s="662"/>
      <c r="C866" s="663"/>
      <c r="D866" s="658"/>
      <c r="E866" s="659"/>
      <c r="F866" s="659"/>
      <c r="G866" s="659"/>
      <c r="H866" s="660"/>
    </row>
    <row r="867" spans="1:8">
      <c r="A867" s="661" t="s">
        <v>4387</v>
      </c>
      <c r="B867" s="662"/>
      <c r="C867" s="663"/>
      <c r="D867" s="658"/>
      <c r="E867" s="659"/>
      <c r="F867" s="659"/>
      <c r="G867" s="659"/>
      <c r="H867" s="660"/>
    </row>
    <row r="868" spans="1:8" ht="15.75" thickBot="1">
      <c r="A868" s="661" t="s">
        <v>4186</v>
      </c>
      <c r="B868" s="662"/>
      <c r="C868" s="663"/>
      <c r="D868" s="658"/>
      <c r="E868" s="659"/>
      <c r="F868" s="659"/>
      <c r="G868" s="659"/>
      <c r="H868" s="660"/>
    </row>
    <row r="869" spans="1:8">
      <c r="A869" s="650" t="s">
        <v>3846</v>
      </c>
      <c r="B869" s="651"/>
      <c r="C869" s="48" t="s">
        <v>3763</v>
      </c>
      <c r="D869" s="48" t="s">
        <v>3991</v>
      </c>
      <c r="E869" s="49"/>
      <c r="F869" s="49"/>
      <c r="G869" s="49"/>
      <c r="H869" s="710" t="s">
        <v>3809</v>
      </c>
    </row>
    <row r="870" spans="1:8">
      <c r="A870" s="732" t="s">
        <v>3996</v>
      </c>
      <c r="B870" s="733"/>
      <c r="C870" s="50"/>
      <c r="D870" s="133"/>
      <c r="E870" s="51"/>
      <c r="F870" s="51"/>
      <c r="G870" s="51"/>
      <c r="H870" s="711"/>
    </row>
    <row r="871" spans="1:8">
      <c r="A871" s="632" t="s">
        <v>3768</v>
      </c>
      <c r="B871" s="636" t="s">
        <v>3769</v>
      </c>
      <c r="C871" s="687" t="s">
        <v>3770</v>
      </c>
      <c r="D871" s="219" t="s">
        <v>3771</v>
      </c>
      <c r="E871" s="220"/>
      <c r="F871" s="221" t="s">
        <v>3772</v>
      </c>
      <c r="G871" s="220"/>
      <c r="H871" s="55" t="s">
        <v>3773</v>
      </c>
    </row>
    <row r="872" spans="1:8">
      <c r="A872" s="633"/>
      <c r="B872" s="725"/>
      <c r="C872" s="726"/>
      <c r="D872" s="56" t="s">
        <v>3774</v>
      </c>
      <c r="E872" s="56" t="s">
        <v>3775</v>
      </c>
      <c r="F872" s="56" t="s">
        <v>3776</v>
      </c>
      <c r="G872" s="57" t="s">
        <v>3777</v>
      </c>
      <c r="H872" s="58" t="s">
        <v>3778</v>
      </c>
    </row>
    <row r="873" spans="1:8">
      <c r="A873" s="59" t="s">
        <v>3997</v>
      </c>
      <c r="B873" s="64" t="s">
        <v>3998</v>
      </c>
      <c r="C873" s="61">
        <v>1</v>
      </c>
      <c r="D873" s="61">
        <v>1</v>
      </c>
      <c r="E873" s="61">
        <v>0</v>
      </c>
      <c r="F873" s="61">
        <v>17.13</v>
      </c>
      <c r="G873" s="61">
        <v>12.49</v>
      </c>
      <c r="H873" s="62">
        <f>((F873*D873)+(E873*G873))*C873</f>
        <v>17.13</v>
      </c>
    </row>
    <row r="874" spans="1:8">
      <c r="A874" s="92"/>
      <c r="B874" s="64" t="s">
        <v>3999</v>
      </c>
      <c r="C874" s="61"/>
      <c r="D874" s="61"/>
      <c r="E874" s="61"/>
      <c r="F874" s="61"/>
      <c r="G874" s="61"/>
      <c r="H874" s="62"/>
    </row>
    <row r="875" spans="1:8">
      <c r="A875" s="63"/>
      <c r="B875" s="64"/>
      <c r="C875" s="61"/>
      <c r="D875" s="61"/>
      <c r="E875" s="61"/>
      <c r="F875" s="61"/>
      <c r="G875" s="61"/>
      <c r="H875" s="62"/>
    </row>
    <row r="876" spans="1:8">
      <c r="A876" s="63"/>
      <c r="B876" s="64"/>
      <c r="C876" s="61"/>
      <c r="D876" s="61"/>
      <c r="E876" s="61"/>
      <c r="F876" s="61"/>
      <c r="G876" s="61"/>
      <c r="H876" s="62"/>
    </row>
    <row r="877" spans="1:8">
      <c r="A877" s="63"/>
      <c r="B877" s="64"/>
      <c r="C877" s="61"/>
      <c r="D877" s="61"/>
      <c r="E877" s="61"/>
      <c r="F877" s="61"/>
      <c r="G877" s="61"/>
      <c r="H877" s="62"/>
    </row>
    <row r="878" spans="1:8">
      <c r="A878" s="63"/>
      <c r="B878" s="64"/>
      <c r="C878" s="61"/>
      <c r="D878" s="61"/>
      <c r="E878" s="61"/>
      <c r="F878" s="61"/>
      <c r="G878" s="61"/>
      <c r="H878" s="62"/>
    </row>
    <row r="879" spans="1:8">
      <c r="A879" s="140"/>
      <c r="B879" s="65"/>
      <c r="C879" s="61"/>
      <c r="D879" s="61"/>
      <c r="E879" s="61"/>
      <c r="F879" s="61"/>
      <c r="G879" s="61"/>
      <c r="H879" s="62"/>
    </row>
    <row r="880" spans="1:8">
      <c r="A880" s="141"/>
      <c r="B880" s="66"/>
      <c r="C880" s="66"/>
      <c r="D880" s="66"/>
      <c r="E880" s="66"/>
      <c r="F880" s="628" t="s">
        <v>3780</v>
      </c>
      <c r="G880" s="66"/>
      <c r="H880" s="688">
        <f>SUM(H873:H876)</f>
        <v>17.13</v>
      </c>
    </row>
    <row r="881" spans="1:8">
      <c r="A881" s="142"/>
      <c r="B881" s="51"/>
      <c r="C881" s="51"/>
      <c r="D881" s="51"/>
      <c r="E881" s="51"/>
      <c r="F881" s="629"/>
      <c r="G881" s="51"/>
      <c r="H881" s="689"/>
    </row>
    <row r="882" spans="1:8">
      <c r="A882" s="632" t="s">
        <v>3768</v>
      </c>
      <c r="B882" s="704" t="s">
        <v>3781</v>
      </c>
      <c r="C882" s="706"/>
      <c r="D882" s="636" t="s">
        <v>3782</v>
      </c>
      <c r="E882" s="636" t="s">
        <v>3770</v>
      </c>
      <c r="F882" s="668" t="s">
        <v>3783</v>
      </c>
      <c r="G882" s="665"/>
      <c r="H882" s="210" t="s">
        <v>3773</v>
      </c>
    </row>
    <row r="883" spans="1:8">
      <c r="A883" s="633"/>
      <c r="B883" s="707"/>
      <c r="C883" s="709"/>
      <c r="D883" s="667"/>
      <c r="E883" s="667"/>
      <c r="F883" s="669"/>
      <c r="G883" s="635"/>
      <c r="H883" s="211" t="s">
        <v>3778</v>
      </c>
    </row>
    <row r="884" spans="1:8">
      <c r="A884" s="59"/>
      <c r="B884" s="67"/>
      <c r="C884" s="65"/>
      <c r="D884" s="65"/>
      <c r="E884" s="61"/>
      <c r="F884" s="68"/>
      <c r="G884" s="61"/>
      <c r="H884" s="95"/>
    </row>
    <row r="885" spans="1:8">
      <c r="A885" s="63"/>
      <c r="B885" s="67"/>
      <c r="C885" s="65"/>
      <c r="D885" s="65"/>
      <c r="E885" s="61"/>
      <c r="F885" s="51"/>
      <c r="G885" s="61"/>
      <c r="H885" s="95"/>
    </row>
    <row r="886" spans="1:8">
      <c r="A886" s="139"/>
      <c r="B886" s="67"/>
      <c r="C886" s="65"/>
      <c r="D886" s="65"/>
      <c r="E886" s="61"/>
      <c r="F886" s="51"/>
      <c r="G886" s="61"/>
      <c r="H886" s="62"/>
    </row>
    <row r="887" spans="1:8">
      <c r="A887" s="139"/>
      <c r="B887" s="67"/>
      <c r="C887" s="65"/>
      <c r="D887" s="65"/>
      <c r="E887" s="61"/>
      <c r="F887" s="51"/>
      <c r="G887" s="61"/>
      <c r="H887" s="62"/>
    </row>
    <row r="888" spans="1:8">
      <c r="A888" s="139"/>
      <c r="B888" s="51"/>
      <c r="C888" s="65"/>
      <c r="D888" s="65"/>
      <c r="E888" s="61"/>
      <c r="F888" s="51"/>
      <c r="G888" s="61"/>
      <c r="H888" s="62"/>
    </row>
    <row r="889" spans="1:8">
      <c r="A889" s="139"/>
      <c r="B889" s="51"/>
      <c r="C889" s="65"/>
      <c r="D889" s="65"/>
      <c r="E889" s="61"/>
      <c r="F889" s="51"/>
      <c r="G889" s="61"/>
      <c r="H889" s="62"/>
    </row>
    <row r="890" spans="1:8">
      <c r="A890" s="140"/>
      <c r="B890" s="51"/>
      <c r="C890" s="65"/>
      <c r="D890" s="65"/>
      <c r="E890" s="61"/>
      <c r="F890" s="51"/>
      <c r="G890" s="61"/>
      <c r="H890" s="62"/>
    </row>
    <row r="891" spans="1:8">
      <c r="A891" s="141"/>
      <c r="B891" s="66"/>
      <c r="C891" s="66"/>
      <c r="D891" s="66"/>
      <c r="E891" s="66"/>
      <c r="F891" s="628" t="s">
        <v>3790</v>
      </c>
      <c r="G891" s="66"/>
      <c r="H891" s="670">
        <f>SUM(H884:H886)</f>
        <v>0</v>
      </c>
    </row>
    <row r="892" spans="1:8">
      <c r="A892" s="142"/>
      <c r="B892" s="70"/>
      <c r="C892" s="70"/>
      <c r="D892" s="70"/>
      <c r="E892" s="70"/>
      <c r="F892" s="629"/>
      <c r="G892" s="70"/>
      <c r="H892" s="631"/>
    </row>
    <row r="893" spans="1:8">
      <c r="A893" s="671" t="s">
        <v>3791</v>
      </c>
      <c r="B893" s="672"/>
      <c r="C893" s="675">
        <v>1.5</v>
      </c>
      <c r="D893" s="628" t="s">
        <v>3792</v>
      </c>
      <c r="E893" s="676"/>
      <c r="F893" s="676"/>
      <c r="G893" s="51"/>
      <c r="H893" s="670">
        <f>(H880+H891)</f>
        <v>17.13</v>
      </c>
    </row>
    <row r="894" spans="1:8">
      <c r="A894" s="673"/>
      <c r="B894" s="674"/>
      <c r="C894" s="666"/>
      <c r="D894" s="677"/>
      <c r="E894" s="677"/>
      <c r="F894" s="677"/>
      <c r="G894" s="70"/>
      <c r="H894" s="640"/>
    </row>
    <row r="895" spans="1:8">
      <c r="A895" s="696" t="s">
        <v>3793</v>
      </c>
      <c r="B895" s="697"/>
      <c r="C895" s="697"/>
      <c r="D895" s="697"/>
      <c r="E895" s="697"/>
      <c r="F895" s="697"/>
      <c r="G895" s="51"/>
      <c r="H895" s="630">
        <f>H893/C893</f>
        <v>11.42</v>
      </c>
    </row>
    <row r="896" spans="1:8">
      <c r="A896" s="673"/>
      <c r="B896" s="674"/>
      <c r="C896" s="674"/>
      <c r="D896" s="674"/>
      <c r="E896" s="674"/>
      <c r="F896" s="674"/>
      <c r="G896" s="51"/>
      <c r="H896" s="678"/>
    </row>
    <row r="897" spans="1:8">
      <c r="A897" s="632" t="s">
        <v>3768</v>
      </c>
      <c r="B897" s="704" t="s">
        <v>3794</v>
      </c>
      <c r="C897" s="705"/>
      <c r="D897" s="706"/>
      <c r="E897" s="682" t="s">
        <v>3795</v>
      </c>
      <c r="F897" s="682" t="s">
        <v>3784</v>
      </c>
      <c r="G897" s="636" t="s">
        <v>3796</v>
      </c>
      <c r="H897" s="72" t="s">
        <v>3784</v>
      </c>
    </row>
    <row r="898" spans="1:8">
      <c r="A898" s="633"/>
      <c r="B898" s="707"/>
      <c r="C898" s="708"/>
      <c r="D898" s="709"/>
      <c r="E898" s="667"/>
      <c r="F898" s="667"/>
      <c r="G898" s="667"/>
      <c r="H898" s="73" t="s">
        <v>3797</v>
      </c>
    </row>
    <row r="899" spans="1:8">
      <c r="A899" s="92"/>
      <c r="B899" s="75"/>
      <c r="C899" s="51"/>
      <c r="D899" s="65"/>
      <c r="E899" s="76"/>
      <c r="F899" s="61"/>
      <c r="G899" s="77"/>
      <c r="H899" s="78"/>
    </row>
    <row r="900" spans="1:8">
      <c r="A900" s="79"/>
      <c r="B900" s="75"/>
      <c r="C900" s="51"/>
      <c r="D900" s="65"/>
      <c r="E900" s="76"/>
      <c r="F900" s="61"/>
      <c r="G900" s="77"/>
      <c r="H900" s="78"/>
    </row>
    <row r="901" spans="1:8">
      <c r="A901" s="79"/>
      <c r="B901" s="75"/>
      <c r="C901" s="51"/>
      <c r="D901" s="65"/>
      <c r="E901" s="76"/>
      <c r="F901" s="61"/>
      <c r="G901" s="161"/>
      <c r="H901" s="95"/>
    </row>
    <row r="902" spans="1:8">
      <c r="A902" s="139"/>
      <c r="B902" s="75"/>
      <c r="C902" s="51"/>
      <c r="D902" s="65"/>
      <c r="E902" s="76"/>
      <c r="F902" s="61"/>
      <c r="G902" s="161"/>
      <c r="H902" s="95"/>
    </row>
    <row r="903" spans="1:8">
      <c r="A903" s="92"/>
      <c r="B903" s="75"/>
      <c r="C903" s="51"/>
      <c r="D903" s="65"/>
      <c r="E903" s="76"/>
      <c r="F903" s="61"/>
      <c r="G903" s="77"/>
      <c r="H903" s="95"/>
    </row>
    <row r="904" spans="1:8">
      <c r="A904" s="139"/>
      <c r="B904" s="75"/>
      <c r="C904" s="51"/>
      <c r="D904" s="65"/>
      <c r="E904" s="76"/>
      <c r="F904" s="61"/>
      <c r="G904" s="81"/>
      <c r="H904" s="78"/>
    </row>
    <row r="905" spans="1:8">
      <c r="A905" s="140"/>
      <c r="B905" s="51"/>
      <c r="C905" s="51"/>
      <c r="D905" s="65"/>
      <c r="E905" s="65"/>
      <c r="F905" s="61"/>
      <c r="G905" s="82"/>
      <c r="H905" s="83"/>
    </row>
    <row r="906" spans="1:8">
      <c r="A906" s="141"/>
      <c r="B906" s="66"/>
      <c r="C906" s="66"/>
      <c r="D906" s="66"/>
      <c r="E906" s="66"/>
      <c r="F906" s="628" t="s">
        <v>3798</v>
      </c>
      <c r="G906" s="66"/>
      <c r="H906" s="670">
        <f>SUM(H899)</f>
        <v>0</v>
      </c>
    </row>
    <row r="907" spans="1:8">
      <c r="A907" s="142"/>
      <c r="B907" s="51"/>
      <c r="C907" s="51"/>
      <c r="D907" s="51"/>
      <c r="E907" s="51"/>
      <c r="F907" s="629"/>
      <c r="G907" s="51"/>
      <c r="H907" s="631"/>
    </row>
    <row r="908" spans="1:8">
      <c r="A908" s="632" t="s">
        <v>3768</v>
      </c>
      <c r="B908" s="634" t="s">
        <v>3799</v>
      </c>
      <c r="C908" s="84" t="s">
        <v>3</v>
      </c>
      <c r="D908" s="85" t="s">
        <v>3</v>
      </c>
      <c r="E908" s="86" t="s">
        <v>3</v>
      </c>
      <c r="F908" s="636" t="s">
        <v>3784</v>
      </c>
      <c r="G908" s="636" t="s">
        <v>3796</v>
      </c>
      <c r="H908" s="72" t="s">
        <v>3773</v>
      </c>
    </row>
    <row r="909" spans="1:8">
      <c r="A909" s="633"/>
      <c r="B909" s="635"/>
      <c r="C909" s="76" t="s">
        <v>3800</v>
      </c>
      <c r="D909" s="76" t="s">
        <v>3801</v>
      </c>
      <c r="E909" s="76" t="s">
        <v>3802</v>
      </c>
      <c r="F909" s="637"/>
      <c r="G909" s="637"/>
      <c r="H909" s="87" t="s">
        <v>3797</v>
      </c>
    </row>
    <row r="910" spans="1:8">
      <c r="A910" s="79"/>
      <c r="B910" s="75"/>
      <c r="C910" s="148"/>
      <c r="D910" s="89"/>
      <c r="E910" s="89"/>
      <c r="F910" s="148"/>
      <c r="G910" s="90"/>
      <c r="H910" s="91"/>
    </row>
    <row r="911" spans="1:8">
      <c r="A911" s="79"/>
      <c r="B911" s="88"/>
      <c r="C911" s="93"/>
      <c r="D911" s="61"/>
      <c r="E911" s="61"/>
      <c r="F911" s="93"/>
      <c r="G911" s="94"/>
      <c r="H911" s="78"/>
    </row>
    <row r="912" spans="1:8">
      <c r="A912" s="79"/>
      <c r="B912" s="88"/>
      <c r="C912" s="61"/>
      <c r="D912" s="61"/>
      <c r="E912" s="61"/>
      <c r="F912" s="93"/>
      <c r="G912" s="94"/>
      <c r="H912" s="78"/>
    </row>
    <row r="913" spans="1:8">
      <c r="A913" s="79"/>
      <c r="B913" s="88"/>
      <c r="C913" s="61"/>
      <c r="D913" s="61"/>
      <c r="E913" s="61"/>
      <c r="F913" s="93"/>
      <c r="G913" s="94"/>
      <c r="H913" s="78"/>
    </row>
    <row r="914" spans="1:8">
      <c r="A914" s="79"/>
      <c r="B914" s="88"/>
      <c r="C914" s="61"/>
      <c r="D914" s="61"/>
      <c r="E914" s="61"/>
      <c r="F914" s="93"/>
      <c r="G914" s="94"/>
      <c r="H914" s="78"/>
    </row>
    <row r="915" spans="1:8">
      <c r="A915" s="140"/>
      <c r="B915" s="65"/>
      <c r="C915" s="61"/>
      <c r="D915" s="61"/>
      <c r="E915" s="61"/>
      <c r="F915" s="65"/>
      <c r="G915" s="94"/>
      <c r="H915" s="78"/>
    </row>
    <row r="916" spans="1:8">
      <c r="A916" s="141"/>
      <c r="B916" s="66"/>
      <c r="C916" s="66"/>
      <c r="D916" s="66"/>
      <c r="E916" s="66"/>
      <c r="F916" s="628" t="s">
        <v>3803</v>
      </c>
      <c r="G916" s="66"/>
      <c r="H916" s="729"/>
    </row>
    <row r="917" spans="1:8">
      <c r="A917" s="142"/>
      <c r="B917" s="51"/>
      <c r="C917" s="51"/>
      <c r="D917" s="51"/>
      <c r="E917" s="51"/>
      <c r="F917" s="629"/>
      <c r="G917" s="51"/>
      <c r="H917" s="730"/>
    </row>
    <row r="918" spans="1:8">
      <c r="A918" s="696" t="s">
        <v>3804</v>
      </c>
      <c r="B918" s="697"/>
      <c r="C918" s="697"/>
      <c r="D918" s="66"/>
      <c r="E918" s="66"/>
      <c r="F918" s="66"/>
      <c r="G918" s="66"/>
      <c r="H918" s="644">
        <f>H895+H906+H916</f>
        <v>11.42</v>
      </c>
    </row>
    <row r="919" spans="1:8">
      <c r="A919" s="673"/>
      <c r="B919" s="674"/>
      <c r="C919" s="674"/>
      <c r="D919" s="70"/>
      <c r="E919" s="70"/>
      <c r="F919" s="70"/>
      <c r="G919" s="70"/>
      <c r="H919" s="731"/>
    </row>
    <row r="920" spans="1:8">
      <c r="A920" s="646" t="s">
        <v>3836</v>
      </c>
      <c r="B920" s="647"/>
      <c r="C920" s="96"/>
      <c r="D920" s="66"/>
      <c r="E920" s="66"/>
      <c r="F920" s="66"/>
      <c r="G920" s="66"/>
      <c r="H920" s="727"/>
    </row>
    <row r="921" spans="1:8">
      <c r="A921" s="646"/>
      <c r="B921" s="647"/>
      <c r="C921" s="97"/>
      <c r="D921" s="70"/>
      <c r="E921" s="70"/>
      <c r="F921" s="70"/>
      <c r="G921" s="70"/>
      <c r="H921" s="728"/>
    </row>
    <row r="922" spans="1:8">
      <c r="A922" s="646" t="s">
        <v>3805</v>
      </c>
      <c r="B922" s="647"/>
      <c r="C922" s="96"/>
      <c r="D922" s="51"/>
      <c r="E922" s="51"/>
      <c r="F922" s="51"/>
      <c r="G922" s="51"/>
      <c r="H922" s="136">
        <f>(H918+H920)</f>
        <v>11.42</v>
      </c>
    </row>
    <row r="923" spans="1:8" ht="15.75" thickBot="1">
      <c r="A923" s="648"/>
      <c r="B923" s="649"/>
      <c r="C923" s="99"/>
      <c r="D923" s="100"/>
      <c r="E923" s="100"/>
      <c r="F923" s="100"/>
      <c r="G923" s="100"/>
      <c r="H923" s="212"/>
    </row>
    <row r="924" spans="1:8">
      <c r="A924" s="650" t="s">
        <v>3806</v>
      </c>
      <c r="B924" s="651"/>
      <c r="C924" s="49"/>
      <c r="D924" s="203"/>
      <c r="E924" s="203"/>
      <c r="F924" s="203"/>
      <c r="G924" s="203"/>
      <c r="H924" s="204"/>
    </row>
    <row r="925" spans="1:8">
      <c r="A925" s="144"/>
      <c r="B925" s="104"/>
      <c r="C925" s="51"/>
      <c r="D925" s="105"/>
      <c r="E925" s="51"/>
      <c r="F925" s="51"/>
      <c r="G925" s="51"/>
      <c r="H925" s="95"/>
    </row>
    <row r="926" spans="1:8" ht="15.75" thickBot="1">
      <c r="A926" s="208"/>
      <c r="B926" s="205"/>
      <c r="C926" s="100"/>
      <c r="D926" s="206"/>
      <c r="E926" s="100"/>
      <c r="F926" s="100"/>
      <c r="G926" s="100"/>
      <c r="H926" s="207"/>
    </row>
    <row r="927" spans="1:8" ht="15" customHeight="1">
      <c r="A927" s="652" t="s">
        <v>3808</v>
      </c>
      <c r="B927" s="653"/>
      <c r="C927" s="654"/>
      <c r="D927" s="655" t="s">
        <v>3807</v>
      </c>
      <c r="E927" s="656"/>
      <c r="F927" s="656"/>
      <c r="G927" s="656"/>
      <c r="H927" s="657"/>
    </row>
    <row r="928" spans="1:8">
      <c r="A928" s="661" t="s">
        <v>4089</v>
      </c>
      <c r="B928" s="662"/>
      <c r="C928" s="663"/>
      <c r="D928" s="658"/>
      <c r="E928" s="659"/>
      <c r="F928" s="659"/>
      <c r="G928" s="659"/>
      <c r="H928" s="660"/>
    </row>
    <row r="929" spans="1:8">
      <c r="A929" s="661" t="s">
        <v>4387</v>
      </c>
      <c r="B929" s="662"/>
      <c r="C929" s="663"/>
      <c r="D929" s="658"/>
      <c r="E929" s="659"/>
      <c r="F929" s="659"/>
      <c r="G929" s="659"/>
      <c r="H929" s="660"/>
    </row>
    <row r="930" spans="1:8" ht="15.75" thickBot="1">
      <c r="A930" s="661" t="s">
        <v>4186</v>
      </c>
      <c r="B930" s="662"/>
      <c r="C930" s="663"/>
      <c r="D930" s="658"/>
      <c r="E930" s="659"/>
      <c r="F930" s="659"/>
      <c r="G930" s="659"/>
      <c r="H930" s="660"/>
    </row>
    <row r="931" spans="1:8">
      <c r="A931" s="650" t="s">
        <v>3846</v>
      </c>
      <c r="B931" s="651"/>
      <c r="C931" s="48" t="s">
        <v>3763</v>
      </c>
      <c r="D931" s="48" t="s">
        <v>4020</v>
      </c>
      <c r="E931" s="49"/>
      <c r="F931" s="49"/>
      <c r="G931" s="49"/>
      <c r="H931" s="710" t="s">
        <v>4021</v>
      </c>
    </row>
    <row r="932" spans="1:8">
      <c r="A932" s="685" t="s">
        <v>4019</v>
      </c>
      <c r="B932" s="686"/>
      <c r="C932" s="50"/>
      <c r="D932" s="133" t="s">
        <v>4022</v>
      </c>
      <c r="E932" s="51"/>
      <c r="F932" s="51"/>
      <c r="G932" s="51"/>
      <c r="H932" s="711"/>
    </row>
    <row r="933" spans="1:8">
      <c r="A933" s="632" t="s">
        <v>3768</v>
      </c>
      <c r="B933" s="634" t="s">
        <v>3769</v>
      </c>
      <c r="C933" s="687" t="s">
        <v>3770</v>
      </c>
      <c r="D933" s="187" t="s">
        <v>3771</v>
      </c>
      <c r="E933" s="188"/>
      <c r="F933" s="54" t="s">
        <v>3772</v>
      </c>
      <c r="G933" s="188"/>
      <c r="H933" s="55" t="s">
        <v>3773</v>
      </c>
    </row>
    <row r="934" spans="1:8">
      <c r="A934" s="633"/>
      <c r="B934" s="635"/>
      <c r="C934" s="667"/>
      <c r="D934" s="56" t="s">
        <v>3774</v>
      </c>
      <c r="E934" s="56" t="s">
        <v>3775</v>
      </c>
      <c r="F934" s="56" t="s">
        <v>3776</v>
      </c>
      <c r="G934" s="57" t="s">
        <v>3777</v>
      </c>
      <c r="H934" s="58" t="s">
        <v>3778</v>
      </c>
    </row>
    <row r="935" spans="1:8">
      <c r="A935" s="141"/>
      <c r="B935" s="60"/>
      <c r="C935" s="61"/>
      <c r="D935" s="61"/>
      <c r="E935" s="61"/>
      <c r="F935" s="61"/>
      <c r="G935" s="61"/>
      <c r="H935" s="62"/>
    </row>
    <row r="936" spans="1:8">
      <c r="A936" s="139"/>
      <c r="B936" s="65"/>
      <c r="C936" s="61"/>
      <c r="D936" s="61"/>
      <c r="E936" s="61"/>
      <c r="F936" s="61"/>
      <c r="G936" s="61"/>
      <c r="H936" s="62"/>
    </row>
    <row r="937" spans="1:8">
      <c r="A937" s="139"/>
      <c r="B937" s="65"/>
      <c r="C937" s="61"/>
      <c r="D937" s="61"/>
      <c r="E937" s="61"/>
      <c r="F937" s="61"/>
      <c r="G937" s="61"/>
      <c r="H937" s="62"/>
    </row>
    <row r="938" spans="1:8">
      <c r="A938" s="139"/>
      <c r="B938" s="65"/>
      <c r="C938" s="61"/>
      <c r="D938" s="61"/>
      <c r="E938" s="61"/>
      <c r="F938" s="61"/>
      <c r="G938" s="61"/>
      <c r="H938" s="62"/>
    </row>
    <row r="939" spans="1:8">
      <c r="A939" s="139"/>
      <c r="B939" s="65"/>
      <c r="C939" s="61"/>
      <c r="D939" s="61"/>
      <c r="E939" s="61"/>
      <c r="F939" s="61"/>
      <c r="G939" s="61"/>
      <c r="H939" s="62"/>
    </row>
    <row r="940" spans="1:8">
      <c r="A940" s="139"/>
      <c r="B940" s="65"/>
      <c r="C940" s="61"/>
      <c r="D940" s="61"/>
      <c r="E940" s="61"/>
      <c r="F940" s="61"/>
      <c r="G940" s="61"/>
      <c r="H940" s="62"/>
    </row>
    <row r="941" spans="1:8">
      <c r="A941" s="140"/>
      <c r="B941" s="65"/>
      <c r="C941" s="61"/>
      <c r="D941" s="61"/>
      <c r="E941" s="61"/>
      <c r="F941" s="61"/>
      <c r="G941" s="61"/>
      <c r="H941" s="62"/>
    </row>
    <row r="942" spans="1:8">
      <c r="A942" s="137"/>
      <c r="B942" s="66"/>
      <c r="C942" s="66"/>
      <c r="D942" s="66"/>
      <c r="E942" s="66"/>
      <c r="F942" s="628" t="s">
        <v>3780</v>
      </c>
      <c r="G942" s="66"/>
      <c r="H942" s="688"/>
    </row>
    <row r="943" spans="1:8">
      <c r="A943" s="138"/>
      <c r="B943" s="51"/>
      <c r="C943" s="51"/>
      <c r="D943" s="51"/>
      <c r="E943" s="51"/>
      <c r="F943" s="629"/>
      <c r="G943" s="51"/>
      <c r="H943" s="689"/>
    </row>
    <row r="944" spans="1:8">
      <c r="A944" s="632" t="s">
        <v>3768</v>
      </c>
      <c r="B944" s="704" t="s">
        <v>3781</v>
      </c>
      <c r="C944" s="706"/>
      <c r="D944" s="636" t="s">
        <v>3782</v>
      </c>
      <c r="E944" s="636" t="s">
        <v>3770</v>
      </c>
      <c r="F944" s="668" t="s">
        <v>3783</v>
      </c>
      <c r="G944" s="665"/>
      <c r="H944" s="55" t="s">
        <v>3784</v>
      </c>
    </row>
    <row r="945" spans="1:8">
      <c r="A945" s="633"/>
      <c r="B945" s="707"/>
      <c r="C945" s="709"/>
      <c r="D945" s="667"/>
      <c r="E945" s="667"/>
      <c r="F945" s="669"/>
      <c r="G945" s="635"/>
      <c r="H945" s="58" t="s">
        <v>3778</v>
      </c>
    </row>
    <row r="946" spans="1:8">
      <c r="A946" s="59" t="s">
        <v>3785</v>
      </c>
      <c r="B946" s="189" t="s">
        <v>3786</v>
      </c>
      <c r="C946" s="65"/>
      <c r="D946" s="65"/>
      <c r="E946" s="61">
        <v>0.02</v>
      </c>
      <c r="F946" s="190"/>
      <c r="G946" s="61">
        <v>25.21</v>
      </c>
      <c r="H946" s="62">
        <f>E946*G946</f>
        <v>0.50419999999999998</v>
      </c>
    </row>
    <row r="947" spans="1:8">
      <c r="A947" s="63" t="s">
        <v>4023</v>
      </c>
      <c r="B947" s="67" t="s">
        <v>4024</v>
      </c>
      <c r="C947" s="65"/>
      <c r="D947" s="65"/>
      <c r="E947" s="61">
        <v>0.08</v>
      </c>
      <c r="F947" s="69"/>
      <c r="G947" s="61">
        <v>11.19</v>
      </c>
      <c r="H947" s="62">
        <f>E947*G947</f>
        <v>0.8952</v>
      </c>
    </row>
    <row r="948" spans="1:8">
      <c r="A948" s="63" t="s">
        <v>3787</v>
      </c>
      <c r="B948" s="67" t="s">
        <v>3788</v>
      </c>
      <c r="C948" s="65"/>
      <c r="D948" s="65"/>
      <c r="E948" s="61">
        <v>0.14000000000000001</v>
      </c>
      <c r="F948" s="69"/>
      <c r="G948" s="61">
        <v>8.3000000000000007</v>
      </c>
      <c r="H948" s="62">
        <f>E948*G948</f>
        <v>1.1620000000000001</v>
      </c>
    </row>
    <row r="949" spans="1:8">
      <c r="A949" s="139"/>
      <c r="B949" s="67" t="s">
        <v>3939</v>
      </c>
      <c r="C949" s="65"/>
      <c r="D949" s="65"/>
      <c r="E949" s="61"/>
      <c r="F949" s="51"/>
      <c r="G949" s="61"/>
      <c r="H949" s="62">
        <f>SUM(H946:H948)*20.51%</f>
        <v>0.52534314000000004</v>
      </c>
    </row>
    <row r="950" spans="1:8">
      <c r="A950" s="139"/>
      <c r="B950" s="51"/>
      <c r="C950" s="65"/>
      <c r="D950" s="65"/>
      <c r="E950" s="61"/>
      <c r="F950" s="69"/>
      <c r="G950" s="61"/>
      <c r="H950" s="62"/>
    </row>
    <row r="951" spans="1:8">
      <c r="A951" s="140"/>
      <c r="B951" s="51"/>
      <c r="C951" s="65"/>
      <c r="D951" s="65"/>
      <c r="E951" s="61"/>
      <c r="F951" s="69"/>
      <c r="G951" s="61"/>
      <c r="H951" s="62"/>
    </row>
    <row r="952" spans="1:8">
      <c r="A952" s="141"/>
      <c r="B952" s="66"/>
      <c r="C952" s="66"/>
      <c r="D952" s="66"/>
      <c r="E952" s="66"/>
      <c r="F952" s="628" t="s">
        <v>3790</v>
      </c>
      <c r="G952" s="66"/>
      <c r="H952" s="670">
        <f>SUM(H946:H949)</f>
        <v>3.0867431399999998</v>
      </c>
    </row>
    <row r="953" spans="1:8">
      <c r="A953" s="142"/>
      <c r="B953" s="70"/>
      <c r="C953" s="70"/>
      <c r="D953" s="70"/>
      <c r="E953" s="70"/>
      <c r="F953" s="629"/>
      <c r="G953" s="70"/>
      <c r="H953" s="631"/>
    </row>
    <row r="954" spans="1:8">
      <c r="A954" s="671" t="s">
        <v>3791</v>
      </c>
      <c r="B954" s="672"/>
      <c r="C954" s="675">
        <v>1</v>
      </c>
      <c r="D954" s="628" t="s">
        <v>3792</v>
      </c>
      <c r="E954" s="676"/>
      <c r="F954" s="676"/>
      <c r="G954" s="51"/>
      <c r="H954" s="670">
        <f>(H942+H952)</f>
        <v>3.0867431399999998</v>
      </c>
    </row>
    <row r="955" spans="1:8">
      <c r="A955" s="673"/>
      <c r="B955" s="674"/>
      <c r="C955" s="666"/>
      <c r="D955" s="677"/>
      <c r="E955" s="677"/>
      <c r="F955" s="677"/>
      <c r="G955" s="70"/>
      <c r="H955" s="640"/>
    </row>
    <row r="956" spans="1:8">
      <c r="A956" s="696" t="s">
        <v>3793</v>
      </c>
      <c r="B956" s="697"/>
      <c r="C956" s="697"/>
      <c r="D956" s="697"/>
      <c r="E956" s="697"/>
      <c r="F956" s="697"/>
      <c r="G956" s="51"/>
      <c r="H956" s="630">
        <f>H954/C954</f>
        <v>3.0867431399999998</v>
      </c>
    </row>
    <row r="957" spans="1:8">
      <c r="A957" s="673"/>
      <c r="B957" s="674"/>
      <c r="C957" s="674"/>
      <c r="D957" s="674"/>
      <c r="E957" s="674"/>
      <c r="F957" s="674"/>
      <c r="G957" s="51"/>
      <c r="H957" s="678"/>
    </row>
    <row r="958" spans="1:8">
      <c r="A958" s="632" t="s">
        <v>3768</v>
      </c>
      <c r="B958" s="704" t="s">
        <v>3794</v>
      </c>
      <c r="C958" s="705"/>
      <c r="D958" s="706"/>
      <c r="E958" s="682" t="s">
        <v>3795</v>
      </c>
      <c r="F958" s="682" t="s">
        <v>3784</v>
      </c>
      <c r="G958" s="636" t="s">
        <v>3796</v>
      </c>
      <c r="H958" s="72" t="s">
        <v>3784</v>
      </c>
    </row>
    <row r="959" spans="1:8">
      <c r="A959" s="633"/>
      <c r="B959" s="707"/>
      <c r="C959" s="708"/>
      <c r="D959" s="709"/>
      <c r="E959" s="667"/>
      <c r="F959" s="667"/>
      <c r="G959" s="667"/>
      <c r="H959" s="73" t="s">
        <v>3797</v>
      </c>
    </row>
    <row r="960" spans="1:8">
      <c r="A960" s="74" t="s">
        <v>4025</v>
      </c>
      <c r="B960" s="75" t="s">
        <v>4026</v>
      </c>
      <c r="C960" s="51"/>
      <c r="D960" s="65"/>
      <c r="E960" s="76" t="s">
        <v>3934</v>
      </c>
      <c r="F960" s="61">
        <v>7.16</v>
      </c>
      <c r="G960" s="77">
        <v>0.01</v>
      </c>
      <c r="H960" s="95">
        <f>F960*G960</f>
        <v>7.1599999999999997E-2</v>
      </c>
    </row>
    <row r="961" spans="1:8">
      <c r="A961" s="79" t="s">
        <v>4027</v>
      </c>
      <c r="B961" s="75" t="s">
        <v>4028</v>
      </c>
      <c r="C961" s="51"/>
      <c r="D961" s="65"/>
      <c r="E961" s="76" t="s">
        <v>3934</v>
      </c>
      <c r="F961" s="61">
        <v>3.26</v>
      </c>
      <c r="G961" s="77">
        <v>1.1000000000000001</v>
      </c>
      <c r="H961" s="95">
        <f>F961*G961</f>
        <v>3.5859999999999999</v>
      </c>
    </row>
    <row r="962" spans="1:8">
      <c r="A962" s="139"/>
      <c r="B962" s="50"/>
      <c r="C962" s="80"/>
      <c r="D962" s="65"/>
      <c r="E962" s="76"/>
      <c r="F962" s="61"/>
      <c r="G962" s="77"/>
      <c r="H962" s="95"/>
    </row>
    <row r="963" spans="1:8">
      <c r="A963" s="139"/>
      <c r="B963" s="50"/>
      <c r="C963" s="80"/>
      <c r="D963" s="65"/>
      <c r="E963" s="76"/>
      <c r="F963" s="61"/>
      <c r="G963" s="77"/>
      <c r="H963" s="95"/>
    </row>
    <row r="964" spans="1:8">
      <c r="A964" s="139"/>
      <c r="B964" s="50"/>
      <c r="C964" s="69"/>
      <c r="D964" s="65"/>
      <c r="E964" s="76"/>
      <c r="F964" s="61"/>
      <c r="G964" s="81"/>
      <c r="H964" s="95"/>
    </row>
    <row r="965" spans="1:8">
      <c r="A965" s="139"/>
      <c r="B965" s="50"/>
      <c r="C965" s="69"/>
      <c r="D965" s="65"/>
      <c r="E965" s="76"/>
      <c r="F965" s="61"/>
      <c r="G965" s="81"/>
      <c r="H965" s="78"/>
    </row>
    <row r="966" spans="1:8">
      <c r="A966" s="140"/>
      <c r="B966" s="51"/>
      <c r="C966" s="69"/>
      <c r="D966" s="65"/>
      <c r="E966" s="65"/>
      <c r="F966" s="61"/>
      <c r="G966" s="82"/>
      <c r="H966" s="83"/>
    </row>
    <row r="967" spans="1:8">
      <c r="A967" s="141"/>
      <c r="B967" s="66"/>
      <c r="C967" s="66"/>
      <c r="D967" s="66"/>
      <c r="E967" s="66"/>
      <c r="F967" s="628" t="s">
        <v>3798</v>
      </c>
      <c r="G967" s="66"/>
      <c r="H967" s="630">
        <f>SUM(H960:H961)</f>
        <v>3.6576</v>
      </c>
    </row>
    <row r="968" spans="1:8">
      <c r="A968" s="142"/>
      <c r="B968" s="51"/>
      <c r="C968" s="51"/>
      <c r="D968" s="51"/>
      <c r="E968" s="51"/>
      <c r="F968" s="629"/>
      <c r="G968" s="51"/>
      <c r="H968" s="640"/>
    </row>
    <row r="969" spans="1:8">
      <c r="A969" s="632" t="s">
        <v>3768</v>
      </c>
      <c r="B969" s="634" t="s">
        <v>3799</v>
      </c>
      <c r="C969" s="84" t="s">
        <v>3</v>
      </c>
      <c r="D969" s="85" t="s">
        <v>3</v>
      </c>
      <c r="E969" s="86" t="s">
        <v>3</v>
      </c>
      <c r="F969" s="636" t="s">
        <v>3784</v>
      </c>
      <c r="G969" s="636" t="s">
        <v>3796</v>
      </c>
      <c r="H969" s="196" t="s">
        <v>3773</v>
      </c>
    </row>
    <row r="970" spans="1:8">
      <c r="A970" s="633"/>
      <c r="B970" s="635"/>
      <c r="C970" s="76" t="s">
        <v>3800</v>
      </c>
      <c r="D970" s="76" t="s">
        <v>3801</v>
      </c>
      <c r="E970" s="76" t="s">
        <v>3802</v>
      </c>
      <c r="F970" s="637"/>
      <c r="G970" s="637"/>
      <c r="H970" s="197" t="s">
        <v>3797</v>
      </c>
    </row>
    <row r="971" spans="1:8">
      <c r="A971" s="79"/>
      <c r="B971" s="88"/>
      <c r="C971" s="89"/>
      <c r="D971" s="89"/>
      <c r="E971" s="89"/>
      <c r="F971" s="148"/>
      <c r="G971" s="90"/>
      <c r="H971" s="95"/>
    </row>
    <row r="972" spans="1:8">
      <c r="A972" s="79"/>
      <c r="B972" s="88"/>
      <c r="C972" s="61"/>
      <c r="D972" s="61"/>
      <c r="E972" s="61"/>
      <c r="F972" s="61"/>
      <c r="G972" s="94"/>
      <c r="H972" s="95"/>
    </row>
    <row r="973" spans="1:8">
      <c r="A973" s="79"/>
      <c r="B973" s="88"/>
      <c r="C973" s="61"/>
      <c r="D973" s="61"/>
      <c r="E973" s="61"/>
      <c r="F973" s="61"/>
      <c r="G973" s="94"/>
      <c r="H973" s="95"/>
    </row>
    <row r="974" spans="1:8">
      <c r="A974" s="79"/>
      <c r="B974" s="88"/>
      <c r="C974" s="61"/>
      <c r="D974" s="61"/>
      <c r="E974" s="61"/>
      <c r="F974" s="61"/>
      <c r="G974" s="94"/>
      <c r="H974" s="95"/>
    </row>
    <row r="975" spans="1:8">
      <c r="A975" s="140"/>
      <c r="B975" s="65"/>
      <c r="C975" s="61"/>
      <c r="D975" s="61"/>
      <c r="E975" s="61"/>
      <c r="F975" s="65"/>
      <c r="G975" s="94"/>
      <c r="H975" s="95"/>
    </row>
    <row r="976" spans="1:8">
      <c r="A976" s="141"/>
      <c r="B976" s="66"/>
      <c r="C976" s="66"/>
      <c r="D976" s="66"/>
      <c r="E976" s="66"/>
      <c r="F976" s="628" t="s">
        <v>3803</v>
      </c>
      <c r="G976" s="66"/>
      <c r="H976" s="630">
        <f>SUM(H971:H972)</f>
        <v>0</v>
      </c>
    </row>
    <row r="977" spans="1:8">
      <c r="A977" s="142"/>
      <c r="B977" s="51"/>
      <c r="C977" s="51"/>
      <c r="D977" s="51"/>
      <c r="E977" s="51"/>
      <c r="F977" s="629"/>
      <c r="G977" s="51"/>
      <c r="H977" s="640"/>
    </row>
    <row r="978" spans="1:8">
      <c r="A978" s="696" t="s">
        <v>3804</v>
      </c>
      <c r="B978" s="697"/>
      <c r="C978" s="697"/>
      <c r="D978" s="66"/>
      <c r="E978" s="66"/>
      <c r="F978" s="66"/>
      <c r="G978" s="66"/>
      <c r="H978" s="630">
        <f>H956+H967+H976</f>
        <v>6.7443431399999998</v>
      </c>
    </row>
    <row r="979" spans="1:8">
      <c r="A979" s="673"/>
      <c r="B979" s="674"/>
      <c r="C979" s="674"/>
      <c r="D979" s="70"/>
      <c r="E979" s="70"/>
      <c r="F979" s="70"/>
      <c r="G979" s="70"/>
      <c r="H979" s="640"/>
    </row>
    <row r="980" spans="1:8">
      <c r="A980" s="646" t="s">
        <v>3825</v>
      </c>
      <c r="B980" s="647"/>
      <c r="C980" s="96"/>
      <c r="D980" s="66"/>
      <c r="E980" s="66"/>
      <c r="F980" s="66"/>
      <c r="G980" s="66"/>
      <c r="H980" s="630"/>
    </row>
    <row r="981" spans="1:8">
      <c r="A981" s="646"/>
      <c r="B981" s="647"/>
      <c r="C981" s="97"/>
      <c r="D981" s="70"/>
      <c r="E981" s="70"/>
      <c r="F981" s="70"/>
      <c r="G981" s="70"/>
      <c r="H981" s="640"/>
    </row>
    <row r="982" spans="1:8">
      <c r="A982" s="646" t="s">
        <v>3805</v>
      </c>
      <c r="B982" s="647"/>
      <c r="C982" s="96"/>
      <c r="D982" s="51"/>
      <c r="E982" s="51"/>
      <c r="F982" s="51"/>
      <c r="G982" s="51"/>
      <c r="H982" s="98">
        <f>(H978+H980)+0.01</f>
        <v>6.7543431399999996</v>
      </c>
    </row>
    <row r="983" spans="1:8" ht="15.75" thickBot="1">
      <c r="A983" s="648"/>
      <c r="B983" s="649"/>
      <c r="C983" s="99"/>
      <c r="D983" s="100"/>
      <c r="E983" s="100"/>
      <c r="F983" s="100"/>
      <c r="G983" s="100"/>
      <c r="H983" s="199"/>
    </row>
    <row r="984" spans="1:8">
      <c r="A984" s="650" t="s">
        <v>3806</v>
      </c>
      <c r="B984" s="651"/>
      <c r="C984" s="102"/>
      <c r="D984" s="69"/>
      <c r="E984" s="69"/>
      <c r="F984" s="69"/>
      <c r="G984" s="69"/>
      <c r="H984" s="95"/>
    </row>
    <row r="985" spans="1:8">
      <c r="A985" s="215"/>
      <c r="B985" s="104"/>
      <c r="C985" s="69"/>
      <c r="D985" s="105"/>
      <c r="E985" s="51"/>
      <c r="F985" s="51"/>
      <c r="G985" s="69"/>
      <c r="H985" s="95"/>
    </row>
    <row r="986" spans="1:8" ht="15.75" thickBot="1">
      <c r="A986" s="208"/>
      <c r="B986" s="205"/>
      <c r="C986" s="100"/>
      <c r="D986" s="206"/>
      <c r="E986" s="100"/>
      <c r="F986" s="100"/>
      <c r="G986" s="100"/>
      <c r="H986" s="207"/>
    </row>
    <row r="987" spans="1:8" ht="15" customHeight="1">
      <c r="A987" s="652" t="s">
        <v>3808</v>
      </c>
      <c r="B987" s="653"/>
      <c r="C987" s="654"/>
      <c r="D987" s="655" t="s">
        <v>3807</v>
      </c>
      <c r="E987" s="656"/>
      <c r="F987" s="656"/>
      <c r="G987" s="656"/>
      <c r="H987" s="657"/>
    </row>
    <row r="988" spans="1:8">
      <c r="A988" s="661" t="s">
        <v>4089</v>
      </c>
      <c r="B988" s="662"/>
      <c r="C988" s="663"/>
      <c r="D988" s="658"/>
      <c r="E988" s="659"/>
      <c r="F988" s="659"/>
      <c r="G988" s="659"/>
      <c r="H988" s="660"/>
    </row>
    <row r="989" spans="1:8">
      <c r="A989" s="661" t="s">
        <v>4387</v>
      </c>
      <c r="B989" s="662"/>
      <c r="C989" s="663"/>
      <c r="D989" s="658"/>
      <c r="E989" s="659"/>
      <c r="F989" s="659"/>
      <c r="G989" s="659"/>
      <c r="H989" s="660"/>
    </row>
    <row r="990" spans="1:8" ht="15.75" thickBot="1">
      <c r="A990" s="661" t="s">
        <v>4186</v>
      </c>
      <c r="B990" s="662"/>
      <c r="C990" s="663"/>
      <c r="D990" s="658"/>
      <c r="E990" s="659"/>
      <c r="F990" s="659"/>
      <c r="G990" s="659"/>
      <c r="H990" s="660"/>
    </row>
    <row r="991" spans="1:8">
      <c r="A991" s="650" t="s">
        <v>3846</v>
      </c>
      <c r="B991" s="651"/>
      <c r="C991" s="48" t="s">
        <v>3763</v>
      </c>
      <c r="D991" s="48" t="s">
        <v>4032</v>
      </c>
      <c r="E991" s="49"/>
      <c r="F991" s="49"/>
      <c r="G991" s="49"/>
      <c r="H991" s="710" t="s">
        <v>3809</v>
      </c>
    </row>
    <row r="992" spans="1:8">
      <c r="A992" s="685" t="s">
        <v>4033</v>
      </c>
      <c r="B992" s="686"/>
      <c r="C992" s="50"/>
      <c r="D992" s="133"/>
      <c r="E992" s="51"/>
      <c r="F992" s="51"/>
      <c r="G992" s="51"/>
      <c r="H992" s="711"/>
    </row>
    <row r="993" spans="1:8">
      <c r="A993" s="632" t="s">
        <v>3768</v>
      </c>
      <c r="B993" s="634" t="s">
        <v>3769</v>
      </c>
      <c r="C993" s="687" t="s">
        <v>3770</v>
      </c>
      <c r="D993" s="187" t="s">
        <v>3771</v>
      </c>
      <c r="E993" s="188"/>
      <c r="F993" s="54" t="s">
        <v>3772</v>
      </c>
      <c r="G993" s="188"/>
      <c r="H993" s="55" t="s">
        <v>3773</v>
      </c>
    </row>
    <row r="994" spans="1:8">
      <c r="A994" s="633"/>
      <c r="B994" s="635"/>
      <c r="C994" s="667"/>
      <c r="D994" s="56" t="s">
        <v>3774</v>
      </c>
      <c r="E994" s="56" t="s">
        <v>3775</v>
      </c>
      <c r="F994" s="56" t="s">
        <v>3776</v>
      </c>
      <c r="G994" s="57" t="s">
        <v>3777</v>
      </c>
      <c r="H994" s="58" t="s">
        <v>3778</v>
      </c>
    </row>
    <row r="995" spans="1:8">
      <c r="A995" s="59" t="s">
        <v>4003</v>
      </c>
      <c r="B995" s="64" t="s">
        <v>4008</v>
      </c>
      <c r="C995" s="61">
        <v>0.01</v>
      </c>
      <c r="D995" s="61">
        <v>1</v>
      </c>
      <c r="E995" s="61">
        <v>0</v>
      </c>
      <c r="F995" s="61">
        <v>146.97</v>
      </c>
      <c r="G995" s="61">
        <v>15.76</v>
      </c>
      <c r="H995" s="62">
        <f>((F995*D995)+(E995*G995))*C995</f>
        <v>1.4697</v>
      </c>
    </row>
    <row r="996" spans="1:8">
      <c r="A996" s="139"/>
      <c r="B996" s="64"/>
      <c r="C996" s="61"/>
      <c r="D996" s="61"/>
      <c r="E996" s="61"/>
      <c r="F996" s="61"/>
      <c r="G996" s="61"/>
      <c r="H996" s="62"/>
    </row>
    <row r="997" spans="1:8">
      <c r="A997" s="139"/>
      <c r="B997" s="64"/>
      <c r="C997" s="61"/>
      <c r="D997" s="61"/>
      <c r="E997" s="61"/>
      <c r="F997" s="61"/>
      <c r="G997" s="61"/>
      <c r="H997" s="62"/>
    </row>
    <row r="998" spans="1:8">
      <c r="A998" s="139"/>
      <c r="B998" s="64"/>
      <c r="C998" s="61"/>
      <c r="D998" s="61"/>
      <c r="E998" s="61"/>
      <c r="F998" s="61"/>
      <c r="G998" s="61"/>
      <c r="H998" s="62"/>
    </row>
    <row r="999" spans="1:8">
      <c r="A999" s="139"/>
      <c r="B999" s="65"/>
      <c r="C999" s="61"/>
      <c r="D999" s="61"/>
      <c r="E999" s="61"/>
      <c r="F999" s="61"/>
      <c r="G999" s="61"/>
      <c r="H999" s="62"/>
    </row>
    <row r="1000" spans="1:8">
      <c r="A1000" s="139"/>
      <c r="B1000" s="65"/>
      <c r="C1000" s="61"/>
      <c r="D1000" s="61"/>
      <c r="E1000" s="61"/>
      <c r="F1000" s="61"/>
      <c r="G1000" s="61"/>
      <c r="H1000" s="62"/>
    </row>
    <row r="1001" spans="1:8">
      <c r="A1001" s="140"/>
      <c r="B1001" s="65"/>
      <c r="C1001" s="61"/>
      <c r="D1001" s="61"/>
      <c r="E1001" s="61"/>
      <c r="F1001" s="61"/>
      <c r="G1001" s="61"/>
      <c r="H1001" s="62"/>
    </row>
    <row r="1002" spans="1:8">
      <c r="A1002" s="141"/>
      <c r="B1002" s="66"/>
      <c r="C1002" s="66"/>
      <c r="D1002" s="66"/>
      <c r="E1002" s="66"/>
      <c r="F1002" s="628" t="s">
        <v>3780</v>
      </c>
      <c r="G1002" s="66"/>
      <c r="H1002" s="630">
        <f>SUM(H995)</f>
        <v>1.4697</v>
      </c>
    </row>
    <row r="1003" spans="1:8">
      <c r="A1003" s="142"/>
      <c r="B1003" s="51"/>
      <c r="C1003" s="51"/>
      <c r="D1003" s="51"/>
      <c r="E1003" s="51"/>
      <c r="F1003" s="629"/>
      <c r="G1003" s="51"/>
      <c r="H1003" s="640"/>
    </row>
    <row r="1004" spans="1:8">
      <c r="A1004" s="632" t="s">
        <v>3768</v>
      </c>
      <c r="B1004" s="704" t="s">
        <v>3781</v>
      </c>
      <c r="C1004" s="706"/>
      <c r="D1004" s="636" t="s">
        <v>3782</v>
      </c>
      <c r="E1004" s="636" t="s">
        <v>3770</v>
      </c>
      <c r="F1004" s="668" t="s">
        <v>3783</v>
      </c>
      <c r="G1004" s="665"/>
      <c r="H1004" s="55" t="s">
        <v>3784</v>
      </c>
    </row>
    <row r="1005" spans="1:8">
      <c r="A1005" s="633"/>
      <c r="B1005" s="707"/>
      <c r="C1005" s="709"/>
      <c r="D1005" s="667"/>
      <c r="E1005" s="667"/>
      <c r="F1005" s="669"/>
      <c r="G1005" s="635"/>
      <c r="H1005" s="58" t="s">
        <v>3778</v>
      </c>
    </row>
    <row r="1006" spans="1:8">
      <c r="A1006" s="59" t="s">
        <v>3965</v>
      </c>
      <c r="B1006" s="67" t="s">
        <v>3966</v>
      </c>
      <c r="C1006" s="65"/>
      <c r="D1006" s="65"/>
      <c r="E1006" s="61">
        <v>1</v>
      </c>
      <c r="F1006" s="68"/>
      <c r="G1006" s="61">
        <v>11.19</v>
      </c>
      <c r="H1006" s="62">
        <f>G1006*E1006+0.01</f>
        <v>11.2</v>
      </c>
    </row>
    <row r="1007" spans="1:8">
      <c r="A1007" s="63" t="s">
        <v>3787</v>
      </c>
      <c r="B1007" s="67" t="s">
        <v>3788</v>
      </c>
      <c r="C1007" s="65"/>
      <c r="D1007" s="65"/>
      <c r="E1007" s="61">
        <v>4</v>
      </c>
      <c r="F1007" s="51"/>
      <c r="G1007" s="61">
        <v>8.3000000000000007</v>
      </c>
      <c r="H1007" s="62">
        <f>G1007*E1007+0.01</f>
        <v>33.21</v>
      </c>
    </row>
    <row r="1008" spans="1:8">
      <c r="A1008" s="144"/>
      <c r="B1008" s="67" t="s">
        <v>3939</v>
      </c>
      <c r="C1008" s="65"/>
      <c r="D1008" s="65"/>
      <c r="E1008" s="61"/>
      <c r="F1008" s="51"/>
      <c r="G1008" s="61"/>
      <c r="H1008" s="62">
        <f>SUM(H1006:H1007)*20.51%+0.01</f>
        <v>9.1184909999999988</v>
      </c>
    </row>
    <row r="1009" spans="1:8">
      <c r="A1009" s="139"/>
      <c r="B1009" s="67"/>
      <c r="C1009" s="65"/>
      <c r="D1009" s="65"/>
      <c r="E1009" s="61"/>
      <c r="F1009" s="51"/>
      <c r="G1009" s="61"/>
      <c r="H1009" s="62"/>
    </row>
    <row r="1010" spans="1:8">
      <c r="A1010" s="139"/>
      <c r="B1010" s="67"/>
      <c r="C1010" s="65"/>
      <c r="D1010" s="65"/>
      <c r="E1010" s="61"/>
      <c r="F1010" s="51"/>
      <c r="G1010" s="61"/>
      <c r="H1010" s="62"/>
    </row>
    <row r="1011" spans="1:8">
      <c r="A1011" s="140"/>
      <c r="B1011" s="67"/>
      <c r="C1011" s="65"/>
      <c r="D1011" s="65"/>
      <c r="E1011" s="61"/>
      <c r="F1011" s="51"/>
      <c r="G1011" s="61"/>
      <c r="H1011" s="62"/>
    </row>
    <row r="1012" spans="1:8">
      <c r="A1012" s="141"/>
      <c r="B1012" s="66"/>
      <c r="C1012" s="66"/>
      <c r="D1012" s="66"/>
      <c r="E1012" s="66"/>
      <c r="F1012" s="628" t="s">
        <v>3790</v>
      </c>
      <c r="G1012" s="66"/>
      <c r="H1012" s="630">
        <f>SUM(H1006:H1008)</f>
        <v>53.528490999999995</v>
      </c>
    </row>
    <row r="1013" spans="1:8">
      <c r="A1013" s="142"/>
      <c r="B1013" s="70"/>
      <c r="C1013" s="70"/>
      <c r="D1013" s="70"/>
      <c r="E1013" s="70"/>
      <c r="F1013" s="629"/>
      <c r="G1013" s="70"/>
      <c r="H1013" s="640"/>
    </row>
    <row r="1014" spans="1:8">
      <c r="A1014" s="671" t="s">
        <v>3791</v>
      </c>
      <c r="B1014" s="672"/>
      <c r="C1014" s="675">
        <v>1</v>
      </c>
      <c r="D1014" s="628" t="s">
        <v>3792</v>
      </c>
      <c r="E1014" s="676"/>
      <c r="F1014" s="676"/>
      <c r="G1014" s="51"/>
      <c r="H1014" s="670">
        <f>(H1002+H1012)-0.01</f>
        <v>54.988191</v>
      </c>
    </row>
    <row r="1015" spans="1:8">
      <c r="A1015" s="673"/>
      <c r="B1015" s="674"/>
      <c r="C1015" s="666"/>
      <c r="D1015" s="677"/>
      <c r="E1015" s="677"/>
      <c r="F1015" s="677"/>
      <c r="G1015" s="70"/>
      <c r="H1015" s="640"/>
    </row>
    <row r="1016" spans="1:8">
      <c r="A1016" s="696" t="s">
        <v>3793</v>
      </c>
      <c r="B1016" s="697"/>
      <c r="C1016" s="697"/>
      <c r="D1016" s="697"/>
      <c r="E1016" s="697"/>
      <c r="F1016" s="697"/>
      <c r="G1016" s="51"/>
      <c r="H1016" s="630">
        <f>H1014/C1014</f>
        <v>54.988191</v>
      </c>
    </row>
    <row r="1017" spans="1:8">
      <c r="A1017" s="673"/>
      <c r="B1017" s="674"/>
      <c r="C1017" s="674"/>
      <c r="D1017" s="674"/>
      <c r="E1017" s="674"/>
      <c r="F1017" s="674"/>
      <c r="G1017" s="51"/>
      <c r="H1017" s="678"/>
    </row>
    <row r="1018" spans="1:8">
      <c r="A1018" s="632" t="s">
        <v>3768</v>
      </c>
      <c r="B1018" s="704" t="s">
        <v>3794</v>
      </c>
      <c r="C1018" s="705"/>
      <c r="D1018" s="706"/>
      <c r="E1018" s="682" t="s">
        <v>3795</v>
      </c>
      <c r="F1018" s="682" t="s">
        <v>3784</v>
      </c>
      <c r="G1018" s="636" t="s">
        <v>3796</v>
      </c>
      <c r="H1018" s="72" t="s">
        <v>3784</v>
      </c>
    </row>
    <row r="1019" spans="1:8">
      <c r="A1019" s="633"/>
      <c r="B1019" s="707"/>
      <c r="C1019" s="708"/>
      <c r="D1019" s="709"/>
      <c r="E1019" s="667"/>
      <c r="F1019" s="667"/>
      <c r="G1019" s="667"/>
      <c r="H1019" s="73" t="s">
        <v>3797</v>
      </c>
    </row>
    <row r="1020" spans="1:8">
      <c r="A1020" s="74" t="s">
        <v>4034</v>
      </c>
      <c r="B1020" s="75" t="s">
        <v>4035</v>
      </c>
      <c r="C1020" s="80"/>
      <c r="D1020" s="65"/>
      <c r="E1020" s="76" t="s">
        <v>3870</v>
      </c>
      <c r="F1020" s="61">
        <v>40</v>
      </c>
      <c r="G1020" s="77">
        <v>0.8</v>
      </c>
      <c r="H1020" s="62">
        <f>G1020*F1020</f>
        <v>32</v>
      </c>
    </row>
    <row r="1021" spans="1:8">
      <c r="A1021" s="79" t="s">
        <v>4007</v>
      </c>
      <c r="B1021" s="75" t="s">
        <v>4036</v>
      </c>
      <c r="C1021" s="51"/>
      <c r="D1021" s="65"/>
      <c r="E1021" s="76" t="s">
        <v>3870</v>
      </c>
      <c r="F1021" s="61">
        <f>H1104</f>
        <v>306.04907559999998</v>
      </c>
      <c r="G1021" s="77">
        <v>0.32</v>
      </c>
      <c r="H1021" s="62">
        <f>G1021*F1021</f>
        <v>97.935704192000003</v>
      </c>
    </row>
    <row r="1022" spans="1:8">
      <c r="A1022" s="139"/>
      <c r="B1022" s="75"/>
      <c r="C1022" s="51"/>
      <c r="D1022" s="65"/>
      <c r="E1022" s="76"/>
      <c r="F1022" s="61"/>
      <c r="G1022" s="77"/>
      <c r="H1022" s="78"/>
    </row>
    <row r="1023" spans="1:8">
      <c r="A1023" s="139"/>
      <c r="B1023" s="75"/>
      <c r="C1023" s="80"/>
      <c r="D1023" s="65"/>
      <c r="E1023" s="76"/>
      <c r="F1023" s="61"/>
      <c r="G1023" s="77"/>
      <c r="H1023" s="78"/>
    </row>
    <row r="1024" spans="1:8">
      <c r="A1024" s="139"/>
      <c r="B1024" s="75"/>
      <c r="C1024" s="51"/>
      <c r="D1024" s="65"/>
      <c r="E1024" s="76"/>
      <c r="F1024" s="61"/>
      <c r="G1024" s="161"/>
      <c r="H1024" s="78"/>
    </row>
    <row r="1025" spans="1:8">
      <c r="A1025" s="139"/>
      <c r="B1025" s="50"/>
      <c r="C1025" s="51"/>
      <c r="D1025" s="65"/>
      <c r="E1025" s="76"/>
      <c r="F1025" s="61"/>
      <c r="G1025" s="81"/>
      <c r="H1025" s="78"/>
    </row>
    <row r="1026" spans="1:8">
      <c r="A1026" s="140"/>
      <c r="B1026" s="51"/>
      <c r="C1026" s="51"/>
      <c r="D1026" s="65"/>
      <c r="E1026" s="65"/>
      <c r="F1026" s="61"/>
      <c r="G1026" s="82"/>
      <c r="H1026" s="83"/>
    </row>
    <row r="1027" spans="1:8">
      <c r="A1027" s="141"/>
      <c r="B1027" s="66"/>
      <c r="C1027" s="66"/>
      <c r="D1027" s="66"/>
      <c r="E1027" s="66"/>
      <c r="F1027" s="628" t="s">
        <v>3798</v>
      </c>
      <c r="G1027" s="66"/>
      <c r="H1027" s="630">
        <f>SUM(H1020:H1022)</f>
        <v>129.935704192</v>
      </c>
    </row>
    <row r="1028" spans="1:8">
      <c r="A1028" s="142"/>
      <c r="B1028" s="51"/>
      <c r="C1028" s="51"/>
      <c r="D1028" s="51"/>
      <c r="E1028" s="51"/>
      <c r="F1028" s="629"/>
      <c r="G1028" s="51"/>
      <c r="H1028" s="640"/>
    </row>
    <row r="1029" spans="1:8">
      <c r="A1029" s="632" t="s">
        <v>3768</v>
      </c>
      <c r="B1029" s="636" t="s">
        <v>3799</v>
      </c>
      <c r="C1029" s="84" t="s">
        <v>3</v>
      </c>
      <c r="D1029" s="85" t="s">
        <v>3</v>
      </c>
      <c r="E1029" s="86" t="s">
        <v>3</v>
      </c>
      <c r="F1029" s="636" t="s">
        <v>3784</v>
      </c>
      <c r="G1029" s="636" t="s">
        <v>3796</v>
      </c>
      <c r="H1029" s="72" t="s">
        <v>3773</v>
      </c>
    </row>
    <row r="1030" spans="1:8">
      <c r="A1030" s="633"/>
      <c r="B1030" s="637"/>
      <c r="C1030" s="56" t="s">
        <v>3800</v>
      </c>
      <c r="D1030" s="56" t="s">
        <v>3801</v>
      </c>
      <c r="E1030" s="56" t="s">
        <v>3802</v>
      </c>
      <c r="F1030" s="637"/>
      <c r="G1030" s="637"/>
      <c r="H1030" s="73" t="s">
        <v>3797</v>
      </c>
    </row>
    <row r="1031" spans="1:8">
      <c r="A1031" s="156"/>
      <c r="B1031" s="88"/>
      <c r="C1031" s="61"/>
      <c r="D1031" s="61"/>
      <c r="E1031" s="61"/>
      <c r="F1031" s="93"/>
      <c r="G1031" s="131"/>
      <c r="H1031" s="78"/>
    </row>
    <row r="1032" spans="1:8">
      <c r="A1032" s="156"/>
      <c r="B1032" s="88"/>
      <c r="C1032" s="61"/>
      <c r="D1032" s="61"/>
      <c r="E1032" s="61"/>
      <c r="F1032" s="93"/>
      <c r="G1032" s="131"/>
      <c r="H1032" s="78"/>
    </row>
    <row r="1033" spans="1:8">
      <c r="A1033" s="139"/>
      <c r="B1033" s="88"/>
      <c r="C1033" s="61"/>
      <c r="D1033" s="61"/>
      <c r="E1033" s="61"/>
      <c r="F1033" s="93"/>
      <c r="G1033" s="131"/>
      <c r="H1033" s="78"/>
    </row>
    <row r="1034" spans="1:8">
      <c r="A1034" s="139"/>
      <c r="B1034" s="88"/>
      <c r="C1034" s="61"/>
      <c r="D1034" s="61"/>
      <c r="E1034" s="61"/>
      <c r="F1034" s="93"/>
      <c r="G1034" s="131"/>
      <c r="H1034" s="78"/>
    </row>
    <row r="1035" spans="1:8">
      <c r="A1035" s="139"/>
      <c r="B1035" s="88"/>
      <c r="C1035" s="61"/>
      <c r="D1035" s="61"/>
      <c r="E1035" s="61"/>
      <c r="F1035" s="93"/>
      <c r="G1035" s="131"/>
      <c r="H1035" s="78"/>
    </row>
    <row r="1036" spans="1:8">
      <c r="A1036" s="140"/>
      <c r="B1036" s="65"/>
      <c r="C1036" s="61"/>
      <c r="D1036" s="61"/>
      <c r="E1036" s="61"/>
      <c r="F1036" s="65"/>
      <c r="G1036" s="131"/>
      <c r="H1036" s="222"/>
    </row>
    <row r="1037" spans="1:8">
      <c r="A1037" s="141"/>
      <c r="B1037" s="66"/>
      <c r="C1037" s="66"/>
      <c r="D1037" s="66"/>
      <c r="E1037" s="66"/>
      <c r="F1037" s="628" t="s">
        <v>3803</v>
      </c>
      <c r="G1037" s="66"/>
      <c r="H1037" s="724">
        <f>SUM(H1031:H1032)</f>
        <v>0</v>
      </c>
    </row>
    <row r="1038" spans="1:8">
      <c r="A1038" s="142"/>
      <c r="B1038" s="51"/>
      <c r="C1038" s="51"/>
      <c r="D1038" s="51"/>
      <c r="E1038" s="51"/>
      <c r="F1038" s="629"/>
      <c r="G1038" s="51"/>
      <c r="H1038" s="640"/>
    </row>
    <row r="1039" spans="1:8">
      <c r="A1039" s="696" t="s">
        <v>3804</v>
      </c>
      <c r="B1039" s="697"/>
      <c r="C1039" s="697"/>
      <c r="D1039" s="66"/>
      <c r="E1039" s="66"/>
      <c r="F1039" s="66"/>
      <c r="G1039" s="66"/>
      <c r="H1039" s="722">
        <f>H1016+H1027+H1037</f>
        <v>184.923895192</v>
      </c>
    </row>
    <row r="1040" spans="1:8">
      <c r="A1040" s="673"/>
      <c r="B1040" s="674"/>
      <c r="C1040" s="674"/>
      <c r="D1040" s="70"/>
      <c r="E1040" s="70"/>
      <c r="F1040" s="70"/>
      <c r="G1040" s="70"/>
      <c r="H1040" s="640"/>
    </row>
    <row r="1041" spans="1:8">
      <c r="A1041" s="646" t="s">
        <v>3825</v>
      </c>
      <c r="B1041" s="647"/>
      <c r="C1041" s="96"/>
      <c r="D1041" s="66"/>
      <c r="E1041" s="66"/>
      <c r="F1041" s="66"/>
      <c r="G1041" s="66"/>
      <c r="H1041" s="630"/>
    </row>
    <row r="1042" spans="1:8">
      <c r="A1042" s="646"/>
      <c r="B1042" s="647"/>
      <c r="C1042" s="97"/>
      <c r="D1042" s="70"/>
      <c r="E1042" s="70"/>
      <c r="F1042" s="70"/>
      <c r="G1042" s="70"/>
      <c r="H1042" s="640"/>
    </row>
    <row r="1043" spans="1:8">
      <c r="A1043" s="646" t="s">
        <v>3805</v>
      </c>
      <c r="B1043" s="647"/>
      <c r="C1043" s="96"/>
      <c r="D1043" s="51"/>
      <c r="E1043" s="51"/>
      <c r="F1043" s="51"/>
      <c r="G1043" s="51"/>
      <c r="H1043" s="98">
        <f>H1039+H1041</f>
        <v>184.923895192</v>
      </c>
    </row>
    <row r="1044" spans="1:8" ht="15.75" thickBot="1">
      <c r="A1044" s="648"/>
      <c r="B1044" s="649"/>
      <c r="C1044" s="99"/>
      <c r="D1044" s="100"/>
      <c r="E1044" s="100"/>
      <c r="F1044" s="100"/>
      <c r="G1044" s="100"/>
      <c r="H1044" s="199"/>
    </row>
    <row r="1045" spans="1:8">
      <c r="A1045" s="650" t="s">
        <v>3806</v>
      </c>
      <c r="B1045" s="651"/>
      <c r="C1045" s="102"/>
      <c r="D1045" s="69"/>
      <c r="E1045" s="69"/>
      <c r="F1045" s="69"/>
      <c r="G1045" s="69"/>
      <c r="H1045" s="95"/>
    </row>
    <row r="1046" spans="1:8">
      <c r="A1046" s="215"/>
      <c r="B1046" s="104"/>
      <c r="C1046" s="69"/>
      <c r="D1046" s="105"/>
      <c r="E1046" s="51"/>
      <c r="F1046" s="51"/>
      <c r="G1046" s="69"/>
      <c r="H1046" s="95"/>
    </row>
    <row r="1047" spans="1:8" ht="15.75" thickBot="1">
      <c r="A1047" s="144"/>
      <c r="B1047" s="104"/>
      <c r="C1047" s="51"/>
      <c r="D1047" s="105"/>
      <c r="E1047" s="51"/>
      <c r="F1047" s="51"/>
      <c r="G1047" s="51"/>
      <c r="H1047" s="106"/>
    </row>
    <row r="1048" spans="1:8" ht="15" customHeight="1">
      <c r="A1048" s="652" t="s">
        <v>3808</v>
      </c>
      <c r="B1048" s="653"/>
      <c r="C1048" s="654"/>
      <c r="D1048" s="655" t="s">
        <v>3807</v>
      </c>
      <c r="E1048" s="656"/>
      <c r="F1048" s="656"/>
      <c r="G1048" s="656"/>
      <c r="H1048" s="657"/>
    </row>
    <row r="1049" spans="1:8">
      <c r="A1049" s="661" t="s">
        <v>4089</v>
      </c>
      <c r="B1049" s="662"/>
      <c r="C1049" s="663"/>
      <c r="D1049" s="658"/>
      <c r="E1049" s="659"/>
      <c r="F1049" s="659"/>
      <c r="G1049" s="659"/>
      <c r="H1049" s="660"/>
    </row>
    <row r="1050" spans="1:8">
      <c r="A1050" s="661" t="s">
        <v>4387</v>
      </c>
      <c r="B1050" s="662"/>
      <c r="C1050" s="663"/>
      <c r="D1050" s="658"/>
      <c r="E1050" s="659"/>
      <c r="F1050" s="659"/>
      <c r="G1050" s="659"/>
      <c r="H1050" s="660"/>
    </row>
    <row r="1051" spans="1:8" ht="15.75" thickBot="1">
      <c r="A1051" s="661" t="s">
        <v>4186</v>
      </c>
      <c r="B1051" s="662"/>
      <c r="C1051" s="663"/>
      <c r="D1051" s="658"/>
      <c r="E1051" s="659"/>
      <c r="F1051" s="659"/>
      <c r="G1051" s="659"/>
      <c r="H1051" s="660"/>
    </row>
    <row r="1052" spans="1:8">
      <c r="A1052" s="650" t="s">
        <v>3846</v>
      </c>
      <c r="B1052" s="651"/>
      <c r="C1052" s="48" t="s">
        <v>3763</v>
      </c>
      <c r="D1052" s="48" t="s">
        <v>4039</v>
      </c>
      <c r="E1052" s="49"/>
      <c r="F1052" s="49"/>
      <c r="G1052" s="49"/>
      <c r="H1052" s="710" t="s">
        <v>4037</v>
      </c>
    </row>
    <row r="1053" spans="1:8">
      <c r="A1053" s="685" t="s">
        <v>4038</v>
      </c>
      <c r="B1053" s="686"/>
      <c r="C1053" s="50"/>
      <c r="D1053" s="133"/>
      <c r="E1053" s="51"/>
      <c r="F1053" s="51"/>
      <c r="G1053" s="51"/>
      <c r="H1053" s="711"/>
    </row>
    <row r="1054" spans="1:8">
      <c r="A1054" s="632" t="s">
        <v>3768</v>
      </c>
      <c r="B1054" s="634" t="s">
        <v>3769</v>
      </c>
      <c r="C1054" s="687" t="s">
        <v>3770</v>
      </c>
      <c r="D1054" s="187" t="s">
        <v>3771</v>
      </c>
      <c r="E1054" s="188"/>
      <c r="F1054" s="54" t="s">
        <v>3772</v>
      </c>
      <c r="G1054" s="188"/>
      <c r="H1054" s="55" t="s">
        <v>3773</v>
      </c>
    </row>
    <row r="1055" spans="1:8">
      <c r="A1055" s="633"/>
      <c r="B1055" s="635"/>
      <c r="C1055" s="667"/>
      <c r="D1055" s="56" t="s">
        <v>3774</v>
      </c>
      <c r="E1055" s="56" t="s">
        <v>3775</v>
      </c>
      <c r="F1055" s="56" t="s">
        <v>3776</v>
      </c>
      <c r="G1055" s="57" t="s">
        <v>3777</v>
      </c>
      <c r="H1055" s="58" t="s">
        <v>3778</v>
      </c>
    </row>
    <row r="1056" spans="1:8">
      <c r="A1056" s="59" t="s">
        <v>3962</v>
      </c>
      <c r="B1056" s="64" t="s">
        <v>3993</v>
      </c>
      <c r="C1056" s="61">
        <v>1</v>
      </c>
      <c r="D1056" s="61">
        <v>1</v>
      </c>
      <c r="E1056" s="61">
        <v>0</v>
      </c>
      <c r="F1056" s="61">
        <v>16.14</v>
      </c>
      <c r="G1056" s="61">
        <v>13.63</v>
      </c>
      <c r="H1056" s="62">
        <f>((F1056*D1056)+(E1056*G1056))*C1056</f>
        <v>16.14</v>
      </c>
    </row>
    <row r="1057" spans="1:8">
      <c r="A1057" s="92" t="s">
        <v>3963</v>
      </c>
      <c r="B1057" s="64" t="s">
        <v>3994</v>
      </c>
      <c r="C1057" s="61">
        <v>3</v>
      </c>
      <c r="D1057" s="61">
        <v>1</v>
      </c>
      <c r="E1057" s="61">
        <v>0</v>
      </c>
      <c r="F1057" s="61">
        <v>0.19</v>
      </c>
      <c r="G1057" s="61">
        <v>0</v>
      </c>
      <c r="H1057" s="62">
        <f>((F1057*D1057)+(E1057*G1057))*C1057</f>
        <v>0.57000000000000006</v>
      </c>
    </row>
    <row r="1058" spans="1:8">
      <c r="A1058" s="92" t="s">
        <v>3946</v>
      </c>
      <c r="B1058" s="64" t="s">
        <v>3985</v>
      </c>
      <c r="C1058" s="61">
        <v>1</v>
      </c>
      <c r="D1058" s="61">
        <v>1</v>
      </c>
      <c r="E1058" s="61">
        <v>0</v>
      </c>
      <c r="F1058" s="61">
        <v>20.399999999999999</v>
      </c>
      <c r="G1058" s="61">
        <v>0</v>
      </c>
      <c r="H1058" s="62">
        <f>((F1058*D1058)+(E1058*G1058))*C1058</f>
        <v>20.399999999999999</v>
      </c>
    </row>
    <row r="1059" spans="1:8">
      <c r="A1059" s="139"/>
      <c r="B1059" s="65"/>
      <c r="C1059" s="61"/>
      <c r="D1059" s="61"/>
      <c r="E1059" s="61"/>
      <c r="F1059" s="61"/>
      <c r="G1059" s="61"/>
      <c r="H1059" s="62"/>
    </row>
    <row r="1060" spans="1:8">
      <c r="A1060" s="139"/>
      <c r="B1060" s="65"/>
      <c r="C1060" s="61"/>
      <c r="D1060" s="61"/>
      <c r="E1060" s="61"/>
      <c r="F1060" s="61"/>
      <c r="G1060" s="61"/>
      <c r="H1060" s="62"/>
    </row>
    <row r="1061" spans="1:8">
      <c r="A1061" s="139"/>
      <c r="B1061" s="65"/>
      <c r="C1061" s="61"/>
      <c r="D1061" s="61"/>
      <c r="E1061" s="61"/>
      <c r="F1061" s="61"/>
      <c r="G1061" s="61"/>
      <c r="H1061" s="62"/>
    </row>
    <row r="1062" spans="1:8">
      <c r="A1062" s="140"/>
      <c r="B1062" s="65"/>
      <c r="C1062" s="61"/>
      <c r="D1062" s="61"/>
      <c r="E1062" s="61"/>
      <c r="F1062" s="61"/>
      <c r="G1062" s="61"/>
      <c r="H1062" s="62"/>
    </row>
    <row r="1063" spans="1:8">
      <c r="A1063" s="137"/>
      <c r="B1063" s="66"/>
      <c r="C1063" s="66"/>
      <c r="D1063" s="66"/>
      <c r="E1063" s="66"/>
      <c r="F1063" s="628" t="s">
        <v>3780</v>
      </c>
      <c r="G1063" s="66"/>
      <c r="H1063" s="688">
        <f>SUM(H1056:H1058)+0.01</f>
        <v>37.119999999999997</v>
      </c>
    </row>
    <row r="1064" spans="1:8">
      <c r="A1064" s="138"/>
      <c r="B1064" s="51"/>
      <c r="C1064" s="51"/>
      <c r="D1064" s="51"/>
      <c r="E1064" s="51"/>
      <c r="F1064" s="629"/>
      <c r="G1064" s="51"/>
      <c r="H1064" s="689"/>
    </row>
    <row r="1065" spans="1:8">
      <c r="A1065" s="632" t="s">
        <v>3768</v>
      </c>
      <c r="B1065" s="704" t="s">
        <v>3781</v>
      </c>
      <c r="C1065" s="706"/>
      <c r="D1065" s="636" t="s">
        <v>3782</v>
      </c>
      <c r="E1065" s="636" t="s">
        <v>3770</v>
      </c>
      <c r="F1065" s="668" t="s">
        <v>3783</v>
      </c>
      <c r="G1065" s="665"/>
      <c r="H1065" s="55" t="s">
        <v>3784</v>
      </c>
    </row>
    <row r="1066" spans="1:8">
      <c r="A1066" s="633"/>
      <c r="B1066" s="707"/>
      <c r="C1066" s="709"/>
      <c r="D1066" s="667"/>
      <c r="E1066" s="667"/>
      <c r="F1066" s="669"/>
      <c r="G1066" s="635"/>
      <c r="H1066" s="58" t="s">
        <v>3778</v>
      </c>
    </row>
    <row r="1067" spans="1:8">
      <c r="A1067" s="59" t="s">
        <v>3965</v>
      </c>
      <c r="B1067" s="67" t="s">
        <v>3966</v>
      </c>
      <c r="C1067" s="65"/>
      <c r="D1067" s="65"/>
      <c r="E1067" s="61">
        <v>1</v>
      </c>
      <c r="F1067" s="68"/>
      <c r="G1067" s="61">
        <v>11.19</v>
      </c>
      <c r="H1067" s="62">
        <f>E1067*G1067</f>
        <v>11.19</v>
      </c>
    </row>
    <row r="1068" spans="1:8">
      <c r="A1068" s="63" t="s">
        <v>3787</v>
      </c>
      <c r="B1068" s="67" t="s">
        <v>3788</v>
      </c>
      <c r="C1068" s="65"/>
      <c r="D1068" s="65"/>
      <c r="E1068" s="61">
        <v>14</v>
      </c>
      <c r="F1068" s="51"/>
      <c r="G1068" s="61">
        <v>8.3000000000000007</v>
      </c>
      <c r="H1068" s="62">
        <f>E1068*G1068</f>
        <v>116.20000000000002</v>
      </c>
    </row>
    <row r="1069" spans="1:8">
      <c r="A1069" s="63"/>
      <c r="B1069" s="67" t="s">
        <v>3939</v>
      </c>
      <c r="C1069" s="65"/>
      <c r="D1069" s="65"/>
      <c r="E1069" s="61"/>
      <c r="F1069" s="51"/>
      <c r="G1069" s="61"/>
      <c r="H1069" s="62">
        <f>SUM(H1067:H1068)*20.51%+0.01</f>
        <v>26.137689000000005</v>
      </c>
    </row>
    <row r="1070" spans="1:8">
      <c r="A1070" s="139"/>
      <c r="B1070" s="67"/>
      <c r="C1070" s="65"/>
      <c r="D1070" s="65"/>
      <c r="E1070" s="61"/>
      <c r="F1070" s="51"/>
      <c r="G1070" s="61"/>
      <c r="H1070" s="62"/>
    </row>
    <row r="1071" spans="1:8">
      <c r="A1071" s="139"/>
      <c r="B1071" s="51"/>
      <c r="C1071" s="65"/>
      <c r="D1071" s="65"/>
      <c r="E1071" s="61"/>
      <c r="F1071" s="69"/>
      <c r="G1071" s="61"/>
      <c r="H1071" s="62"/>
    </row>
    <row r="1072" spans="1:8">
      <c r="A1072" s="140"/>
      <c r="B1072" s="51"/>
      <c r="C1072" s="65"/>
      <c r="D1072" s="65"/>
      <c r="E1072" s="61"/>
      <c r="F1072" s="69"/>
      <c r="G1072" s="61"/>
      <c r="H1072" s="62"/>
    </row>
    <row r="1073" spans="1:8">
      <c r="A1073" s="141"/>
      <c r="B1073" s="66"/>
      <c r="C1073" s="66"/>
      <c r="D1073" s="66"/>
      <c r="E1073" s="66"/>
      <c r="F1073" s="628" t="s">
        <v>3790</v>
      </c>
      <c r="G1073" s="66"/>
      <c r="H1073" s="670">
        <f>SUM(H1067:H1069)</f>
        <v>153.52768900000001</v>
      </c>
    </row>
    <row r="1074" spans="1:8">
      <c r="A1074" s="142"/>
      <c r="B1074" s="70"/>
      <c r="C1074" s="70"/>
      <c r="D1074" s="70"/>
      <c r="E1074" s="70"/>
      <c r="F1074" s="629"/>
      <c r="G1074" s="70"/>
      <c r="H1074" s="631"/>
    </row>
    <row r="1075" spans="1:8">
      <c r="A1075" s="671" t="s">
        <v>3791</v>
      </c>
      <c r="B1075" s="672"/>
      <c r="C1075" s="675">
        <v>2.5</v>
      </c>
      <c r="D1075" s="628" t="s">
        <v>3792</v>
      </c>
      <c r="E1075" s="676"/>
      <c r="F1075" s="676"/>
      <c r="G1075" s="51"/>
      <c r="H1075" s="670">
        <f>(H1063+H1073)</f>
        <v>190.64768900000001</v>
      </c>
    </row>
    <row r="1076" spans="1:8">
      <c r="A1076" s="673"/>
      <c r="B1076" s="674"/>
      <c r="C1076" s="666"/>
      <c r="D1076" s="677"/>
      <c r="E1076" s="677"/>
      <c r="F1076" s="677"/>
      <c r="G1076" s="70"/>
      <c r="H1076" s="640"/>
    </row>
    <row r="1077" spans="1:8">
      <c r="A1077" s="696" t="s">
        <v>3793</v>
      </c>
      <c r="B1077" s="697"/>
      <c r="C1077" s="697"/>
      <c r="D1077" s="697"/>
      <c r="E1077" s="697"/>
      <c r="F1077" s="697"/>
      <c r="G1077" s="51"/>
      <c r="H1077" s="630">
        <f>H1075/C1075</f>
        <v>76.259075600000003</v>
      </c>
    </row>
    <row r="1078" spans="1:8">
      <c r="A1078" s="673"/>
      <c r="B1078" s="674"/>
      <c r="C1078" s="674"/>
      <c r="D1078" s="674"/>
      <c r="E1078" s="674"/>
      <c r="F1078" s="674"/>
      <c r="G1078" s="51"/>
      <c r="H1078" s="678"/>
    </row>
    <row r="1079" spans="1:8">
      <c r="A1079" s="632" t="s">
        <v>3768</v>
      </c>
      <c r="B1079" s="704" t="s">
        <v>3794</v>
      </c>
      <c r="C1079" s="705"/>
      <c r="D1079" s="706"/>
      <c r="E1079" s="682" t="s">
        <v>3795</v>
      </c>
      <c r="F1079" s="682" t="s">
        <v>3784</v>
      </c>
      <c r="G1079" s="636" t="s">
        <v>3796</v>
      </c>
      <c r="H1079" s="72" t="s">
        <v>3784</v>
      </c>
    </row>
    <row r="1080" spans="1:8">
      <c r="A1080" s="633"/>
      <c r="B1080" s="707"/>
      <c r="C1080" s="708"/>
      <c r="D1080" s="709"/>
      <c r="E1080" s="667"/>
      <c r="F1080" s="667"/>
      <c r="G1080" s="667"/>
      <c r="H1080" s="73" t="s">
        <v>3797</v>
      </c>
    </row>
    <row r="1081" spans="1:8">
      <c r="A1081" s="74" t="s">
        <v>3937</v>
      </c>
      <c r="B1081" s="75" t="s">
        <v>3967</v>
      </c>
      <c r="C1081" s="51"/>
      <c r="D1081" s="65"/>
      <c r="E1081" s="76" t="s">
        <v>3934</v>
      </c>
      <c r="F1081" s="115">
        <v>0.43</v>
      </c>
      <c r="G1081" s="77">
        <v>490</v>
      </c>
      <c r="H1081" s="95">
        <f>F1081*G1081+1.09</f>
        <v>211.79</v>
      </c>
    </row>
    <row r="1082" spans="1:8">
      <c r="A1082" s="79" t="s">
        <v>3968</v>
      </c>
      <c r="B1082" s="75" t="s">
        <v>3845</v>
      </c>
      <c r="C1082" s="51"/>
      <c r="D1082" s="65"/>
      <c r="E1082" s="76" t="s">
        <v>3870</v>
      </c>
      <c r="F1082" s="61">
        <v>15</v>
      </c>
      <c r="G1082" s="77">
        <v>1.2</v>
      </c>
      <c r="H1082" s="95">
        <f>F1082*G1082</f>
        <v>18</v>
      </c>
    </row>
    <row r="1083" spans="1:8">
      <c r="A1083" s="139"/>
      <c r="B1083" s="50"/>
      <c r="C1083" s="80"/>
      <c r="D1083" s="65"/>
      <c r="E1083" s="76"/>
      <c r="F1083" s="61"/>
      <c r="G1083" s="77"/>
      <c r="H1083" s="95"/>
    </row>
    <row r="1084" spans="1:8">
      <c r="A1084" s="139"/>
      <c r="B1084" s="50"/>
      <c r="C1084" s="80"/>
      <c r="D1084" s="65"/>
      <c r="E1084" s="76"/>
      <c r="F1084" s="61"/>
      <c r="G1084" s="77"/>
      <c r="H1084" s="95"/>
    </row>
    <row r="1085" spans="1:8">
      <c r="A1085" s="139"/>
      <c r="B1085" s="50"/>
      <c r="C1085" s="69"/>
      <c r="D1085" s="65"/>
      <c r="E1085" s="76"/>
      <c r="F1085" s="61"/>
      <c r="G1085" s="81"/>
      <c r="H1085" s="95"/>
    </row>
    <row r="1086" spans="1:8">
      <c r="A1086" s="139"/>
      <c r="B1086" s="50"/>
      <c r="C1086" s="69"/>
      <c r="D1086" s="65"/>
      <c r="E1086" s="76"/>
      <c r="F1086" s="61"/>
      <c r="G1086" s="81"/>
      <c r="H1086" s="78"/>
    </row>
    <row r="1087" spans="1:8">
      <c r="A1087" s="140"/>
      <c r="B1087" s="51"/>
      <c r="C1087" s="69"/>
      <c r="D1087" s="65"/>
      <c r="E1087" s="65"/>
      <c r="F1087" s="61"/>
      <c r="G1087" s="82"/>
      <c r="H1087" s="83"/>
    </row>
    <row r="1088" spans="1:8">
      <c r="A1088" s="141"/>
      <c r="B1088" s="66"/>
      <c r="C1088" s="66"/>
      <c r="D1088" s="66"/>
      <c r="E1088" s="66"/>
      <c r="F1088" s="628" t="s">
        <v>3798</v>
      </c>
      <c r="G1088" s="66"/>
      <c r="H1088" s="630">
        <f>SUM(H1081:H1082)</f>
        <v>229.79</v>
      </c>
    </row>
    <row r="1089" spans="1:8">
      <c r="A1089" s="142"/>
      <c r="B1089" s="51"/>
      <c r="C1089" s="51"/>
      <c r="D1089" s="51"/>
      <c r="E1089" s="51"/>
      <c r="F1089" s="629"/>
      <c r="G1089" s="51"/>
      <c r="H1089" s="640"/>
    </row>
    <row r="1090" spans="1:8">
      <c r="A1090" s="632" t="s">
        <v>3768</v>
      </c>
      <c r="B1090" s="634" t="s">
        <v>3799</v>
      </c>
      <c r="C1090" s="217" t="s">
        <v>3</v>
      </c>
      <c r="D1090" s="85" t="s">
        <v>3</v>
      </c>
      <c r="E1090" s="86" t="s">
        <v>3</v>
      </c>
      <c r="F1090" s="636" t="s">
        <v>3784</v>
      </c>
      <c r="G1090" s="636" t="s">
        <v>3796</v>
      </c>
      <c r="H1090" s="196" t="s">
        <v>3773</v>
      </c>
    </row>
    <row r="1091" spans="1:8">
      <c r="A1091" s="633"/>
      <c r="B1091" s="635"/>
      <c r="C1091" s="218" t="s">
        <v>3800</v>
      </c>
      <c r="D1091" s="56" t="s">
        <v>3801</v>
      </c>
      <c r="E1091" s="56" t="s">
        <v>3802</v>
      </c>
      <c r="F1091" s="637"/>
      <c r="G1091" s="637"/>
      <c r="H1091" s="197" t="s">
        <v>3797</v>
      </c>
    </row>
    <row r="1092" spans="1:8">
      <c r="A1092" s="156"/>
      <c r="B1092" s="88"/>
      <c r="C1092" s="61"/>
      <c r="D1092" s="61"/>
      <c r="E1092" s="61"/>
      <c r="F1092" s="61"/>
      <c r="G1092" s="118"/>
      <c r="H1092" s="95"/>
    </row>
    <row r="1093" spans="1:8">
      <c r="A1093" s="156"/>
      <c r="B1093" s="202"/>
      <c r="C1093" s="61"/>
      <c r="D1093" s="61"/>
      <c r="E1093" s="61"/>
      <c r="F1093" s="93"/>
      <c r="G1093" s="118"/>
      <c r="H1093" s="95"/>
    </row>
    <row r="1094" spans="1:8">
      <c r="A1094" s="156"/>
      <c r="B1094" s="202"/>
      <c r="C1094" s="61"/>
      <c r="D1094" s="61"/>
      <c r="E1094" s="61"/>
      <c r="F1094" s="93"/>
      <c r="G1094" s="94"/>
      <c r="H1094" s="95"/>
    </row>
    <row r="1095" spans="1:8">
      <c r="A1095" s="156"/>
      <c r="B1095" s="202"/>
      <c r="C1095" s="61"/>
      <c r="D1095" s="61"/>
      <c r="E1095" s="61"/>
      <c r="F1095" s="93"/>
      <c r="G1095" s="94"/>
      <c r="H1095" s="95"/>
    </row>
    <row r="1096" spans="1:8">
      <c r="A1096" s="79"/>
      <c r="B1096" s="202"/>
      <c r="C1096" s="61"/>
      <c r="D1096" s="61"/>
      <c r="E1096" s="61"/>
      <c r="F1096" s="93"/>
      <c r="G1096" s="94"/>
      <c r="H1096" s="95"/>
    </row>
    <row r="1097" spans="1:8">
      <c r="A1097" s="79"/>
      <c r="B1097" s="202"/>
      <c r="C1097" s="61"/>
      <c r="D1097" s="61"/>
      <c r="E1097" s="61"/>
      <c r="F1097" s="93"/>
      <c r="G1097" s="94"/>
      <c r="H1097" s="95"/>
    </row>
    <row r="1098" spans="1:8">
      <c r="A1098" s="141"/>
      <c r="B1098" s="66"/>
      <c r="C1098" s="66"/>
      <c r="D1098" s="66"/>
      <c r="E1098" s="66"/>
      <c r="F1098" s="628" t="s">
        <v>3803</v>
      </c>
      <c r="G1098" s="66"/>
      <c r="H1098" s="630">
        <f>SUM(H1092:H1095)</f>
        <v>0</v>
      </c>
    </row>
    <row r="1099" spans="1:8">
      <c r="A1099" s="142"/>
      <c r="B1099" s="51"/>
      <c r="C1099" s="51"/>
      <c r="D1099" s="51"/>
      <c r="E1099" s="51"/>
      <c r="F1099" s="629"/>
      <c r="G1099" s="51"/>
      <c r="H1099" s="640"/>
    </row>
    <row r="1100" spans="1:8">
      <c r="A1100" s="696" t="s">
        <v>3804</v>
      </c>
      <c r="B1100" s="697"/>
      <c r="C1100" s="697"/>
      <c r="D1100" s="66"/>
      <c r="E1100" s="66"/>
      <c r="F1100" s="66"/>
      <c r="G1100" s="66"/>
      <c r="H1100" s="630">
        <f>H1088+H1098+H1077</f>
        <v>306.04907559999998</v>
      </c>
    </row>
    <row r="1101" spans="1:8">
      <c r="A1101" s="673"/>
      <c r="B1101" s="674"/>
      <c r="C1101" s="674"/>
      <c r="D1101" s="70"/>
      <c r="E1101" s="70"/>
      <c r="F1101" s="70"/>
      <c r="G1101" s="70"/>
      <c r="H1101" s="718"/>
    </row>
    <row r="1102" spans="1:8">
      <c r="A1102" s="646" t="s">
        <v>3825</v>
      </c>
      <c r="B1102" s="647"/>
      <c r="C1102" s="96"/>
      <c r="D1102" s="66"/>
      <c r="E1102" s="66"/>
      <c r="F1102" s="66"/>
      <c r="G1102" s="66"/>
      <c r="H1102" s="630"/>
    </row>
    <row r="1103" spans="1:8">
      <c r="A1103" s="646"/>
      <c r="B1103" s="647"/>
      <c r="C1103" s="97"/>
      <c r="D1103" s="70"/>
      <c r="E1103" s="70"/>
      <c r="F1103" s="70"/>
      <c r="G1103" s="70"/>
      <c r="H1103" s="640"/>
    </row>
    <row r="1104" spans="1:8">
      <c r="A1104" s="646" t="s">
        <v>3805</v>
      </c>
      <c r="B1104" s="647"/>
      <c r="C1104" s="96"/>
      <c r="D1104" s="51"/>
      <c r="E1104" s="51"/>
      <c r="F1104" s="51"/>
      <c r="G1104" s="51"/>
      <c r="H1104" s="98">
        <f>(H1100+H1102)</f>
        <v>306.04907559999998</v>
      </c>
    </row>
    <row r="1105" spans="1:8" ht="15.75" thickBot="1">
      <c r="A1105" s="648"/>
      <c r="B1105" s="649"/>
      <c r="C1105" s="99"/>
      <c r="D1105" s="100"/>
      <c r="E1105" s="100"/>
      <c r="F1105" s="100"/>
      <c r="G1105" s="100"/>
      <c r="H1105" s="199"/>
    </row>
    <row r="1106" spans="1:8">
      <c r="A1106" s="650" t="s">
        <v>3806</v>
      </c>
      <c r="B1106" s="651"/>
      <c r="C1106" s="102"/>
      <c r="D1106" s="69"/>
      <c r="E1106" s="69"/>
      <c r="F1106" s="69"/>
      <c r="G1106" s="69"/>
      <c r="H1106" s="95"/>
    </row>
    <row r="1107" spans="1:8">
      <c r="A1107" s="215"/>
      <c r="B1107" s="104"/>
      <c r="C1107" s="69"/>
      <c r="D1107" s="105"/>
      <c r="E1107" s="51"/>
      <c r="F1107" s="51"/>
      <c r="G1107" s="69"/>
      <c r="H1107" s="95"/>
    </row>
    <row r="1108" spans="1:8" ht="15.75" thickBot="1">
      <c r="A1108" s="215"/>
      <c r="B1108" s="104"/>
      <c r="C1108" s="51"/>
      <c r="D1108" s="105"/>
      <c r="E1108" s="51"/>
      <c r="F1108" s="51"/>
      <c r="G1108" s="51"/>
      <c r="H1108" s="106"/>
    </row>
    <row r="1109" spans="1:8" ht="15" customHeight="1">
      <c r="A1109" s="652" t="s">
        <v>3808</v>
      </c>
      <c r="B1109" s="653"/>
      <c r="C1109" s="654"/>
      <c r="D1109" s="655" t="s">
        <v>3807</v>
      </c>
      <c r="E1109" s="656"/>
      <c r="F1109" s="656"/>
      <c r="G1109" s="656"/>
      <c r="H1109" s="657"/>
    </row>
    <row r="1110" spans="1:8">
      <c r="A1110" s="661" t="s">
        <v>4089</v>
      </c>
      <c r="B1110" s="662"/>
      <c r="C1110" s="663"/>
      <c r="D1110" s="658"/>
      <c r="E1110" s="659"/>
      <c r="F1110" s="659"/>
      <c r="G1110" s="659"/>
      <c r="H1110" s="660"/>
    </row>
    <row r="1111" spans="1:8">
      <c r="A1111" s="661" t="s">
        <v>4387</v>
      </c>
      <c r="B1111" s="662"/>
      <c r="C1111" s="663"/>
      <c r="D1111" s="658"/>
      <c r="E1111" s="659"/>
      <c r="F1111" s="659"/>
      <c r="G1111" s="659"/>
      <c r="H1111" s="660"/>
    </row>
    <row r="1112" spans="1:8" ht="15.75" thickBot="1">
      <c r="A1112" s="661" t="s">
        <v>4186</v>
      </c>
      <c r="B1112" s="662"/>
      <c r="C1112" s="663"/>
      <c r="D1112" s="658"/>
      <c r="E1112" s="659"/>
      <c r="F1112" s="659"/>
      <c r="G1112" s="659"/>
      <c r="H1112" s="660"/>
    </row>
    <row r="1113" spans="1:8">
      <c r="A1113" s="650" t="s">
        <v>3846</v>
      </c>
      <c r="B1113" s="651"/>
      <c r="C1113" s="48" t="s">
        <v>3763</v>
      </c>
      <c r="D1113" s="48" t="s">
        <v>4050</v>
      </c>
      <c r="E1113" s="49"/>
      <c r="F1113" s="49"/>
      <c r="G1113" s="49"/>
      <c r="H1113" s="710" t="s">
        <v>3976</v>
      </c>
    </row>
    <row r="1114" spans="1:8">
      <c r="A1114" s="685" t="s">
        <v>4051</v>
      </c>
      <c r="B1114" s="686"/>
      <c r="C1114" s="50"/>
      <c r="D1114" s="133" t="s">
        <v>4052</v>
      </c>
      <c r="E1114" s="51"/>
      <c r="F1114" s="51"/>
      <c r="G1114" s="51"/>
      <c r="H1114" s="711"/>
    </row>
    <row r="1115" spans="1:8">
      <c r="A1115" s="632" t="s">
        <v>3768</v>
      </c>
      <c r="B1115" s="634" t="s">
        <v>3769</v>
      </c>
      <c r="C1115" s="687" t="s">
        <v>3770</v>
      </c>
      <c r="D1115" s="187" t="s">
        <v>3771</v>
      </c>
      <c r="E1115" s="188"/>
      <c r="F1115" s="54" t="s">
        <v>3772</v>
      </c>
      <c r="G1115" s="188"/>
      <c r="H1115" s="55" t="s">
        <v>3773</v>
      </c>
    </row>
    <row r="1116" spans="1:8">
      <c r="A1116" s="712"/>
      <c r="B1116" s="635"/>
      <c r="C1116" s="667"/>
      <c r="D1116" s="56" t="s">
        <v>3774</v>
      </c>
      <c r="E1116" s="56" t="s">
        <v>3775</v>
      </c>
      <c r="F1116" s="56" t="s">
        <v>3776</v>
      </c>
      <c r="G1116" s="57" t="s">
        <v>3777</v>
      </c>
      <c r="H1116" s="58" t="s">
        <v>3778</v>
      </c>
    </row>
    <row r="1117" spans="1:8">
      <c r="A1117" s="74" t="s">
        <v>4053</v>
      </c>
      <c r="B1117" s="223" t="s">
        <v>4057</v>
      </c>
      <c r="C1117" s="61">
        <v>1</v>
      </c>
      <c r="D1117" s="61">
        <v>0.4</v>
      </c>
      <c r="E1117" s="61">
        <v>0.6</v>
      </c>
      <c r="F1117" s="61">
        <v>7.09</v>
      </c>
      <c r="G1117" s="61">
        <v>0</v>
      </c>
      <c r="H1117" s="62">
        <f>((F1117*D1117)+(E1117*G1117))*C1117</f>
        <v>2.8360000000000003</v>
      </c>
    </row>
    <row r="1118" spans="1:8">
      <c r="A1118" s="92"/>
      <c r="B1118" s="64"/>
      <c r="C1118" s="61"/>
      <c r="D1118" s="61"/>
      <c r="E1118" s="61"/>
      <c r="F1118" s="61"/>
      <c r="G1118" s="61"/>
      <c r="H1118" s="62"/>
    </row>
    <row r="1119" spans="1:8">
      <c r="A1119" s="139"/>
      <c r="B1119" s="64"/>
      <c r="C1119" s="61"/>
      <c r="D1119" s="61"/>
      <c r="E1119" s="61"/>
      <c r="F1119" s="61"/>
      <c r="G1119" s="61"/>
      <c r="H1119" s="62"/>
    </row>
    <row r="1120" spans="1:8">
      <c r="A1120" s="139"/>
      <c r="B1120" s="64"/>
      <c r="C1120" s="61"/>
      <c r="D1120" s="61"/>
      <c r="E1120" s="61"/>
      <c r="F1120" s="61"/>
      <c r="G1120" s="61"/>
      <c r="H1120" s="62"/>
    </row>
    <row r="1121" spans="1:8">
      <c r="A1121" s="139"/>
      <c r="B1121" s="65"/>
      <c r="C1121" s="61"/>
      <c r="D1121" s="61"/>
      <c r="E1121" s="61"/>
      <c r="F1121" s="61"/>
      <c r="G1121" s="61"/>
      <c r="H1121" s="62"/>
    </row>
    <row r="1122" spans="1:8">
      <c r="A1122" s="139"/>
      <c r="B1122" s="65"/>
      <c r="C1122" s="61"/>
      <c r="D1122" s="61"/>
      <c r="E1122" s="61"/>
      <c r="F1122" s="61"/>
      <c r="G1122" s="61"/>
      <c r="H1122" s="62"/>
    </row>
    <row r="1123" spans="1:8">
      <c r="A1123" s="140"/>
      <c r="B1123" s="65"/>
      <c r="C1123" s="61"/>
      <c r="D1123" s="61"/>
      <c r="E1123" s="61"/>
      <c r="F1123" s="61"/>
      <c r="G1123" s="61"/>
      <c r="H1123" s="62"/>
    </row>
    <row r="1124" spans="1:8">
      <c r="A1124" s="141"/>
      <c r="B1124" s="66"/>
      <c r="C1124" s="66"/>
      <c r="D1124" s="66"/>
      <c r="E1124" s="66"/>
      <c r="F1124" s="628" t="s">
        <v>3780</v>
      </c>
      <c r="G1124" s="66"/>
      <c r="H1124" s="723">
        <f>SUM(H1117)</f>
        <v>2.8360000000000003</v>
      </c>
    </row>
    <row r="1125" spans="1:8">
      <c r="A1125" s="142"/>
      <c r="B1125" s="51"/>
      <c r="C1125" s="51"/>
      <c r="D1125" s="51"/>
      <c r="E1125" s="51"/>
      <c r="F1125" s="629"/>
      <c r="G1125" s="51"/>
      <c r="H1125" s="715"/>
    </row>
    <row r="1126" spans="1:8">
      <c r="A1126" s="632" t="s">
        <v>3768</v>
      </c>
      <c r="B1126" s="704" t="s">
        <v>3781</v>
      </c>
      <c r="C1126" s="706"/>
      <c r="D1126" s="636" t="s">
        <v>3782</v>
      </c>
      <c r="E1126" s="636" t="s">
        <v>3770</v>
      </c>
      <c r="F1126" s="668" t="s">
        <v>3783</v>
      </c>
      <c r="G1126" s="665"/>
      <c r="H1126" s="55" t="s">
        <v>3784</v>
      </c>
    </row>
    <row r="1127" spans="1:8">
      <c r="A1127" s="633"/>
      <c r="B1127" s="707"/>
      <c r="C1127" s="709"/>
      <c r="D1127" s="667"/>
      <c r="E1127" s="667"/>
      <c r="F1127" s="669"/>
      <c r="G1127" s="635"/>
      <c r="H1127" s="58" t="s">
        <v>3778</v>
      </c>
    </row>
    <row r="1128" spans="1:8">
      <c r="A1128" s="59" t="s">
        <v>3785</v>
      </c>
      <c r="B1128" s="67" t="s">
        <v>3786</v>
      </c>
      <c r="C1128" s="65"/>
      <c r="D1128" s="65"/>
      <c r="E1128" s="61">
        <v>0.2</v>
      </c>
      <c r="F1128" s="51"/>
      <c r="G1128" s="61">
        <v>25.21</v>
      </c>
      <c r="H1128" s="62">
        <f>E1128*G1128</f>
        <v>5.0420000000000007</v>
      </c>
    </row>
    <row r="1129" spans="1:8">
      <c r="A1129" s="63" t="s">
        <v>3787</v>
      </c>
      <c r="B1129" s="67" t="s">
        <v>3788</v>
      </c>
      <c r="C1129" s="65"/>
      <c r="D1129" s="65"/>
      <c r="E1129" s="61">
        <v>1.2</v>
      </c>
      <c r="F1129" s="51"/>
      <c r="G1129" s="61">
        <v>8.3000000000000007</v>
      </c>
      <c r="H1129" s="62">
        <f>E1129*G1129</f>
        <v>9.9600000000000009</v>
      </c>
    </row>
    <row r="1130" spans="1:8">
      <c r="A1130" s="144"/>
      <c r="B1130" s="67" t="s">
        <v>3939</v>
      </c>
      <c r="C1130" s="65"/>
      <c r="D1130" s="65"/>
      <c r="E1130" s="61"/>
      <c r="F1130" s="51"/>
      <c r="G1130" s="61"/>
      <c r="H1130" s="62">
        <f>SUM(H1128:H1129)*20.51%</f>
        <v>3.0769102000000004</v>
      </c>
    </row>
    <row r="1131" spans="1:8">
      <c r="A1131" s="139"/>
      <c r="B1131" s="67"/>
      <c r="C1131" s="65"/>
      <c r="D1131" s="65"/>
      <c r="E1131" s="61"/>
      <c r="F1131" s="51"/>
      <c r="G1131" s="61"/>
      <c r="H1131" s="62"/>
    </row>
    <row r="1132" spans="1:8">
      <c r="A1132" s="139"/>
      <c r="B1132" s="67"/>
      <c r="C1132" s="65"/>
      <c r="D1132" s="65"/>
      <c r="E1132" s="61"/>
      <c r="F1132" s="51"/>
      <c r="G1132" s="61"/>
      <c r="H1132" s="62"/>
    </row>
    <row r="1133" spans="1:8">
      <c r="A1133" s="140"/>
      <c r="B1133" s="67"/>
      <c r="C1133" s="65"/>
      <c r="D1133" s="65"/>
      <c r="E1133" s="61"/>
      <c r="F1133" s="51"/>
      <c r="G1133" s="61"/>
      <c r="H1133" s="62"/>
    </row>
    <row r="1134" spans="1:8">
      <c r="A1134" s="141"/>
      <c r="B1134" s="66"/>
      <c r="C1134" s="66"/>
      <c r="D1134" s="66"/>
      <c r="E1134" s="66"/>
      <c r="F1134" s="628" t="s">
        <v>3790</v>
      </c>
      <c r="G1134" s="66"/>
      <c r="H1134" s="630">
        <f>SUM(H1128:H1130)</f>
        <v>18.078910200000003</v>
      </c>
    </row>
    <row r="1135" spans="1:8">
      <c r="A1135" s="142"/>
      <c r="B1135" s="70"/>
      <c r="C1135" s="70"/>
      <c r="D1135" s="70"/>
      <c r="E1135" s="70"/>
      <c r="F1135" s="629"/>
      <c r="G1135" s="70"/>
      <c r="H1135" s="640"/>
    </row>
    <row r="1136" spans="1:8">
      <c r="A1136" s="671" t="s">
        <v>3791</v>
      </c>
      <c r="B1136" s="672"/>
      <c r="C1136" s="675">
        <v>1</v>
      </c>
      <c r="D1136" s="628" t="s">
        <v>3792</v>
      </c>
      <c r="E1136" s="676"/>
      <c r="F1136" s="676"/>
      <c r="G1136" s="51"/>
      <c r="H1136" s="670">
        <f>(H1124+H1134)+0.01</f>
        <v>20.924910200000003</v>
      </c>
    </row>
    <row r="1137" spans="1:8">
      <c r="A1137" s="673"/>
      <c r="B1137" s="674"/>
      <c r="C1137" s="666"/>
      <c r="D1137" s="677"/>
      <c r="E1137" s="677"/>
      <c r="F1137" s="677"/>
      <c r="G1137" s="70"/>
      <c r="H1137" s="640"/>
    </row>
    <row r="1138" spans="1:8">
      <c r="A1138" s="696" t="s">
        <v>3793</v>
      </c>
      <c r="B1138" s="697"/>
      <c r="C1138" s="697"/>
      <c r="D1138" s="697"/>
      <c r="E1138" s="697"/>
      <c r="F1138" s="697"/>
      <c r="G1138" s="51"/>
      <c r="H1138" s="630">
        <f>H1136/C1136</f>
        <v>20.924910200000003</v>
      </c>
    </row>
    <row r="1139" spans="1:8">
      <c r="A1139" s="673"/>
      <c r="B1139" s="674"/>
      <c r="C1139" s="674"/>
      <c r="D1139" s="674"/>
      <c r="E1139" s="674"/>
      <c r="F1139" s="674"/>
      <c r="G1139" s="51"/>
      <c r="H1139" s="678"/>
    </row>
    <row r="1140" spans="1:8">
      <c r="A1140" s="632" t="s">
        <v>3768</v>
      </c>
      <c r="B1140" s="704" t="s">
        <v>3794</v>
      </c>
      <c r="C1140" s="705"/>
      <c r="D1140" s="706"/>
      <c r="E1140" s="682" t="s">
        <v>3795</v>
      </c>
      <c r="F1140" s="682" t="s">
        <v>3784</v>
      </c>
      <c r="G1140" s="636" t="s">
        <v>3796</v>
      </c>
      <c r="H1140" s="72" t="s">
        <v>3784</v>
      </c>
    </row>
    <row r="1141" spans="1:8">
      <c r="A1141" s="633"/>
      <c r="B1141" s="707"/>
      <c r="C1141" s="708"/>
      <c r="D1141" s="709"/>
      <c r="E1141" s="667"/>
      <c r="F1141" s="667"/>
      <c r="G1141" s="667"/>
      <c r="H1141" s="73" t="s">
        <v>3797</v>
      </c>
    </row>
    <row r="1142" spans="1:8">
      <c r="A1142" s="224" t="s">
        <v>4054</v>
      </c>
      <c r="B1142" s="75" t="s">
        <v>4058</v>
      </c>
      <c r="C1142" s="80"/>
      <c r="D1142" s="65"/>
      <c r="E1142" s="76" t="s">
        <v>3870</v>
      </c>
      <c r="F1142" s="61">
        <f>H1227</f>
        <v>267.28187600000001</v>
      </c>
      <c r="G1142" s="77">
        <v>0.28270000000000001</v>
      </c>
      <c r="H1142" s="62">
        <f>F1142*G1142</f>
        <v>75.560586345200008</v>
      </c>
    </row>
    <row r="1143" spans="1:8">
      <c r="A1143" s="79" t="s">
        <v>4055</v>
      </c>
      <c r="B1143" s="75" t="s">
        <v>4056</v>
      </c>
      <c r="C1143" s="51"/>
      <c r="D1143" s="65"/>
      <c r="E1143" s="76" t="s">
        <v>3934</v>
      </c>
      <c r="F1143" s="61">
        <f>H1287</f>
        <v>7.1513431399999998</v>
      </c>
      <c r="G1143" s="77">
        <v>20</v>
      </c>
      <c r="H1143" s="62">
        <f>F1143*G1143-0.07</f>
        <v>142.95686280000001</v>
      </c>
    </row>
    <row r="1144" spans="1:8">
      <c r="A1144" s="139"/>
      <c r="B1144" s="75"/>
      <c r="C1144" s="51"/>
      <c r="D1144" s="65"/>
      <c r="E1144" s="76"/>
      <c r="F1144" s="61"/>
      <c r="G1144" s="77"/>
      <c r="H1144" s="62"/>
    </row>
    <row r="1145" spans="1:8">
      <c r="A1145" s="139"/>
      <c r="B1145" s="75"/>
      <c r="C1145" s="51"/>
      <c r="D1145" s="65"/>
      <c r="E1145" s="76"/>
      <c r="F1145" s="61"/>
      <c r="G1145" s="77"/>
      <c r="H1145" s="62"/>
    </row>
    <row r="1146" spans="1:8">
      <c r="A1146" s="139"/>
      <c r="B1146" s="75"/>
      <c r="C1146" s="51"/>
      <c r="D1146" s="65"/>
      <c r="E1146" s="76"/>
      <c r="F1146" s="61"/>
      <c r="G1146" s="161"/>
      <c r="H1146" s="62"/>
    </row>
    <row r="1147" spans="1:8">
      <c r="A1147" s="139"/>
      <c r="B1147" s="50"/>
      <c r="C1147" s="51"/>
      <c r="D1147" s="65"/>
      <c r="E1147" s="76"/>
      <c r="F1147" s="61"/>
      <c r="G1147" s="81"/>
      <c r="H1147" s="62"/>
    </row>
    <row r="1148" spans="1:8">
      <c r="A1148" s="140"/>
      <c r="B1148" s="51"/>
      <c r="C1148" s="51"/>
      <c r="D1148" s="65"/>
      <c r="E1148" s="65"/>
      <c r="F1148" s="61"/>
      <c r="G1148" s="82"/>
      <c r="H1148" s="62"/>
    </row>
    <row r="1149" spans="1:8">
      <c r="A1149" s="141"/>
      <c r="B1149" s="66"/>
      <c r="C1149" s="66"/>
      <c r="D1149" s="66"/>
      <c r="E1149" s="66"/>
      <c r="F1149" s="628" t="s">
        <v>3798</v>
      </c>
      <c r="G1149" s="66"/>
      <c r="H1149" s="630">
        <f>SUM(H1142:H1143)+0.02</f>
        <v>218.53744914520004</v>
      </c>
    </row>
    <row r="1150" spans="1:8">
      <c r="A1150" s="142"/>
      <c r="B1150" s="51"/>
      <c r="C1150" s="51"/>
      <c r="D1150" s="51"/>
      <c r="E1150" s="51"/>
      <c r="F1150" s="629"/>
      <c r="G1150" s="51"/>
      <c r="H1150" s="640"/>
    </row>
    <row r="1151" spans="1:8">
      <c r="A1151" s="632" t="s">
        <v>3768</v>
      </c>
      <c r="B1151" s="634" t="s">
        <v>3799</v>
      </c>
      <c r="C1151" s="84" t="s">
        <v>3</v>
      </c>
      <c r="D1151" s="85" t="s">
        <v>3</v>
      </c>
      <c r="E1151" s="86" t="s">
        <v>3</v>
      </c>
      <c r="F1151" s="636" t="s">
        <v>3784</v>
      </c>
      <c r="G1151" s="636" t="s">
        <v>3796</v>
      </c>
      <c r="H1151" s="72" t="s">
        <v>3773</v>
      </c>
    </row>
    <row r="1152" spans="1:8">
      <c r="A1152" s="633"/>
      <c r="B1152" s="635"/>
      <c r="C1152" s="76" t="s">
        <v>3800</v>
      </c>
      <c r="D1152" s="76" t="s">
        <v>3801</v>
      </c>
      <c r="E1152" s="76" t="s">
        <v>3802</v>
      </c>
      <c r="F1152" s="637"/>
      <c r="G1152" s="637"/>
      <c r="H1152" s="87" t="s">
        <v>3797</v>
      </c>
    </row>
    <row r="1153" spans="1:8">
      <c r="A1153" s="224"/>
      <c r="B1153" s="88"/>
      <c r="C1153" s="89"/>
      <c r="D1153" s="89"/>
      <c r="E1153" s="89"/>
      <c r="F1153" s="89"/>
      <c r="G1153" s="90"/>
      <c r="H1153" s="91"/>
    </row>
    <row r="1154" spans="1:8">
      <c r="A1154" s="139"/>
      <c r="B1154" s="88"/>
      <c r="C1154" s="61"/>
      <c r="D1154" s="61"/>
      <c r="E1154" s="61"/>
      <c r="F1154" s="93"/>
      <c r="G1154" s="94"/>
      <c r="H1154" s="95"/>
    </row>
    <row r="1155" spans="1:8">
      <c r="A1155" s="139"/>
      <c r="B1155" s="88"/>
      <c r="C1155" s="61"/>
      <c r="D1155" s="61"/>
      <c r="E1155" s="61"/>
      <c r="F1155" s="61"/>
      <c r="G1155" s="94"/>
      <c r="H1155" s="95"/>
    </row>
    <row r="1156" spans="1:8">
      <c r="A1156" s="139"/>
      <c r="B1156" s="88"/>
      <c r="C1156" s="61"/>
      <c r="D1156" s="61"/>
      <c r="E1156" s="61"/>
      <c r="F1156" s="93"/>
      <c r="G1156" s="94"/>
      <c r="H1156" s="95"/>
    </row>
    <row r="1157" spans="1:8">
      <c r="A1157" s="140"/>
      <c r="B1157" s="65"/>
      <c r="C1157" s="61"/>
      <c r="D1157" s="61"/>
      <c r="E1157" s="61"/>
      <c r="F1157" s="65"/>
      <c r="G1157" s="94"/>
      <c r="H1157" s="95"/>
    </row>
    <row r="1158" spans="1:8">
      <c r="A1158" s="141"/>
      <c r="B1158" s="66"/>
      <c r="C1158" s="66"/>
      <c r="D1158" s="66"/>
      <c r="E1158" s="66"/>
      <c r="F1158" s="628" t="s">
        <v>3803</v>
      </c>
      <c r="G1158" s="66"/>
      <c r="H1158" s="630"/>
    </row>
    <row r="1159" spans="1:8">
      <c r="A1159" s="142"/>
      <c r="B1159" s="51"/>
      <c r="C1159" s="51"/>
      <c r="D1159" s="51"/>
      <c r="E1159" s="51"/>
      <c r="F1159" s="629"/>
      <c r="G1159" s="51"/>
      <c r="H1159" s="640"/>
    </row>
    <row r="1160" spans="1:8">
      <c r="A1160" s="696" t="s">
        <v>3804</v>
      </c>
      <c r="B1160" s="697"/>
      <c r="C1160" s="697"/>
      <c r="D1160" s="66"/>
      <c r="E1160" s="66"/>
      <c r="F1160" s="66"/>
      <c r="G1160" s="66"/>
      <c r="H1160" s="722">
        <f>H1138+H1149+H1158</f>
        <v>239.46235934520004</v>
      </c>
    </row>
    <row r="1161" spans="1:8">
      <c r="A1161" s="673"/>
      <c r="B1161" s="674"/>
      <c r="C1161" s="674"/>
      <c r="D1161" s="70"/>
      <c r="E1161" s="70"/>
      <c r="F1161" s="70"/>
      <c r="G1161" s="70"/>
      <c r="H1161" s="640"/>
    </row>
    <row r="1162" spans="1:8">
      <c r="A1162" s="646" t="s">
        <v>3825</v>
      </c>
      <c r="B1162" s="647"/>
      <c r="C1162" s="96"/>
      <c r="D1162" s="66"/>
      <c r="E1162" s="66"/>
      <c r="F1162" s="66"/>
      <c r="G1162" s="66"/>
      <c r="H1162" s="630"/>
    </row>
    <row r="1163" spans="1:8">
      <c r="A1163" s="646"/>
      <c r="B1163" s="647"/>
      <c r="C1163" s="97"/>
      <c r="D1163" s="70"/>
      <c r="E1163" s="70"/>
      <c r="F1163" s="70"/>
      <c r="G1163" s="70"/>
      <c r="H1163" s="640"/>
    </row>
    <row r="1164" spans="1:8">
      <c r="A1164" s="646" t="s">
        <v>3805</v>
      </c>
      <c r="B1164" s="647"/>
      <c r="C1164" s="96"/>
      <c r="D1164" s="51"/>
      <c r="E1164" s="51"/>
      <c r="F1164" s="51"/>
      <c r="G1164" s="51"/>
      <c r="H1164" s="98">
        <f>H1160+H1162</f>
        <v>239.46235934520004</v>
      </c>
    </row>
    <row r="1165" spans="1:8" ht="15.75" thickBot="1">
      <c r="A1165" s="648"/>
      <c r="B1165" s="649"/>
      <c r="C1165" s="99"/>
      <c r="D1165" s="100"/>
      <c r="E1165" s="100"/>
      <c r="F1165" s="100"/>
      <c r="G1165" s="100"/>
      <c r="H1165" s="199"/>
    </row>
    <row r="1166" spans="1:8">
      <c r="A1166" s="650" t="s">
        <v>3806</v>
      </c>
      <c r="B1166" s="651"/>
      <c r="C1166" s="119"/>
      <c r="D1166" s="51"/>
      <c r="E1166" s="51"/>
      <c r="F1166" s="51"/>
      <c r="G1166" s="51"/>
      <c r="H1166" s="95"/>
    </row>
    <row r="1167" spans="1:8">
      <c r="A1167" s="144"/>
      <c r="B1167" s="104"/>
      <c r="C1167" s="51"/>
      <c r="D1167" s="105"/>
      <c r="E1167" s="51"/>
      <c r="F1167" s="51"/>
      <c r="G1167" s="51"/>
      <c r="H1167" s="95"/>
    </row>
    <row r="1168" spans="1:8" ht="15.75" thickBot="1">
      <c r="A1168" s="208"/>
      <c r="B1168" s="205"/>
      <c r="C1168" s="100"/>
      <c r="D1168" s="206"/>
      <c r="E1168" s="100"/>
      <c r="F1168" s="100"/>
      <c r="G1168" s="100"/>
      <c r="H1168" s="207"/>
    </row>
    <row r="1169" spans="1:8">
      <c r="A1169" s="652" t="s">
        <v>3808</v>
      </c>
      <c r="B1169" s="653"/>
      <c r="C1169" s="654"/>
      <c r="D1169" s="655" t="s">
        <v>3807</v>
      </c>
      <c r="E1169" s="656"/>
      <c r="F1169" s="656"/>
      <c r="G1169" s="656"/>
      <c r="H1169" s="657"/>
    </row>
    <row r="1170" spans="1:8">
      <c r="A1170" s="661" t="s">
        <v>4089</v>
      </c>
      <c r="B1170" s="662"/>
      <c r="C1170" s="663"/>
      <c r="D1170" s="658"/>
      <c r="E1170" s="659"/>
      <c r="F1170" s="659"/>
      <c r="G1170" s="659"/>
      <c r="H1170" s="660"/>
    </row>
    <row r="1171" spans="1:8">
      <c r="A1171" s="661" t="s">
        <v>4387</v>
      </c>
      <c r="B1171" s="662"/>
      <c r="C1171" s="663"/>
      <c r="D1171" s="658"/>
      <c r="E1171" s="659"/>
      <c r="F1171" s="659"/>
      <c r="G1171" s="659"/>
      <c r="H1171" s="660"/>
    </row>
    <row r="1172" spans="1:8" ht="15.75" thickBot="1">
      <c r="A1172" s="661" t="s">
        <v>4186</v>
      </c>
      <c r="B1172" s="662"/>
      <c r="C1172" s="663"/>
      <c r="D1172" s="658"/>
      <c r="E1172" s="659"/>
      <c r="F1172" s="659"/>
      <c r="G1172" s="659"/>
      <c r="H1172" s="660"/>
    </row>
    <row r="1173" spans="1:8">
      <c r="A1173" s="650" t="s">
        <v>3846</v>
      </c>
      <c r="B1173" s="651"/>
      <c r="C1173" s="48" t="s">
        <v>3763</v>
      </c>
      <c r="D1173" s="48" t="s">
        <v>4058</v>
      </c>
      <c r="E1173" s="49"/>
      <c r="F1173" s="49"/>
      <c r="G1173" s="49"/>
      <c r="H1173" s="710" t="s">
        <v>3809</v>
      </c>
    </row>
    <row r="1174" spans="1:8">
      <c r="A1174" s="685" t="s">
        <v>4059</v>
      </c>
      <c r="B1174" s="686"/>
      <c r="C1174" s="50"/>
      <c r="D1174" s="133"/>
      <c r="E1174" s="51"/>
      <c r="F1174" s="51"/>
      <c r="G1174" s="51"/>
      <c r="H1174" s="711"/>
    </row>
    <row r="1175" spans="1:8">
      <c r="A1175" s="632" t="s">
        <v>3768</v>
      </c>
      <c r="B1175" s="634" t="s">
        <v>3769</v>
      </c>
      <c r="C1175" s="687" t="s">
        <v>3770</v>
      </c>
      <c r="D1175" s="187" t="s">
        <v>3771</v>
      </c>
      <c r="E1175" s="188"/>
      <c r="F1175" s="54" t="s">
        <v>3772</v>
      </c>
      <c r="G1175" s="188"/>
      <c r="H1175" s="55" t="s">
        <v>3773</v>
      </c>
    </row>
    <row r="1176" spans="1:8">
      <c r="A1176" s="633"/>
      <c r="B1176" s="635"/>
      <c r="C1176" s="667"/>
      <c r="D1176" s="56" t="s">
        <v>3774</v>
      </c>
      <c r="E1176" s="56" t="s">
        <v>3775</v>
      </c>
      <c r="F1176" s="56" t="s">
        <v>3776</v>
      </c>
      <c r="G1176" s="57" t="s">
        <v>3777</v>
      </c>
      <c r="H1176" s="58" t="s">
        <v>3778</v>
      </c>
    </row>
    <row r="1177" spans="1:8">
      <c r="A1177" s="59" t="s">
        <v>3962</v>
      </c>
      <c r="B1177" s="64" t="s">
        <v>3993</v>
      </c>
      <c r="C1177" s="61">
        <v>1</v>
      </c>
      <c r="D1177" s="61">
        <v>1</v>
      </c>
      <c r="E1177" s="61">
        <v>0</v>
      </c>
      <c r="F1177" s="61">
        <v>16.14</v>
      </c>
      <c r="G1177" s="61">
        <v>13.63</v>
      </c>
      <c r="H1177" s="62">
        <f>((F1177*D1177)+(E1177*G1177))*C1177</f>
        <v>16.14</v>
      </c>
    </row>
    <row r="1178" spans="1:8">
      <c r="A1178" s="92" t="s">
        <v>3963</v>
      </c>
      <c r="B1178" s="64" t="s">
        <v>3994</v>
      </c>
      <c r="C1178" s="61">
        <v>4</v>
      </c>
      <c r="D1178" s="61">
        <v>1</v>
      </c>
      <c r="E1178" s="61">
        <v>0</v>
      </c>
      <c r="F1178" s="61">
        <v>0.19</v>
      </c>
      <c r="G1178" s="61">
        <v>0</v>
      </c>
      <c r="H1178" s="62">
        <f>((F1178*D1178)+(E1178*G1178))*C1178+0.01</f>
        <v>0.77</v>
      </c>
    </row>
    <row r="1179" spans="1:8">
      <c r="A1179" s="92" t="s">
        <v>3946</v>
      </c>
      <c r="B1179" s="64" t="s">
        <v>3985</v>
      </c>
      <c r="C1179" s="61">
        <v>1</v>
      </c>
      <c r="D1179" s="61">
        <v>1</v>
      </c>
      <c r="E1179" s="61">
        <v>0</v>
      </c>
      <c r="F1179" s="61">
        <v>20.399999999999999</v>
      </c>
      <c r="G1179" s="61">
        <v>0</v>
      </c>
      <c r="H1179" s="62">
        <f>((F1179*D1179)+(E1179*G1179))*C1179+0.01</f>
        <v>20.41</v>
      </c>
    </row>
    <row r="1180" spans="1:8">
      <c r="A1180" s="92"/>
      <c r="B1180" s="64"/>
      <c r="C1180" s="61"/>
      <c r="D1180" s="61"/>
      <c r="E1180" s="61"/>
      <c r="F1180" s="61"/>
      <c r="G1180" s="61"/>
      <c r="H1180" s="62"/>
    </row>
    <row r="1181" spans="1:8">
      <c r="A1181" s="139"/>
      <c r="B1181" s="65"/>
      <c r="C1181" s="61"/>
      <c r="D1181" s="61"/>
      <c r="E1181" s="61"/>
      <c r="F1181" s="61"/>
      <c r="G1181" s="61"/>
      <c r="H1181" s="62"/>
    </row>
    <row r="1182" spans="1:8">
      <c r="A1182" s="139"/>
      <c r="B1182" s="65"/>
      <c r="C1182" s="61"/>
      <c r="D1182" s="61"/>
      <c r="E1182" s="61"/>
      <c r="F1182" s="61"/>
      <c r="G1182" s="61"/>
      <c r="H1182" s="62"/>
    </row>
    <row r="1183" spans="1:8">
      <c r="A1183" s="140"/>
      <c r="B1183" s="65"/>
      <c r="C1183" s="61"/>
      <c r="D1183" s="61"/>
      <c r="E1183" s="61"/>
      <c r="F1183" s="61"/>
      <c r="G1183" s="61"/>
      <c r="H1183" s="62"/>
    </row>
    <row r="1184" spans="1:8">
      <c r="A1184" s="141"/>
      <c r="B1184" s="66"/>
      <c r="C1184" s="66"/>
      <c r="D1184" s="66"/>
      <c r="E1184" s="66"/>
      <c r="F1184" s="628" t="s">
        <v>3780</v>
      </c>
      <c r="G1184" s="66"/>
      <c r="H1184" s="688">
        <f>SUM(H1177:H1180)-0.01</f>
        <v>37.31</v>
      </c>
    </row>
    <row r="1185" spans="1:8">
      <c r="A1185" s="142"/>
      <c r="B1185" s="51"/>
      <c r="C1185" s="51"/>
      <c r="D1185" s="51"/>
      <c r="E1185" s="51"/>
      <c r="F1185" s="629"/>
      <c r="G1185" s="51"/>
      <c r="H1185" s="689"/>
    </row>
    <row r="1186" spans="1:8">
      <c r="A1186" s="632" t="s">
        <v>3768</v>
      </c>
      <c r="B1186" s="704" t="s">
        <v>3781</v>
      </c>
      <c r="C1186" s="706"/>
      <c r="D1186" s="636" t="s">
        <v>3782</v>
      </c>
      <c r="E1186" s="636" t="s">
        <v>3770</v>
      </c>
      <c r="F1186" s="668" t="s">
        <v>3783</v>
      </c>
      <c r="G1186" s="665"/>
      <c r="H1186" s="55" t="s">
        <v>3784</v>
      </c>
    </row>
    <row r="1187" spans="1:8">
      <c r="A1187" s="633"/>
      <c r="B1187" s="707"/>
      <c r="C1187" s="709"/>
      <c r="D1187" s="667"/>
      <c r="E1187" s="667"/>
      <c r="F1187" s="669"/>
      <c r="G1187" s="635"/>
      <c r="H1187" s="58" t="s">
        <v>3778</v>
      </c>
    </row>
    <row r="1188" spans="1:8">
      <c r="A1188" s="59" t="s">
        <v>3785</v>
      </c>
      <c r="B1188" s="67" t="s">
        <v>3786</v>
      </c>
      <c r="C1188" s="65"/>
      <c r="D1188" s="65"/>
      <c r="E1188" s="61">
        <v>1</v>
      </c>
      <c r="F1188" s="51"/>
      <c r="G1188" s="61">
        <v>25.21</v>
      </c>
      <c r="H1188" s="62">
        <f>E1188*G1188</f>
        <v>25.21</v>
      </c>
    </row>
    <row r="1189" spans="1:8">
      <c r="A1189" s="63" t="s">
        <v>3965</v>
      </c>
      <c r="B1189" s="67" t="s">
        <v>3966</v>
      </c>
      <c r="C1189" s="65"/>
      <c r="D1189" s="65"/>
      <c r="E1189" s="61">
        <v>1</v>
      </c>
      <c r="F1189" s="51"/>
      <c r="G1189" s="61">
        <v>11.19</v>
      </c>
      <c r="H1189" s="62">
        <f>E1189*G1189+0.01</f>
        <v>11.2</v>
      </c>
    </row>
    <row r="1190" spans="1:8">
      <c r="A1190" s="63" t="s">
        <v>3787</v>
      </c>
      <c r="B1190" s="67" t="s">
        <v>3788</v>
      </c>
      <c r="C1190" s="65"/>
      <c r="D1190" s="65"/>
      <c r="E1190" s="61">
        <v>14</v>
      </c>
      <c r="F1190" s="51"/>
      <c r="G1190" s="61">
        <v>8.3000000000000007</v>
      </c>
      <c r="H1190" s="62">
        <f>E1190*G1190+0.04</f>
        <v>116.24000000000002</v>
      </c>
    </row>
    <row r="1191" spans="1:8">
      <c r="A1191" s="139"/>
      <c r="B1191" s="67" t="s">
        <v>3939</v>
      </c>
      <c r="C1191" s="65"/>
      <c r="D1191" s="65"/>
      <c r="E1191" s="61"/>
      <c r="F1191" s="51"/>
      <c r="G1191" s="61"/>
      <c r="H1191" s="62">
        <f>(H1189+H1190+H1188)*20.51%</f>
        <v>31.308515000000007</v>
      </c>
    </row>
    <row r="1192" spans="1:8">
      <c r="A1192" s="139"/>
      <c r="B1192" s="51"/>
      <c r="C1192" s="65"/>
      <c r="D1192" s="65"/>
      <c r="E1192" s="61"/>
      <c r="F1192" s="51"/>
      <c r="G1192" s="61"/>
      <c r="H1192" s="62"/>
    </row>
    <row r="1193" spans="1:8">
      <c r="A1193" s="140"/>
      <c r="B1193" s="51"/>
      <c r="C1193" s="65"/>
      <c r="D1193" s="65"/>
      <c r="E1193" s="61"/>
      <c r="F1193" s="51"/>
      <c r="G1193" s="61"/>
      <c r="H1193" s="62"/>
    </row>
    <row r="1194" spans="1:8">
      <c r="A1194" s="141"/>
      <c r="B1194" s="66"/>
      <c r="C1194" s="66"/>
      <c r="D1194" s="66"/>
      <c r="E1194" s="66"/>
      <c r="F1194" s="628" t="s">
        <v>3790</v>
      </c>
      <c r="G1194" s="66"/>
      <c r="H1194" s="670">
        <f>SUM(H1188:H1191)</f>
        <v>183.95851500000003</v>
      </c>
    </row>
    <row r="1195" spans="1:8">
      <c r="A1195" s="142"/>
      <c r="B1195" s="70"/>
      <c r="C1195" s="70"/>
      <c r="D1195" s="70"/>
      <c r="E1195" s="70"/>
      <c r="F1195" s="629"/>
      <c r="G1195" s="70"/>
      <c r="H1195" s="631"/>
    </row>
    <row r="1196" spans="1:8">
      <c r="A1196" s="671" t="s">
        <v>3791</v>
      </c>
      <c r="B1196" s="672"/>
      <c r="C1196" s="675">
        <v>2.5</v>
      </c>
      <c r="D1196" s="628" t="s">
        <v>3792</v>
      </c>
      <c r="E1196" s="676"/>
      <c r="F1196" s="676"/>
      <c r="G1196" s="51"/>
      <c r="H1196" s="670">
        <f>(H1184+H1194)</f>
        <v>221.26851500000004</v>
      </c>
    </row>
    <row r="1197" spans="1:8">
      <c r="A1197" s="673"/>
      <c r="B1197" s="674"/>
      <c r="C1197" s="666"/>
      <c r="D1197" s="677"/>
      <c r="E1197" s="677"/>
      <c r="F1197" s="677"/>
      <c r="G1197" s="70"/>
      <c r="H1197" s="640"/>
    </row>
    <row r="1198" spans="1:8">
      <c r="A1198" s="696" t="s">
        <v>3793</v>
      </c>
      <c r="B1198" s="697"/>
      <c r="C1198" s="697"/>
      <c r="D1198" s="697"/>
      <c r="E1198" s="697"/>
      <c r="F1198" s="697"/>
      <c r="G1198" s="51"/>
      <c r="H1198" s="630">
        <f>H1196/C1196</f>
        <v>88.507406000000017</v>
      </c>
    </row>
    <row r="1199" spans="1:8">
      <c r="A1199" s="673"/>
      <c r="B1199" s="674"/>
      <c r="C1199" s="674"/>
      <c r="D1199" s="674"/>
      <c r="E1199" s="674"/>
      <c r="F1199" s="674"/>
      <c r="G1199" s="51"/>
      <c r="H1199" s="678"/>
    </row>
    <row r="1200" spans="1:8">
      <c r="A1200" s="632" t="s">
        <v>3768</v>
      </c>
      <c r="B1200" s="704" t="s">
        <v>3794</v>
      </c>
      <c r="C1200" s="705"/>
      <c r="D1200" s="706"/>
      <c r="E1200" s="682" t="s">
        <v>3795</v>
      </c>
      <c r="F1200" s="682" t="s">
        <v>3784</v>
      </c>
      <c r="G1200" s="636" t="s">
        <v>3796</v>
      </c>
      <c r="H1200" s="72" t="s">
        <v>3784</v>
      </c>
    </row>
    <row r="1201" spans="1:8">
      <c r="A1201" s="633"/>
      <c r="B1201" s="707"/>
      <c r="C1201" s="708"/>
      <c r="D1201" s="709"/>
      <c r="E1201" s="667"/>
      <c r="F1201" s="667"/>
      <c r="G1201" s="667"/>
      <c r="H1201" s="73" t="s">
        <v>3797</v>
      </c>
    </row>
    <row r="1202" spans="1:8">
      <c r="A1202" s="74" t="s">
        <v>3937</v>
      </c>
      <c r="B1202" s="75" t="s">
        <v>3967</v>
      </c>
      <c r="C1202" s="51"/>
      <c r="D1202" s="65"/>
      <c r="E1202" s="76" t="s">
        <v>3934</v>
      </c>
      <c r="F1202" s="61">
        <v>0.43</v>
      </c>
      <c r="G1202" s="77">
        <v>316.82900000000001</v>
      </c>
      <c r="H1202" s="62">
        <f>F1202*G1202+0.25</f>
        <v>136.48647</v>
      </c>
    </row>
    <row r="1203" spans="1:8">
      <c r="A1203" s="79" t="s">
        <v>3968</v>
      </c>
      <c r="B1203" s="75" t="s">
        <v>3845</v>
      </c>
      <c r="C1203" s="51"/>
      <c r="D1203" s="65"/>
      <c r="E1203" s="76" t="s">
        <v>3870</v>
      </c>
      <c r="F1203" s="61">
        <v>15</v>
      </c>
      <c r="G1203" s="77">
        <v>0.6139</v>
      </c>
      <c r="H1203" s="62">
        <f>F1203*G1203</f>
        <v>9.2085000000000008</v>
      </c>
    </row>
    <row r="1204" spans="1:8">
      <c r="A1204" s="79" t="s">
        <v>3840</v>
      </c>
      <c r="B1204" s="75" t="s">
        <v>3839</v>
      </c>
      <c r="C1204" s="80"/>
      <c r="D1204" s="65"/>
      <c r="E1204" s="76" t="s">
        <v>3870</v>
      </c>
      <c r="F1204" s="61">
        <v>45</v>
      </c>
      <c r="G1204" s="77">
        <v>0.73509999999999998</v>
      </c>
      <c r="H1204" s="62">
        <f>F1204*G1204</f>
        <v>33.079499999999996</v>
      </c>
    </row>
    <row r="1205" spans="1:8">
      <c r="A1205" s="139"/>
      <c r="B1205" s="75"/>
      <c r="C1205" s="80"/>
      <c r="D1205" s="65"/>
      <c r="E1205" s="76"/>
      <c r="F1205" s="61"/>
      <c r="G1205" s="77"/>
      <c r="H1205" s="78"/>
    </row>
    <row r="1206" spans="1:8">
      <c r="A1206" s="139"/>
      <c r="B1206" s="75"/>
      <c r="C1206" s="51"/>
      <c r="D1206" s="65"/>
      <c r="E1206" s="76"/>
      <c r="F1206" s="61"/>
      <c r="G1206" s="81"/>
      <c r="H1206" s="78"/>
    </row>
    <row r="1207" spans="1:8">
      <c r="A1207" s="139"/>
      <c r="B1207" s="75"/>
      <c r="C1207" s="51"/>
      <c r="D1207" s="65"/>
      <c r="E1207" s="76"/>
      <c r="F1207" s="61"/>
      <c r="G1207" s="81"/>
      <c r="H1207" s="78"/>
    </row>
    <row r="1208" spans="1:8">
      <c r="A1208" s="140"/>
      <c r="B1208" s="51"/>
      <c r="C1208" s="51"/>
      <c r="D1208" s="65"/>
      <c r="E1208" s="65"/>
      <c r="F1208" s="61"/>
      <c r="G1208" s="82"/>
      <c r="H1208" s="83"/>
    </row>
    <row r="1209" spans="1:8">
      <c r="A1209" s="141"/>
      <c r="B1209" s="66"/>
      <c r="C1209" s="66"/>
      <c r="D1209" s="66"/>
      <c r="E1209" s="66"/>
      <c r="F1209" s="628" t="s">
        <v>3798</v>
      </c>
      <c r="G1209" s="66"/>
      <c r="H1209" s="670">
        <f>SUM(H1202:H1204)</f>
        <v>178.77447000000001</v>
      </c>
    </row>
    <row r="1210" spans="1:8">
      <c r="A1210" s="142"/>
      <c r="B1210" s="51"/>
      <c r="C1210" s="51"/>
      <c r="D1210" s="51"/>
      <c r="E1210" s="51"/>
      <c r="F1210" s="629"/>
      <c r="G1210" s="51"/>
      <c r="H1210" s="631"/>
    </row>
    <row r="1211" spans="1:8">
      <c r="A1211" s="720" t="s">
        <v>3768</v>
      </c>
      <c r="B1211" s="636" t="s">
        <v>3799</v>
      </c>
      <c r="C1211" s="217" t="s">
        <v>3</v>
      </c>
      <c r="D1211" s="85" t="s">
        <v>3</v>
      </c>
      <c r="E1211" s="86" t="s">
        <v>3</v>
      </c>
      <c r="F1211" s="636" t="s">
        <v>3784</v>
      </c>
      <c r="G1211" s="636" t="s">
        <v>3796</v>
      </c>
      <c r="H1211" s="196" t="s">
        <v>3773</v>
      </c>
    </row>
    <row r="1212" spans="1:8">
      <c r="A1212" s="721"/>
      <c r="B1212" s="637"/>
      <c r="C1212" s="218" t="s">
        <v>3800</v>
      </c>
      <c r="D1212" s="56" t="s">
        <v>3801</v>
      </c>
      <c r="E1212" s="56" t="s">
        <v>3802</v>
      </c>
      <c r="F1212" s="637"/>
      <c r="G1212" s="637"/>
      <c r="H1212" s="197" t="s">
        <v>3797</v>
      </c>
    </row>
    <row r="1213" spans="1:8">
      <c r="A1213" s="156"/>
      <c r="B1213" s="88"/>
      <c r="C1213" s="61"/>
      <c r="D1213" s="61"/>
      <c r="E1213" s="61"/>
      <c r="F1213" s="61"/>
      <c r="G1213" s="94"/>
      <c r="H1213" s="95"/>
    </row>
    <row r="1214" spans="1:8">
      <c r="A1214" s="156"/>
      <c r="B1214" s="202"/>
      <c r="C1214" s="61"/>
      <c r="D1214" s="61"/>
      <c r="E1214" s="61"/>
      <c r="F1214" s="93"/>
      <c r="G1214" s="94"/>
      <c r="H1214" s="95"/>
    </row>
    <row r="1215" spans="1:8">
      <c r="A1215" s="156"/>
      <c r="B1215" s="202"/>
      <c r="C1215" s="61"/>
      <c r="D1215" s="61"/>
      <c r="E1215" s="61"/>
      <c r="F1215" s="93"/>
      <c r="G1215" s="94"/>
      <c r="H1215" s="95"/>
    </row>
    <row r="1216" spans="1:8">
      <c r="A1216" s="156"/>
      <c r="B1216" s="202"/>
      <c r="C1216" s="61"/>
      <c r="D1216" s="61"/>
      <c r="E1216" s="61"/>
      <c r="F1216" s="93"/>
      <c r="G1216" s="94"/>
      <c r="H1216" s="95"/>
    </row>
    <row r="1217" spans="1:8">
      <c r="A1217" s="156"/>
      <c r="B1217" s="202"/>
      <c r="C1217" s="61"/>
      <c r="D1217" s="61"/>
      <c r="E1217" s="61"/>
      <c r="F1217" s="93"/>
      <c r="G1217" s="94"/>
      <c r="H1217" s="95"/>
    </row>
    <row r="1218" spans="1:8">
      <c r="A1218" s="156"/>
      <c r="B1218" s="202"/>
      <c r="C1218" s="61"/>
      <c r="D1218" s="61"/>
      <c r="E1218" s="61"/>
      <c r="F1218" s="93"/>
      <c r="G1218" s="94"/>
      <c r="H1218" s="95"/>
    </row>
    <row r="1219" spans="1:8">
      <c r="A1219" s="79"/>
      <c r="B1219" s="202"/>
      <c r="C1219" s="61"/>
      <c r="D1219" s="61"/>
      <c r="E1219" s="61"/>
      <c r="F1219" s="93"/>
      <c r="G1219" s="94"/>
      <c r="H1219" s="78"/>
    </row>
    <row r="1220" spans="1:8">
      <c r="A1220" s="79"/>
      <c r="B1220" s="202"/>
      <c r="C1220" s="61"/>
      <c r="D1220" s="61"/>
      <c r="E1220" s="61"/>
      <c r="F1220" s="93"/>
      <c r="G1220" s="94"/>
      <c r="H1220" s="78"/>
    </row>
    <row r="1221" spans="1:8">
      <c r="A1221" s="141"/>
      <c r="B1221" s="66"/>
      <c r="C1221" s="66"/>
      <c r="D1221" s="66"/>
      <c r="E1221" s="66"/>
      <c r="F1221" s="628" t="s">
        <v>3803</v>
      </c>
      <c r="G1221" s="66"/>
      <c r="H1221" s="630">
        <f>SUM(H1213:H1218)</f>
        <v>0</v>
      </c>
    </row>
    <row r="1222" spans="1:8">
      <c r="A1222" s="142"/>
      <c r="B1222" s="51"/>
      <c r="C1222" s="51"/>
      <c r="D1222" s="51"/>
      <c r="E1222" s="51"/>
      <c r="F1222" s="629"/>
      <c r="G1222" s="51"/>
      <c r="H1222" s="640"/>
    </row>
    <row r="1223" spans="1:8">
      <c r="A1223" s="696" t="s">
        <v>3804</v>
      </c>
      <c r="B1223" s="697"/>
      <c r="C1223" s="697"/>
      <c r="D1223" s="66"/>
      <c r="E1223" s="66"/>
      <c r="F1223" s="66"/>
      <c r="G1223" s="66"/>
      <c r="H1223" s="630">
        <f>H1198+H1209+H1221</f>
        <v>267.28187600000001</v>
      </c>
    </row>
    <row r="1224" spans="1:8">
      <c r="A1224" s="673"/>
      <c r="B1224" s="674"/>
      <c r="C1224" s="674"/>
      <c r="D1224" s="70"/>
      <c r="E1224" s="70"/>
      <c r="F1224" s="70"/>
      <c r="G1224" s="70"/>
      <c r="H1224" s="678"/>
    </row>
    <row r="1225" spans="1:8">
      <c r="A1225" s="646" t="s">
        <v>3825</v>
      </c>
      <c r="B1225" s="647"/>
      <c r="C1225" s="96"/>
      <c r="D1225" s="66"/>
      <c r="E1225" s="66"/>
      <c r="F1225" s="66"/>
      <c r="G1225" s="66"/>
      <c r="H1225" s="630"/>
    </row>
    <row r="1226" spans="1:8">
      <c r="A1226" s="646"/>
      <c r="B1226" s="647"/>
      <c r="C1226" s="97"/>
      <c r="D1226" s="70"/>
      <c r="E1226" s="70"/>
      <c r="F1226" s="70"/>
      <c r="G1226" s="70"/>
      <c r="H1226" s="640"/>
    </row>
    <row r="1227" spans="1:8">
      <c r="A1227" s="646" t="s">
        <v>3805</v>
      </c>
      <c r="B1227" s="647"/>
      <c r="C1227" s="96"/>
      <c r="D1227" s="51"/>
      <c r="E1227" s="51"/>
      <c r="F1227" s="51"/>
      <c r="G1227" s="51"/>
      <c r="H1227" s="98">
        <f>(H1223+H1225)</f>
        <v>267.28187600000001</v>
      </c>
    </row>
    <row r="1228" spans="1:8" ht="15.75" thickBot="1">
      <c r="A1228" s="648"/>
      <c r="B1228" s="649"/>
      <c r="C1228" s="99"/>
      <c r="D1228" s="100"/>
      <c r="E1228" s="100"/>
      <c r="F1228" s="100"/>
      <c r="G1228" s="100"/>
      <c r="H1228" s="199"/>
    </row>
    <row r="1229" spans="1:8">
      <c r="A1229" s="650" t="s">
        <v>3806</v>
      </c>
      <c r="B1229" s="651"/>
      <c r="C1229" s="119"/>
      <c r="D1229" s="51"/>
      <c r="E1229" s="51"/>
      <c r="F1229" s="51"/>
      <c r="G1229" s="51"/>
      <c r="H1229" s="95"/>
    </row>
    <row r="1230" spans="1:8">
      <c r="A1230" s="215"/>
      <c r="B1230" s="104"/>
      <c r="C1230" s="51"/>
      <c r="D1230" s="105"/>
      <c r="E1230" s="51"/>
      <c r="F1230" s="51"/>
      <c r="G1230" s="51"/>
      <c r="H1230" s="95"/>
    </row>
    <row r="1231" spans="1:8" ht="15.75" thickBot="1">
      <c r="A1231" s="216"/>
      <c r="B1231" s="205"/>
      <c r="C1231" s="100"/>
      <c r="D1231" s="206"/>
      <c r="E1231" s="100"/>
      <c r="F1231" s="100"/>
      <c r="G1231" s="100"/>
      <c r="H1231" s="207"/>
    </row>
    <row r="1232" spans="1:8" ht="15" customHeight="1">
      <c r="A1232" s="652" t="s">
        <v>3808</v>
      </c>
      <c r="B1232" s="653"/>
      <c r="C1232" s="654"/>
      <c r="D1232" s="655" t="s">
        <v>3807</v>
      </c>
      <c r="E1232" s="656"/>
      <c r="F1232" s="656"/>
      <c r="G1232" s="656"/>
      <c r="H1232" s="657"/>
    </row>
    <row r="1233" spans="1:8">
      <c r="A1233" s="661" t="s">
        <v>4089</v>
      </c>
      <c r="B1233" s="662"/>
      <c r="C1233" s="663"/>
      <c r="D1233" s="658"/>
      <c r="E1233" s="659"/>
      <c r="F1233" s="659"/>
      <c r="G1233" s="659"/>
      <c r="H1233" s="660"/>
    </row>
    <row r="1234" spans="1:8">
      <c r="A1234" s="661" t="s">
        <v>4387</v>
      </c>
      <c r="B1234" s="662"/>
      <c r="C1234" s="663"/>
      <c r="D1234" s="658"/>
      <c r="E1234" s="659"/>
      <c r="F1234" s="659"/>
      <c r="G1234" s="659"/>
      <c r="H1234" s="660"/>
    </row>
    <row r="1235" spans="1:8" ht="15.75" thickBot="1">
      <c r="A1235" s="661" t="s">
        <v>4186</v>
      </c>
      <c r="B1235" s="662"/>
      <c r="C1235" s="663"/>
      <c r="D1235" s="658"/>
      <c r="E1235" s="659"/>
      <c r="F1235" s="659"/>
      <c r="G1235" s="659"/>
      <c r="H1235" s="660"/>
    </row>
    <row r="1236" spans="1:8">
      <c r="A1236" s="650" t="s">
        <v>3846</v>
      </c>
      <c r="B1236" s="651"/>
      <c r="C1236" s="48" t="s">
        <v>3763</v>
      </c>
      <c r="D1236" s="48" t="s">
        <v>4056</v>
      </c>
      <c r="E1236" s="49"/>
      <c r="F1236" s="49"/>
      <c r="G1236" s="49"/>
      <c r="H1236" s="710" t="s">
        <v>4021</v>
      </c>
    </row>
    <row r="1237" spans="1:8">
      <c r="A1237" s="685" t="s">
        <v>4060</v>
      </c>
      <c r="B1237" s="686"/>
      <c r="C1237" s="50"/>
      <c r="D1237" s="133"/>
      <c r="E1237" s="51"/>
      <c r="F1237" s="51"/>
      <c r="G1237" s="51"/>
      <c r="H1237" s="711"/>
    </row>
    <row r="1238" spans="1:8">
      <c r="A1238" s="632" t="s">
        <v>3768</v>
      </c>
      <c r="B1238" s="634" t="s">
        <v>3769</v>
      </c>
      <c r="C1238" s="687" t="s">
        <v>3770</v>
      </c>
      <c r="D1238" s="187" t="s">
        <v>3771</v>
      </c>
      <c r="E1238" s="188"/>
      <c r="F1238" s="54" t="s">
        <v>3772</v>
      </c>
      <c r="G1238" s="188"/>
      <c r="H1238" s="55" t="s">
        <v>3773</v>
      </c>
    </row>
    <row r="1239" spans="1:8">
      <c r="A1239" s="633"/>
      <c r="B1239" s="635"/>
      <c r="C1239" s="667"/>
      <c r="D1239" s="56" t="s">
        <v>3774</v>
      </c>
      <c r="E1239" s="56" t="s">
        <v>3775</v>
      </c>
      <c r="F1239" s="56" t="s">
        <v>3776</v>
      </c>
      <c r="G1239" s="57" t="s">
        <v>3777</v>
      </c>
      <c r="H1239" s="58" t="s">
        <v>3778</v>
      </c>
    </row>
    <row r="1240" spans="1:8">
      <c r="A1240" s="141"/>
      <c r="B1240" s="60"/>
      <c r="C1240" s="61"/>
      <c r="D1240" s="61"/>
      <c r="E1240" s="61"/>
      <c r="F1240" s="61"/>
      <c r="G1240" s="61"/>
      <c r="H1240" s="62"/>
    </row>
    <row r="1241" spans="1:8">
      <c r="A1241" s="139"/>
      <c r="B1241" s="65"/>
      <c r="C1241" s="61"/>
      <c r="D1241" s="61"/>
      <c r="E1241" s="61"/>
      <c r="F1241" s="61"/>
      <c r="G1241" s="61"/>
      <c r="H1241" s="62"/>
    </row>
    <row r="1242" spans="1:8">
      <c r="A1242" s="139"/>
      <c r="B1242" s="65"/>
      <c r="C1242" s="61"/>
      <c r="D1242" s="61"/>
      <c r="E1242" s="61"/>
      <c r="F1242" s="61"/>
      <c r="G1242" s="61"/>
      <c r="H1242" s="62"/>
    </row>
    <row r="1243" spans="1:8">
      <c r="A1243" s="139"/>
      <c r="B1243" s="65"/>
      <c r="C1243" s="61"/>
      <c r="D1243" s="61"/>
      <c r="E1243" s="61"/>
      <c r="F1243" s="61"/>
      <c r="G1243" s="61"/>
      <c r="H1243" s="62"/>
    </row>
    <row r="1244" spans="1:8">
      <c r="A1244" s="139"/>
      <c r="B1244" s="65"/>
      <c r="C1244" s="61"/>
      <c r="D1244" s="61"/>
      <c r="E1244" s="61"/>
      <c r="F1244" s="61"/>
      <c r="G1244" s="61"/>
      <c r="H1244" s="62"/>
    </row>
    <row r="1245" spans="1:8">
      <c r="A1245" s="139"/>
      <c r="B1245" s="65"/>
      <c r="C1245" s="61"/>
      <c r="D1245" s="61"/>
      <c r="E1245" s="61"/>
      <c r="F1245" s="61"/>
      <c r="G1245" s="61"/>
      <c r="H1245" s="62"/>
    </row>
    <row r="1246" spans="1:8">
      <c r="A1246" s="140"/>
      <c r="B1246" s="65"/>
      <c r="C1246" s="61"/>
      <c r="D1246" s="61"/>
      <c r="E1246" s="61"/>
      <c r="F1246" s="61"/>
      <c r="G1246" s="61"/>
      <c r="H1246" s="62"/>
    </row>
    <row r="1247" spans="1:8">
      <c r="A1247" s="137"/>
      <c r="B1247" s="66"/>
      <c r="C1247" s="66"/>
      <c r="D1247" s="66"/>
      <c r="E1247" s="66"/>
      <c r="F1247" s="628" t="s">
        <v>3780</v>
      </c>
      <c r="G1247" s="66"/>
      <c r="H1247" s="688"/>
    </row>
    <row r="1248" spans="1:8">
      <c r="A1248" s="138"/>
      <c r="B1248" s="51"/>
      <c r="C1248" s="51"/>
      <c r="D1248" s="51"/>
      <c r="E1248" s="51"/>
      <c r="F1248" s="629"/>
      <c r="G1248" s="51"/>
      <c r="H1248" s="689"/>
    </row>
    <row r="1249" spans="1:8">
      <c r="A1249" s="632" t="s">
        <v>3768</v>
      </c>
      <c r="B1249" s="704" t="s">
        <v>3781</v>
      </c>
      <c r="C1249" s="706"/>
      <c r="D1249" s="636" t="s">
        <v>3782</v>
      </c>
      <c r="E1249" s="636" t="s">
        <v>3770</v>
      </c>
      <c r="F1249" s="668" t="s">
        <v>3783</v>
      </c>
      <c r="G1249" s="665"/>
      <c r="H1249" s="55" t="s">
        <v>3784</v>
      </c>
    </row>
    <row r="1250" spans="1:8">
      <c r="A1250" s="633"/>
      <c r="B1250" s="707"/>
      <c r="C1250" s="709"/>
      <c r="D1250" s="667"/>
      <c r="E1250" s="667"/>
      <c r="F1250" s="669"/>
      <c r="G1250" s="635"/>
      <c r="H1250" s="58" t="s">
        <v>3778</v>
      </c>
    </row>
    <row r="1251" spans="1:8">
      <c r="A1251" s="59" t="s">
        <v>3785</v>
      </c>
      <c r="B1251" s="189" t="s">
        <v>3786</v>
      </c>
      <c r="C1251" s="65"/>
      <c r="D1251" s="65"/>
      <c r="E1251" s="61">
        <v>0.02</v>
      </c>
      <c r="F1251" s="190"/>
      <c r="G1251" s="61">
        <v>25.21</v>
      </c>
      <c r="H1251" s="62">
        <f>E1251*G1251</f>
        <v>0.50419999999999998</v>
      </c>
    </row>
    <row r="1252" spans="1:8">
      <c r="A1252" s="63" t="s">
        <v>4023</v>
      </c>
      <c r="B1252" s="67" t="s">
        <v>4024</v>
      </c>
      <c r="C1252" s="65"/>
      <c r="D1252" s="65"/>
      <c r="E1252" s="61">
        <v>0.08</v>
      </c>
      <c r="F1252" s="69"/>
      <c r="G1252" s="61">
        <v>11.19</v>
      </c>
      <c r="H1252" s="62">
        <f>E1252*G1252</f>
        <v>0.8952</v>
      </c>
    </row>
    <row r="1253" spans="1:8">
      <c r="A1253" s="63" t="s">
        <v>3787</v>
      </c>
      <c r="B1253" s="67" t="s">
        <v>3788</v>
      </c>
      <c r="C1253" s="65"/>
      <c r="D1253" s="65"/>
      <c r="E1253" s="61">
        <v>0.14000000000000001</v>
      </c>
      <c r="F1253" s="69"/>
      <c r="G1253" s="61">
        <v>8.3000000000000007</v>
      </c>
      <c r="H1253" s="62">
        <f>E1253*G1253</f>
        <v>1.1620000000000001</v>
      </c>
    </row>
    <row r="1254" spans="1:8">
      <c r="A1254" s="139"/>
      <c r="B1254" s="67" t="s">
        <v>3939</v>
      </c>
      <c r="C1254" s="65"/>
      <c r="D1254" s="65"/>
      <c r="E1254" s="61"/>
      <c r="F1254" s="51"/>
      <c r="G1254" s="61"/>
      <c r="H1254" s="62">
        <f>SUM(H1251:H1253)*20.51%</f>
        <v>0.52534314000000004</v>
      </c>
    </row>
    <row r="1255" spans="1:8">
      <c r="A1255" s="139"/>
      <c r="B1255" s="51"/>
      <c r="C1255" s="65"/>
      <c r="D1255" s="65"/>
      <c r="E1255" s="61"/>
      <c r="F1255" s="69"/>
      <c r="G1255" s="61"/>
      <c r="H1255" s="62"/>
    </row>
    <row r="1256" spans="1:8">
      <c r="A1256" s="140"/>
      <c r="B1256" s="51"/>
      <c r="C1256" s="65"/>
      <c r="D1256" s="65"/>
      <c r="E1256" s="61"/>
      <c r="F1256" s="69"/>
      <c r="G1256" s="61"/>
      <c r="H1256" s="62"/>
    </row>
    <row r="1257" spans="1:8">
      <c r="A1257" s="141"/>
      <c r="B1257" s="66"/>
      <c r="C1257" s="66"/>
      <c r="D1257" s="66"/>
      <c r="E1257" s="66"/>
      <c r="F1257" s="628" t="s">
        <v>3790</v>
      </c>
      <c r="G1257" s="66"/>
      <c r="H1257" s="670">
        <f>SUM(H1251:H1254)</f>
        <v>3.0867431399999998</v>
      </c>
    </row>
    <row r="1258" spans="1:8">
      <c r="A1258" s="142"/>
      <c r="B1258" s="70"/>
      <c r="C1258" s="70"/>
      <c r="D1258" s="70"/>
      <c r="E1258" s="70"/>
      <c r="F1258" s="629"/>
      <c r="G1258" s="70"/>
      <c r="H1258" s="631"/>
    </row>
    <row r="1259" spans="1:8">
      <c r="A1259" s="671" t="s">
        <v>3791</v>
      </c>
      <c r="B1259" s="672"/>
      <c r="C1259" s="675">
        <v>1</v>
      </c>
      <c r="D1259" s="628" t="s">
        <v>3792</v>
      </c>
      <c r="E1259" s="676"/>
      <c r="F1259" s="676"/>
      <c r="G1259" s="51"/>
      <c r="H1259" s="670">
        <f>(H1247+H1257)</f>
        <v>3.0867431399999998</v>
      </c>
    </row>
    <row r="1260" spans="1:8">
      <c r="A1260" s="673"/>
      <c r="B1260" s="674"/>
      <c r="C1260" s="666"/>
      <c r="D1260" s="677"/>
      <c r="E1260" s="677"/>
      <c r="F1260" s="677"/>
      <c r="G1260" s="70"/>
      <c r="H1260" s="640"/>
    </row>
    <row r="1261" spans="1:8">
      <c r="A1261" s="696" t="s">
        <v>3793</v>
      </c>
      <c r="B1261" s="697"/>
      <c r="C1261" s="697"/>
      <c r="D1261" s="697"/>
      <c r="E1261" s="697"/>
      <c r="F1261" s="697"/>
      <c r="G1261" s="51"/>
      <c r="H1261" s="630">
        <f>H1259/C1259</f>
        <v>3.0867431399999998</v>
      </c>
    </row>
    <row r="1262" spans="1:8">
      <c r="A1262" s="673"/>
      <c r="B1262" s="674"/>
      <c r="C1262" s="674"/>
      <c r="D1262" s="674"/>
      <c r="E1262" s="674"/>
      <c r="F1262" s="674"/>
      <c r="G1262" s="51"/>
      <c r="H1262" s="678"/>
    </row>
    <row r="1263" spans="1:8">
      <c r="A1263" s="632" t="s">
        <v>3768</v>
      </c>
      <c r="B1263" s="704" t="s">
        <v>3794</v>
      </c>
      <c r="C1263" s="705"/>
      <c r="D1263" s="706"/>
      <c r="E1263" s="682" t="s">
        <v>3795</v>
      </c>
      <c r="F1263" s="682" t="s">
        <v>3784</v>
      </c>
      <c r="G1263" s="636" t="s">
        <v>3796</v>
      </c>
      <c r="H1263" s="72" t="s">
        <v>3784</v>
      </c>
    </row>
    <row r="1264" spans="1:8">
      <c r="A1264" s="633"/>
      <c r="B1264" s="707"/>
      <c r="C1264" s="708"/>
      <c r="D1264" s="709"/>
      <c r="E1264" s="667"/>
      <c r="F1264" s="667"/>
      <c r="G1264" s="667"/>
      <c r="H1264" s="73" t="s">
        <v>3797</v>
      </c>
    </row>
    <row r="1265" spans="1:8">
      <c r="A1265" s="74" t="s">
        <v>4025</v>
      </c>
      <c r="B1265" s="75" t="s">
        <v>4026</v>
      </c>
      <c r="C1265" s="51"/>
      <c r="D1265" s="65"/>
      <c r="E1265" s="76" t="s">
        <v>3934</v>
      </c>
      <c r="F1265" s="61">
        <v>7.16</v>
      </c>
      <c r="G1265" s="77">
        <v>0.01</v>
      </c>
      <c r="H1265" s="95">
        <f>F1265*G1265</f>
        <v>7.1599999999999997E-2</v>
      </c>
    </row>
    <row r="1266" spans="1:8">
      <c r="A1266" s="79" t="s">
        <v>4027</v>
      </c>
      <c r="B1266" s="75" t="s">
        <v>4028</v>
      </c>
      <c r="C1266" s="51"/>
      <c r="D1266" s="65"/>
      <c r="E1266" s="76" t="s">
        <v>3934</v>
      </c>
      <c r="F1266" s="61">
        <v>3.63</v>
      </c>
      <c r="G1266" s="77">
        <v>1.1000000000000001</v>
      </c>
      <c r="H1266" s="95">
        <f>F1266*G1266</f>
        <v>3.9930000000000003</v>
      </c>
    </row>
    <row r="1267" spans="1:8">
      <c r="A1267" s="139"/>
      <c r="B1267" s="50"/>
      <c r="C1267" s="80"/>
      <c r="D1267" s="65"/>
      <c r="E1267" s="76"/>
      <c r="F1267" s="61"/>
      <c r="G1267" s="77"/>
      <c r="H1267" s="95"/>
    </row>
    <row r="1268" spans="1:8">
      <c r="A1268" s="139"/>
      <c r="B1268" s="50"/>
      <c r="C1268" s="80"/>
      <c r="D1268" s="65"/>
      <c r="E1268" s="76"/>
      <c r="F1268" s="61"/>
      <c r="G1268" s="77"/>
      <c r="H1268" s="95"/>
    </row>
    <row r="1269" spans="1:8">
      <c r="A1269" s="139"/>
      <c r="B1269" s="50"/>
      <c r="C1269" s="69"/>
      <c r="D1269" s="65"/>
      <c r="E1269" s="76"/>
      <c r="F1269" s="61"/>
      <c r="G1269" s="81"/>
      <c r="H1269" s="95"/>
    </row>
    <row r="1270" spans="1:8">
      <c r="A1270" s="139"/>
      <c r="B1270" s="50"/>
      <c r="C1270" s="69"/>
      <c r="D1270" s="65"/>
      <c r="E1270" s="76"/>
      <c r="F1270" s="61"/>
      <c r="G1270" s="81"/>
      <c r="H1270" s="78"/>
    </row>
    <row r="1271" spans="1:8">
      <c r="A1271" s="140"/>
      <c r="B1271" s="51"/>
      <c r="C1271" s="69"/>
      <c r="D1271" s="65"/>
      <c r="E1271" s="65"/>
      <c r="F1271" s="61"/>
      <c r="G1271" s="82"/>
      <c r="H1271" s="83"/>
    </row>
    <row r="1272" spans="1:8">
      <c r="A1272" s="141"/>
      <c r="B1272" s="66"/>
      <c r="C1272" s="66"/>
      <c r="D1272" s="66"/>
      <c r="E1272" s="66"/>
      <c r="F1272" s="628" t="s">
        <v>3798</v>
      </c>
      <c r="G1272" s="66"/>
      <c r="H1272" s="630">
        <f>SUM(H1265:H1266)</f>
        <v>4.0646000000000004</v>
      </c>
    </row>
    <row r="1273" spans="1:8">
      <c r="A1273" s="142"/>
      <c r="B1273" s="51"/>
      <c r="C1273" s="51"/>
      <c r="D1273" s="51"/>
      <c r="E1273" s="51"/>
      <c r="F1273" s="629"/>
      <c r="G1273" s="51"/>
      <c r="H1273" s="640"/>
    </row>
    <row r="1274" spans="1:8">
      <c r="A1274" s="632" t="s">
        <v>3768</v>
      </c>
      <c r="B1274" s="634" t="s">
        <v>3799</v>
      </c>
      <c r="C1274" s="84" t="s">
        <v>3</v>
      </c>
      <c r="D1274" s="85" t="s">
        <v>3</v>
      </c>
      <c r="E1274" s="86" t="s">
        <v>3</v>
      </c>
      <c r="F1274" s="636" t="s">
        <v>3784</v>
      </c>
      <c r="G1274" s="636" t="s">
        <v>3796</v>
      </c>
      <c r="H1274" s="196" t="s">
        <v>3773</v>
      </c>
    </row>
    <row r="1275" spans="1:8">
      <c r="A1275" s="633"/>
      <c r="B1275" s="635"/>
      <c r="C1275" s="76" t="s">
        <v>3800</v>
      </c>
      <c r="D1275" s="76" t="s">
        <v>3801</v>
      </c>
      <c r="E1275" s="76" t="s">
        <v>3802</v>
      </c>
      <c r="F1275" s="637"/>
      <c r="G1275" s="637"/>
      <c r="H1275" s="197" t="s">
        <v>3797</v>
      </c>
    </row>
    <row r="1276" spans="1:8">
      <c r="A1276" s="79"/>
      <c r="B1276" s="88"/>
      <c r="C1276" s="89"/>
      <c r="D1276" s="89"/>
      <c r="E1276" s="89"/>
      <c r="F1276" s="148"/>
      <c r="G1276" s="90"/>
      <c r="H1276" s="95"/>
    </row>
    <row r="1277" spans="1:8">
      <c r="A1277" s="79"/>
      <c r="B1277" s="88"/>
      <c r="C1277" s="61"/>
      <c r="D1277" s="61"/>
      <c r="E1277" s="61"/>
      <c r="F1277" s="61"/>
      <c r="G1277" s="94"/>
      <c r="H1277" s="95"/>
    </row>
    <row r="1278" spans="1:8">
      <c r="A1278" s="79"/>
      <c r="B1278" s="88"/>
      <c r="C1278" s="61"/>
      <c r="D1278" s="61"/>
      <c r="E1278" s="61"/>
      <c r="F1278" s="61"/>
      <c r="G1278" s="94"/>
      <c r="H1278" s="95"/>
    </row>
    <row r="1279" spans="1:8">
      <c r="A1279" s="79"/>
      <c r="B1279" s="88"/>
      <c r="C1279" s="61"/>
      <c r="D1279" s="61"/>
      <c r="E1279" s="61"/>
      <c r="F1279" s="61"/>
      <c r="G1279" s="94"/>
      <c r="H1279" s="95"/>
    </row>
    <row r="1280" spans="1:8">
      <c r="A1280" s="140"/>
      <c r="B1280" s="65"/>
      <c r="C1280" s="61"/>
      <c r="D1280" s="61"/>
      <c r="E1280" s="61"/>
      <c r="F1280" s="65"/>
      <c r="G1280" s="94"/>
      <c r="H1280" s="95"/>
    </row>
    <row r="1281" spans="1:8">
      <c r="A1281" s="141"/>
      <c r="B1281" s="66"/>
      <c r="C1281" s="66"/>
      <c r="D1281" s="66"/>
      <c r="E1281" s="66"/>
      <c r="F1281" s="628" t="s">
        <v>3803</v>
      </c>
      <c r="G1281" s="66"/>
      <c r="H1281" s="630">
        <f>SUM(H1276:H1277)</f>
        <v>0</v>
      </c>
    </row>
    <row r="1282" spans="1:8">
      <c r="A1282" s="142"/>
      <c r="B1282" s="51"/>
      <c r="C1282" s="51"/>
      <c r="D1282" s="51"/>
      <c r="E1282" s="51"/>
      <c r="F1282" s="629"/>
      <c r="G1282" s="51"/>
      <c r="H1282" s="640"/>
    </row>
    <row r="1283" spans="1:8">
      <c r="A1283" s="696" t="s">
        <v>3804</v>
      </c>
      <c r="B1283" s="697"/>
      <c r="C1283" s="697"/>
      <c r="D1283" s="66"/>
      <c r="E1283" s="66"/>
      <c r="F1283" s="66"/>
      <c r="G1283" s="66"/>
      <c r="H1283" s="630">
        <f>H1261+H1272+H1281</f>
        <v>7.1513431399999998</v>
      </c>
    </row>
    <row r="1284" spans="1:8">
      <c r="A1284" s="673"/>
      <c r="B1284" s="674"/>
      <c r="C1284" s="674"/>
      <c r="D1284" s="70"/>
      <c r="E1284" s="70"/>
      <c r="F1284" s="70"/>
      <c r="G1284" s="70"/>
      <c r="H1284" s="640"/>
    </row>
    <row r="1285" spans="1:8">
      <c r="A1285" s="646" t="s">
        <v>3825</v>
      </c>
      <c r="B1285" s="647"/>
      <c r="C1285" s="96"/>
      <c r="D1285" s="66"/>
      <c r="E1285" s="66"/>
      <c r="F1285" s="66"/>
      <c r="G1285" s="66"/>
      <c r="H1285" s="630"/>
    </row>
    <row r="1286" spans="1:8">
      <c r="A1286" s="646"/>
      <c r="B1286" s="647"/>
      <c r="C1286" s="97"/>
      <c r="D1286" s="70"/>
      <c r="E1286" s="70"/>
      <c r="F1286" s="70"/>
      <c r="G1286" s="70"/>
      <c r="H1286" s="640"/>
    </row>
    <row r="1287" spans="1:8">
      <c r="A1287" s="646" t="s">
        <v>3805</v>
      </c>
      <c r="B1287" s="647"/>
      <c r="C1287" s="96"/>
      <c r="D1287" s="51"/>
      <c r="E1287" s="51"/>
      <c r="F1287" s="51"/>
      <c r="G1287" s="51"/>
      <c r="H1287" s="98">
        <f>(H1283+H1285)</f>
        <v>7.1513431399999998</v>
      </c>
    </row>
    <row r="1288" spans="1:8" ht="15.75" thickBot="1">
      <c r="A1288" s="648"/>
      <c r="B1288" s="649"/>
      <c r="C1288" s="99"/>
      <c r="D1288" s="100"/>
      <c r="E1288" s="100"/>
      <c r="F1288" s="100"/>
      <c r="G1288" s="100"/>
      <c r="H1288" s="199"/>
    </row>
    <row r="1289" spans="1:8">
      <c r="A1289" s="650" t="s">
        <v>3806</v>
      </c>
      <c r="B1289" s="651"/>
      <c r="C1289" s="102"/>
      <c r="D1289" s="69"/>
      <c r="E1289" s="69"/>
      <c r="F1289" s="69"/>
      <c r="G1289" s="69"/>
      <c r="H1289" s="95"/>
    </row>
    <row r="1290" spans="1:8">
      <c r="A1290" s="215"/>
      <c r="B1290" s="104"/>
      <c r="C1290" s="69"/>
      <c r="D1290" s="105"/>
      <c r="E1290" s="51"/>
      <c r="F1290" s="51"/>
      <c r="G1290" s="69"/>
      <c r="H1290" s="95"/>
    </row>
    <row r="1291" spans="1:8" ht="15.75" thickBot="1">
      <c r="A1291" s="208"/>
      <c r="B1291" s="205"/>
      <c r="C1291" s="100"/>
      <c r="D1291" s="206"/>
      <c r="E1291" s="100"/>
      <c r="F1291" s="100"/>
      <c r="G1291" s="100"/>
      <c r="H1291" s="207"/>
    </row>
    <row r="1292" spans="1:8" ht="15" customHeight="1">
      <c r="A1292" s="652" t="s">
        <v>3808</v>
      </c>
      <c r="B1292" s="653"/>
      <c r="C1292" s="654"/>
      <c r="D1292" s="655" t="s">
        <v>3807</v>
      </c>
      <c r="E1292" s="656"/>
      <c r="F1292" s="656"/>
      <c r="G1292" s="656"/>
      <c r="H1292" s="657"/>
    </row>
    <row r="1293" spans="1:8">
      <c r="A1293" s="661" t="s">
        <v>4089</v>
      </c>
      <c r="B1293" s="662"/>
      <c r="C1293" s="663"/>
      <c r="D1293" s="658"/>
      <c r="E1293" s="659"/>
      <c r="F1293" s="659"/>
      <c r="G1293" s="659"/>
      <c r="H1293" s="660"/>
    </row>
    <row r="1294" spans="1:8">
      <c r="A1294" s="661" t="s">
        <v>4387</v>
      </c>
      <c r="B1294" s="662"/>
      <c r="C1294" s="663"/>
      <c r="D1294" s="658"/>
      <c r="E1294" s="659"/>
      <c r="F1294" s="659"/>
      <c r="G1294" s="659"/>
      <c r="H1294" s="660"/>
    </row>
    <row r="1295" spans="1:8" ht="15.75" thickBot="1">
      <c r="A1295" s="661" t="s">
        <v>4186</v>
      </c>
      <c r="B1295" s="662"/>
      <c r="C1295" s="663"/>
      <c r="D1295" s="658"/>
      <c r="E1295" s="659"/>
      <c r="F1295" s="659"/>
      <c r="G1295" s="659"/>
      <c r="H1295" s="660"/>
    </row>
    <row r="1296" spans="1:8">
      <c r="A1296" s="650" t="s">
        <v>3846</v>
      </c>
      <c r="B1296" s="651"/>
      <c r="C1296" s="48" t="s">
        <v>3763</v>
      </c>
      <c r="D1296" s="48" t="s">
        <v>4044</v>
      </c>
      <c r="E1296" s="49"/>
      <c r="F1296" s="49"/>
      <c r="G1296" s="49"/>
      <c r="H1296" s="710" t="s">
        <v>3809</v>
      </c>
    </row>
    <row r="1297" spans="1:8">
      <c r="A1297" s="685" t="s">
        <v>4061</v>
      </c>
      <c r="B1297" s="686"/>
      <c r="C1297" s="50"/>
      <c r="D1297" s="133"/>
      <c r="E1297" s="51"/>
      <c r="F1297" s="51"/>
      <c r="G1297" s="51"/>
      <c r="H1297" s="711"/>
    </row>
    <row r="1298" spans="1:8">
      <c r="A1298" s="632" t="s">
        <v>3768</v>
      </c>
      <c r="B1298" s="634" t="s">
        <v>3769</v>
      </c>
      <c r="C1298" s="687" t="s">
        <v>3770</v>
      </c>
      <c r="D1298" s="187" t="s">
        <v>3771</v>
      </c>
      <c r="E1298" s="188"/>
      <c r="F1298" s="54" t="s">
        <v>3772</v>
      </c>
      <c r="G1298" s="188"/>
      <c r="H1298" s="55" t="s">
        <v>3773</v>
      </c>
    </row>
    <row r="1299" spans="1:8">
      <c r="A1299" s="633"/>
      <c r="B1299" s="635"/>
      <c r="C1299" s="667"/>
      <c r="D1299" s="56" t="s">
        <v>3774</v>
      </c>
      <c r="E1299" s="56" t="s">
        <v>3775</v>
      </c>
      <c r="F1299" s="56" t="s">
        <v>3776</v>
      </c>
      <c r="G1299" s="57" t="s">
        <v>3777</v>
      </c>
      <c r="H1299" s="58" t="s">
        <v>3778</v>
      </c>
    </row>
    <row r="1300" spans="1:8">
      <c r="A1300" s="59"/>
      <c r="B1300" s="64"/>
      <c r="C1300" s="61"/>
      <c r="D1300" s="61"/>
      <c r="E1300" s="61"/>
      <c r="F1300" s="61"/>
      <c r="G1300" s="61"/>
      <c r="H1300" s="62"/>
    </row>
    <row r="1301" spans="1:8">
      <c r="A1301" s="92"/>
      <c r="B1301" s="64"/>
      <c r="C1301" s="61"/>
      <c r="D1301" s="61"/>
      <c r="E1301" s="61"/>
      <c r="F1301" s="61"/>
      <c r="G1301" s="61"/>
      <c r="H1301" s="62"/>
    </row>
    <row r="1302" spans="1:8">
      <c r="A1302" s="92"/>
      <c r="B1302" s="64"/>
      <c r="C1302" s="61"/>
      <c r="D1302" s="61"/>
      <c r="E1302" s="61"/>
      <c r="F1302" s="61"/>
      <c r="G1302" s="61"/>
      <c r="H1302" s="62"/>
    </row>
    <row r="1303" spans="1:8">
      <c r="A1303" s="92"/>
      <c r="B1303" s="64"/>
      <c r="C1303" s="61"/>
      <c r="D1303" s="61"/>
      <c r="E1303" s="61"/>
      <c r="F1303" s="61"/>
      <c r="G1303" s="61"/>
      <c r="H1303" s="62"/>
    </row>
    <row r="1304" spans="1:8">
      <c r="A1304" s="139"/>
      <c r="B1304" s="65"/>
      <c r="C1304" s="61"/>
      <c r="D1304" s="61"/>
      <c r="E1304" s="61"/>
      <c r="F1304" s="61"/>
      <c r="G1304" s="61"/>
      <c r="H1304" s="62"/>
    </row>
    <row r="1305" spans="1:8">
      <c r="A1305" s="139"/>
      <c r="B1305" s="65"/>
      <c r="C1305" s="61"/>
      <c r="D1305" s="61"/>
      <c r="E1305" s="61"/>
      <c r="F1305" s="61"/>
      <c r="G1305" s="61"/>
      <c r="H1305" s="62"/>
    </row>
    <row r="1306" spans="1:8">
      <c r="A1306" s="140"/>
      <c r="B1306" s="65"/>
      <c r="C1306" s="61"/>
      <c r="D1306" s="61"/>
      <c r="E1306" s="61"/>
      <c r="F1306" s="61"/>
      <c r="G1306" s="61"/>
      <c r="H1306" s="62"/>
    </row>
    <row r="1307" spans="1:8">
      <c r="A1307" s="141"/>
      <c r="B1307" s="66"/>
      <c r="C1307" s="66"/>
      <c r="D1307" s="66"/>
      <c r="E1307" s="66"/>
      <c r="F1307" s="628" t="s">
        <v>3780</v>
      </c>
      <c r="G1307" s="66"/>
      <c r="H1307" s="688">
        <f>SUM(H1300:H1303)-0.01</f>
        <v>-0.01</v>
      </c>
    </row>
    <row r="1308" spans="1:8">
      <c r="A1308" s="142"/>
      <c r="B1308" s="51"/>
      <c r="C1308" s="51"/>
      <c r="D1308" s="51"/>
      <c r="E1308" s="51"/>
      <c r="F1308" s="629"/>
      <c r="G1308" s="51"/>
      <c r="H1308" s="689"/>
    </row>
    <row r="1309" spans="1:8">
      <c r="A1309" s="632" t="s">
        <v>3768</v>
      </c>
      <c r="B1309" s="704" t="s">
        <v>3781</v>
      </c>
      <c r="C1309" s="706"/>
      <c r="D1309" s="636" t="s">
        <v>3782</v>
      </c>
      <c r="E1309" s="636" t="s">
        <v>3770</v>
      </c>
      <c r="F1309" s="668" t="s">
        <v>3783</v>
      </c>
      <c r="G1309" s="665"/>
      <c r="H1309" s="55" t="s">
        <v>3784</v>
      </c>
    </row>
    <row r="1310" spans="1:8">
      <c r="A1310" s="633"/>
      <c r="B1310" s="707"/>
      <c r="C1310" s="709"/>
      <c r="D1310" s="667"/>
      <c r="E1310" s="667"/>
      <c r="F1310" s="669"/>
      <c r="G1310" s="635"/>
      <c r="H1310" s="58" t="s">
        <v>3778</v>
      </c>
    </row>
    <row r="1311" spans="1:8">
      <c r="A1311" s="59" t="s">
        <v>3965</v>
      </c>
      <c r="B1311" s="67" t="s">
        <v>3966</v>
      </c>
      <c r="C1311" s="65"/>
      <c r="D1311" s="65"/>
      <c r="E1311" s="61">
        <v>0.3</v>
      </c>
      <c r="F1311" s="68"/>
      <c r="G1311" s="61">
        <v>11.19</v>
      </c>
      <c r="H1311" s="62">
        <f>E1311*G1311</f>
        <v>3.3569999999999998</v>
      </c>
    </row>
    <row r="1312" spans="1:8">
      <c r="A1312" s="63" t="s">
        <v>3787</v>
      </c>
      <c r="B1312" s="67" t="s">
        <v>3788</v>
      </c>
      <c r="C1312" s="65"/>
      <c r="D1312" s="65"/>
      <c r="E1312" s="61">
        <v>4</v>
      </c>
      <c r="F1312" s="51"/>
      <c r="G1312" s="61">
        <v>8.3000000000000007</v>
      </c>
      <c r="H1312" s="62">
        <f>E1312*G1312+0.01</f>
        <v>33.21</v>
      </c>
    </row>
    <row r="1313" spans="1:8">
      <c r="A1313" s="139"/>
      <c r="B1313" s="67" t="s">
        <v>3939</v>
      </c>
      <c r="C1313" s="65"/>
      <c r="D1313" s="65"/>
      <c r="E1313" s="61"/>
      <c r="F1313" s="51"/>
      <c r="G1313" s="61"/>
      <c r="H1313" s="62">
        <f>(H1311+H1312)*20.51%</f>
        <v>7.4998917</v>
      </c>
    </row>
    <row r="1314" spans="1:8">
      <c r="A1314" s="139"/>
      <c r="B1314" s="51"/>
      <c r="C1314" s="65"/>
      <c r="D1314" s="65"/>
      <c r="E1314" s="61"/>
      <c r="F1314" s="51"/>
      <c r="G1314" s="61"/>
      <c r="H1314" s="62"/>
    </row>
    <row r="1315" spans="1:8">
      <c r="A1315" s="139"/>
      <c r="B1315" s="51"/>
      <c r="C1315" s="65"/>
      <c r="D1315" s="65"/>
      <c r="E1315" s="61"/>
      <c r="F1315" s="51"/>
      <c r="G1315" s="61"/>
      <c r="H1315" s="62"/>
    </row>
    <row r="1316" spans="1:8">
      <c r="A1316" s="140"/>
      <c r="B1316" s="51"/>
      <c r="C1316" s="65"/>
      <c r="D1316" s="65"/>
      <c r="E1316" s="61"/>
      <c r="F1316" s="51"/>
      <c r="G1316" s="61"/>
      <c r="H1316" s="62"/>
    </row>
    <row r="1317" spans="1:8">
      <c r="A1317" s="141"/>
      <c r="B1317" s="66"/>
      <c r="C1317" s="66"/>
      <c r="D1317" s="66"/>
      <c r="E1317" s="66"/>
      <c r="F1317" s="628" t="s">
        <v>3790</v>
      </c>
      <c r="G1317" s="66"/>
      <c r="H1317" s="670">
        <f>SUM(H1311:H1313)</f>
        <v>44.066891699999999</v>
      </c>
    </row>
    <row r="1318" spans="1:8">
      <c r="A1318" s="142"/>
      <c r="B1318" s="70"/>
      <c r="C1318" s="70"/>
      <c r="D1318" s="70"/>
      <c r="E1318" s="70"/>
      <c r="F1318" s="629"/>
      <c r="G1318" s="70"/>
      <c r="H1318" s="631"/>
    </row>
    <row r="1319" spans="1:8">
      <c r="A1319" s="671" t="s">
        <v>3791</v>
      </c>
      <c r="B1319" s="672"/>
      <c r="C1319" s="675">
        <v>3.5</v>
      </c>
      <c r="D1319" s="628" t="s">
        <v>3792</v>
      </c>
      <c r="E1319" s="676"/>
      <c r="F1319" s="676"/>
      <c r="G1319" s="51"/>
      <c r="H1319" s="670">
        <f>(H1307+H1317)</f>
        <v>44.056891700000001</v>
      </c>
    </row>
    <row r="1320" spans="1:8">
      <c r="A1320" s="673"/>
      <c r="B1320" s="674"/>
      <c r="C1320" s="666"/>
      <c r="D1320" s="677"/>
      <c r="E1320" s="677"/>
      <c r="F1320" s="677"/>
      <c r="G1320" s="70"/>
      <c r="H1320" s="640"/>
    </row>
    <row r="1321" spans="1:8">
      <c r="A1321" s="696" t="s">
        <v>3793</v>
      </c>
      <c r="B1321" s="697"/>
      <c r="C1321" s="697"/>
      <c r="D1321" s="697"/>
      <c r="E1321" s="697"/>
      <c r="F1321" s="697"/>
      <c r="G1321" s="51"/>
      <c r="H1321" s="630">
        <f>H1319/C1319</f>
        <v>12.587683342857144</v>
      </c>
    </row>
    <row r="1322" spans="1:8">
      <c r="A1322" s="673"/>
      <c r="B1322" s="674"/>
      <c r="C1322" s="674"/>
      <c r="D1322" s="674"/>
      <c r="E1322" s="674"/>
      <c r="F1322" s="674"/>
      <c r="G1322" s="51"/>
      <c r="H1322" s="678"/>
    </row>
    <row r="1323" spans="1:8">
      <c r="A1323" s="632" t="s">
        <v>3768</v>
      </c>
      <c r="B1323" s="704" t="s">
        <v>3794</v>
      </c>
      <c r="C1323" s="705"/>
      <c r="D1323" s="706"/>
      <c r="E1323" s="682" t="s">
        <v>3795</v>
      </c>
      <c r="F1323" s="682" t="s">
        <v>3784</v>
      </c>
      <c r="G1323" s="636" t="s">
        <v>3796</v>
      </c>
      <c r="H1323" s="72" t="s">
        <v>3784</v>
      </c>
    </row>
    <row r="1324" spans="1:8">
      <c r="A1324" s="633"/>
      <c r="B1324" s="707"/>
      <c r="C1324" s="708"/>
      <c r="D1324" s="709"/>
      <c r="E1324" s="667"/>
      <c r="F1324" s="667"/>
      <c r="G1324" s="667"/>
      <c r="H1324" s="73" t="s">
        <v>3797</v>
      </c>
    </row>
    <row r="1325" spans="1:8">
      <c r="A1325" s="213" t="s">
        <v>3835</v>
      </c>
      <c r="B1325" s="75" t="s">
        <v>4064</v>
      </c>
      <c r="C1325" s="51"/>
      <c r="D1325" s="65"/>
      <c r="E1325" s="76" t="s">
        <v>21</v>
      </c>
      <c r="F1325" s="61">
        <v>40</v>
      </c>
      <c r="G1325" s="77">
        <v>0.34499999999999997</v>
      </c>
      <c r="H1325" s="62">
        <f>F1325*G1325</f>
        <v>13.799999999999999</v>
      </c>
    </row>
    <row r="1326" spans="1:8">
      <c r="A1326" s="79" t="s">
        <v>3981</v>
      </c>
      <c r="B1326" s="75" t="s">
        <v>3978</v>
      </c>
      <c r="C1326" s="51"/>
      <c r="D1326" s="65"/>
      <c r="E1326" s="76" t="s">
        <v>21</v>
      </c>
      <c r="F1326" s="61">
        <f>H735</f>
        <v>265.31799760000001</v>
      </c>
      <c r="G1326" s="77">
        <v>0.7</v>
      </c>
      <c r="H1326" s="62">
        <f>F1326*G1326</f>
        <v>185.72259832</v>
      </c>
    </row>
    <row r="1327" spans="1:8">
      <c r="A1327" s="79"/>
      <c r="B1327" s="75"/>
      <c r="C1327" s="80"/>
      <c r="D1327" s="65"/>
      <c r="E1327" s="76"/>
      <c r="F1327" s="61"/>
      <c r="G1327" s="77"/>
      <c r="H1327" s="62"/>
    </row>
    <row r="1328" spans="1:8">
      <c r="A1328" s="139"/>
      <c r="B1328" s="75"/>
      <c r="C1328" s="80"/>
      <c r="D1328" s="65"/>
      <c r="E1328" s="76"/>
      <c r="F1328" s="61"/>
      <c r="G1328" s="77"/>
      <c r="H1328" s="78"/>
    </row>
    <row r="1329" spans="1:8">
      <c r="A1329" s="139"/>
      <c r="B1329" s="75"/>
      <c r="C1329" s="51"/>
      <c r="D1329" s="65"/>
      <c r="E1329" s="76"/>
      <c r="F1329" s="61"/>
      <c r="G1329" s="81"/>
      <c r="H1329" s="78"/>
    </row>
    <row r="1330" spans="1:8">
      <c r="A1330" s="139"/>
      <c r="B1330" s="75"/>
      <c r="C1330" s="51"/>
      <c r="D1330" s="65"/>
      <c r="E1330" s="76"/>
      <c r="F1330" s="61"/>
      <c r="G1330" s="81"/>
      <c r="H1330" s="78"/>
    </row>
    <row r="1331" spans="1:8">
      <c r="A1331" s="140"/>
      <c r="B1331" s="51"/>
      <c r="C1331" s="51"/>
      <c r="D1331" s="65"/>
      <c r="E1331" s="65"/>
      <c r="F1331" s="61"/>
      <c r="G1331" s="82"/>
      <c r="H1331" s="83"/>
    </row>
    <row r="1332" spans="1:8">
      <c r="A1332" s="141"/>
      <c r="B1332" s="66"/>
      <c r="C1332" s="66"/>
      <c r="D1332" s="66"/>
      <c r="E1332" s="66"/>
      <c r="F1332" s="628" t="s">
        <v>3798</v>
      </c>
      <c r="G1332" s="66"/>
      <c r="H1332" s="670">
        <f>SUM(H1325:H1327)</f>
        <v>199.52259832000001</v>
      </c>
    </row>
    <row r="1333" spans="1:8">
      <c r="A1333" s="142"/>
      <c r="B1333" s="51"/>
      <c r="C1333" s="51"/>
      <c r="D1333" s="51"/>
      <c r="E1333" s="51"/>
      <c r="F1333" s="629"/>
      <c r="G1333" s="51"/>
      <c r="H1333" s="631"/>
    </row>
    <row r="1334" spans="1:8">
      <c r="A1334" s="720" t="s">
        <v>3768</v>
      </c>
      <c r="B1334" s="636" t="s">
        <v>3799</v>
      </c>
      <c r="C1334" s="217" t="s">
        <v>3</v>
      </c>
      <c r="D1334" s="85" t="s">
        <v>3</v>
      </c>
      <c r="E1334" s="86" t="s">
        <v>3</v>
      </c>
      <c r="F1334" s="636" t="s">
        <v>3784</v>
      </c>
      <c r="G1334" s="636" t="s">
        <v>3796</v>
      </c>
      <c r="H1334" s="196" t="s">
        <v>3773</v>
      </c>
    </row>
    <row r="1335" spans="1:8">
      <c r="A1335" s="721"/>
      <c r="B1335" s="637"/>
      <c r="C1335" s="218" t="s">
        <v>3800</v>
      </c>
      <c r="D1335" s="56" t="s">
        <v>3801</v>
      </c>
      <c r="E1335" s="56" t="s">
        <v>3802</v>
      </c>
      <c r="F1335" s="637"/>
      <c r="G1335" s="637"/>
      <c r="H1335" s="197" t="s">
        <v>3797</v>
      </c>
    </row>
    <row r="1336" spans="1:8">
      <c r="A1336" s="156"/>
      <c r="B1336" s="88"/>
      <c r="C1336" s="61"/>
      <c r="D1336" s="61"/>
      <c r="E1336" s="61"/>
      <c r="F1336" s="61"/>
      <c r="G1336" s="94"/>
      <c r="H1336" s="95"/>
    </row>
    <row r="1337" spans="1:8">
      <c r="A1337" s="156"/>
      <c r="B1337" s="202"/>
      <c r="C1337" s="61"/>
      <c r="D1337" s="61"/>
      <c r="E1337" s="61"/>
      <c r="F1337" s="93"/>
      <c r="G1337" s="94"/>
      <c r="H1337" s="95"/>
    </row>
    <row r="1338" spans="1:8">
      <c r="A1338" s="156"/>
      <c r="B1338" s="202"/>
      <c r="C1338" s="61"/>
      <c r="D1338" s="61"/>
      <c r="E1338" s="61"/>
      <c r="F1338" s="93"/>
      <c r="G1338" s="94"/>
      <c r="H1338" s="95"/>
    </row>
    <row r="1339" spans="1:8">
      <c r="A1339" s="156"/>
      <c r="B1339" s="202"/>
      <c r="C1339" s="61"/>
      <c r="D1339" s="61"/>
      <c r="E1339" s="61"/>
      <c r="F1339" s="93"/>
      <c r="G1339" s="94"/>
      <c r="H1339" s="95"/>
    </row>
    <row r="1340" spans="1:8">
      <c r="A1340" s="156"/>
      <c r="B1340" s="202"/>
      <c r="C1340" s="61"/>
      <c r="D1340" s="61"/>
      <c r="E1340" s="61"/>
      <c r="F1340" s="93"/>
      <c r="G1340" s="94"/>
      <c r="H1340" s="95"/>
    </row>
    <row r="1341" spans="1:8">
      <c r="A1341" s="156"/>
      <c r="B1341" s="202"/>
      <c r="C1341" s="61"/>
      <c r="D1341" s="61"/>
      <c r="E1341" s="61"/>
      <c r="F1341" s="93"/>
      <c r="G1341" s="94"/>
      <c r="H1341" s="95"/>
    </row>
    <row r="1342" spans="1:8">
      <c r="A1342" s="79"/>
      <c r="B1342" s="202"/>
      <c r="C1342" s="61"/>
      <c r="D1342" s="61"/>
      <c r="E1342" s="61"/>
      <c r="F1342" s="93"/>
      <c r="G1342" s="94"/>
      <c r="H1342" s="78"/>
    </row>
    <row r="1343" spans="1:8">
      <c r="A1343" s="79"/>
      <c r="B1343" s="202"/>
      <c r="C1343" s="61"/>
      <c r="D1343" s="61"/>
      <c r="E1343" s="61"/>
      <c r="F1343" s="93"/>
      <c r="G1343" s="94"/>
      <c r="H1343" s="78"/>
    </row>
    <row r="1344" spans="1:8">
      <c r="A1344" s="141"/>
      <c r="B1344" s="66"/>
      <c r="C1344" s="66"/>
      <c r="D1344" s="66"/>
      <c r="E1344" s="66"/>
      <c r="F1344" s="628" t="s">
        <v>3803</v>
      </c>
      <c r="G1344" s="66"/>
      <c r="H1344" s="630">
        <f>SUM(H1336:H1341)</f>
        <v>0</v>
      </c>
    </row>
    <row r="1345" spans="1:8">
      <c r="A1345" s="142"/>
      <c r="B1345" s="51"/>
      <c r="C1345" s="51"/>
      <c r="D1345" s="51"/>
      <c r="E1345" s="51"/>
      <c r="F1345" s="629"/>
      <c r="G1345" s="51"/>
      <c r="H1345" s="640"/>
    </row>
    <row r="1346" spans="1:8">
      <c r="A1346" s="696" t="s">
        <v>3804</v>
      </c>
      <c r="B1346" s="697"/>
      <c r="C1346" s="697"/>
      <c r="D1346" s="66"/>
      <c r="E1346" s="66"/>
      <c r="F1346" s="66"/>
      <c r="G1346" s="66"/>
      <c r="H1346" s="630">
        <f>H1321+H1332+H1344+0.01</f>
        <v>212.12028166285714</v>
      </c>
    </row>
    <row r="1347" spans="1:8">
      <c r="A1347" s="673"/>
      <c r="B1347" s="674"/>
      <c r="C1347" s="674"/>
      <c r="D1347" s="70"/>
      <c r="E1347" s="70"/>
      <c r="F1347" s="70"/>
      <c r="G1347" s="70"/>
      <c r="H1347" s="678"/>
    </row>
    <row r="1348" spans="1:8">
      <c r="A1348" s="646" t="s">
        <v>3825</v>
      </c>
      <c r="B1348" s="647"/>
      <c r="C1348" s="96"/>
      <c r="D1348" s="66"/>
      <c r="E1348" s="66"/>
      <c r="F1348" s="66"/>
      <c r="G1348" s="66"/>
      <c r="H1348" s="630"/>
    </row>
    <row r="1349" spans="1:8">
      <c r="A1349" s="646"/>
      <c r="B1349" s="647"/>
      <c r="C1349" s="97"/>
      <c r="D1349" s="70"/>
      <c r="E1349" s="70"/>
      <c r="F1349" s="70"/>
      <c r="G1349" s="70"/>
      <c r="H1349" s="640"/>
    </row>
    <row r="1350" spans="1:8">
      <c r="A1350" s="646" t="s">
        <v>3805</v>
      </c>
      <c r="B1350" s="647"/>
      <c r="C1350" s="96"/>
      <c r="D1350" s="51"/>
      <c r="E1350" s="51"/>
      <c r="F1350" s="51"/>
      <c r="G1350" s="51"/>
      <c r="H1350" s="98">
        <f>(H1346+H1348)</f>
        <v>212.12028166285714</v>
      </c>
    </row>
    <row r="1351" spans="1:8" ht="15.75" thickBot="1">
      <c r="A1351" s="648"/>
      <c r="B1351" s="649"/>
      <c r="C1351" s="99"/>
      <c r="D1351" s="100"/>
      <c r="E1351" s="100"/>
      <c r="F1351" s="100"/>
      <c r="G1351" s="100"/>
      <c r="H1351" s="199"/>
    </row>
    <row r="1352" spans="1:8">
      <c r="A1352" s="650" t="s">
        <v>3806</v>
      </c>
      <c r="B1352" s="651"/>
      <c r="C1352" s="119"/>
      <c r="D1352" s="51"/>
      <c r="E1352" s="51"/>
      <c r="F1352" s="51"/>
      <c r="G1352" s="51"/>
      <c r="H1352" s="95"/>
    </row>
    <row r="1353" spans="1:8">
      <c r="A1353" s="215"/>
      <c r="B1353" s="104"/>
      <c r="C1353" s="51"/>
      <c r="D1353" s="105"/>
      <c r="E1353" s="51"/>
      <c r="F1353" s="51"/>
      <c r="G1353" s="51"/>
      <c r="H1353" s="95"/>
    </row>
    <row r="1354" spans="1:8" ht="15.75" thickBot="1">
      <c r="A1354" s="216"/>
      <c r="B1354" s="205"/>
      <c r="C1354" s="100"/>
      <c r="D1354" s="206"/>
      <c r="E1354" s="100"/>
      <c r="F1354" s="100"/>
      <c r="G1354" s="100"/>
      <c r="H1354" s="207"/>
    </row>
    <row r="1355" spans="1:8" ht="15" customHeight="1">
      <c r="A1355" s="652" t="s">
        <v>3808</v>
      </c>
      <c r="B1355" s="653"/>
      <c r="C1355" s="654"/>
      <c r="D1355" s="655" t="s">
        <v>3807</v>
      </c>
      <c r="E1355" s="656"/>
      <c r="F1355" s="656"/>
      <c r="G1355" s="656"/>
      <c r="H1355" s="657"/>
    </row>
    <row r="1356" spans="1:8">
      <c r="A1356" s="661" t="s">
        <v>4089</v>
      </c>
      <c r="B1356" s="662"/>
      <c r="C1356" s="663"/>
      <c r="D1356" s="658"/>
      <c r="E1356" s="659"/>
      <c r="F1356" s="659"/>
      <c r="G1356" s="659"/>
      <c r="H1356" s="660"/>
    </row>
    <row r="1357" spans="1:8">
      <c r="A1357" s="661" t="s">
        <v>4387</v>
      </c>
      <c r="B1357" s="662"/>
      <c r="C1357" s="663"/>
      <c r="D1357" s="658"/>
      <c r="E1357" s="659"/>
      <c r="F1357" s="659"/>
      <c r="G1357" s="659"/>
      <c r="H1357" s="660"/>
    </row>
    <row r="1358" spans="1:8" ht="15.75" thickBot="1">
      <c r="A1358" s="661" t="s">
        <v>4186</v>
      </c>
      <c r="B1358" s="662"/>
      <c r="C1358" s="663"/>
      <c r="D1358" s="658"/>
      <c r="E1358" s="659"/>
      <c r="F1358" s="659"/>
      <c r="G1358" s="659"/>
      <c r="H1358" s="660"/>
    </row>
    <row r="1359" spans="1:8">
      <c r="A1359" s="650" t="s">
        <v>3846</v>
      </c>
      <c r="B1359" s="651"/>
      <c r="C1359" s="48" t="s">
        <v>3763</v>
      </c>
      <c r="D1359" s="48" t="s">
        <v>4066</v>
      </c>
      <c r="E1359" s="49"/>
      <c r="F1359" s="49"/>
      <c r="G1359" s="49"/>
      <c r="H1359" s="710" t="s">
        <v>4037</v>
      </c>
    </row>
    <row r="1360" spans="1:8">
      <c r="A1360" s="685" t="s">
        <v>4065</v>
      </c>
      <c r="B1360" s="686"/>
      <c r="C1360" s="50"/>
      <c r="D1360" s="133"/>
      <c r="E1360" s="51"/>
      <c r="F1360" s="51"/>
      <c r="G1360" s="51"/>
      <c r="H1360" s="711"/>
    </row>
    <row r="1361" spans="1:8">
      <c r="A1361" s="693" t="s">
        <v>3768</v>
      </c>
      <c r="B1361" s="694" t="s">
        <v>3769</v>
      </c>
      <c r="C1361" s="713" t="s">
        <v>3770</v>
      </c>
      <c r="D1361" s="225" t="s">
        <v>3771</v>
      </c>
      <c r="E1361" s="226"/>
      <c r="F1361" s="227" t="s">
        <v>3772</v>
      </c>
      <c r="G1361" s="226"/>
      <c r="H1361" s="228" t="s">
        <v>3773</v>
      </c>
    </row>
    <row r="1362" spans="1:8">
      <c r="A1362" s="633"/>
      <c r="B1362" s="635"/>
      <c r="C1362" s="667"/>
      <c r="D1362" s="56" t="s">
        <v>3774</v>
      </c>
      <c r="E1362" s="56" t="s">
        <v>3775</v>
      </c>
      <c r="F1362" s="56" t="s">
        <v>3776</v>
      </c>
      <c r="G1362" s="57" t="s">
        <v>3777</v>
      </c>
      <c r="H1362" s="58" t="s">
        <v>3778</v>
      </c>
    </row>
    <row r="1363" spans="1:8">
      <c r="A1363" s="59" t="s">
        <v>3962</v>
      </c>
      <c r="B1363" s="64" t="s">
        <v>3993</v>
      </c>
      <c r="C1363" s="61">
        <v>1</v>
      </c>
      <c r="D1363" s="61">
        <v>1</v>
      </c>
      <c r="E1363" s="61">
        <v>0</v>
      </c>
      <c r="F1363" s="61">
        <v>16.14</v>
      </c>
      <c r="G1363" s="61">
        <v>13.63</v>
      </c>
      <c r="H1363" s="62">
        <f>((F1363*D1363)+(E1363*G1363))*C1363</f>
        <v>16.14</v>
      </c>
    </row>
    <row r="1364" spans="1:8">
      <c r="A1364" s="92" t="s">
        <v>3963</v>
      </c>
      <c r="B1364" s="64" t="s">
        <v>3994</v>
      </c>
      <c r="C1364" s="61">
        <v>3</v>
      </c>
      <c r="D1364" s="61">
        <v>1</v>
      </c>
      <c r="E1364" s="61">
        <v>0</v>
      </c>
      <c r="F1364" s="61">
        <v>0.19</v>
      </c>
      <c r="G1364" s="61">
        <v>0</v>
      </c>
      <c r="H1364" s="62">
        <f>((F1364*D1364)+(E1364*G1364))*C1364+0.01</f>
        <v>0.58000000000000007</v>
      </c>
    </row>
    <row r="1365" spans="1:8">
      <c r="A1365" s="92" t="s">
        <v>3946</v>
      </c>
      <c r="B1365" s="64" t="s">
        <v>3985</v>
      </c>
      <c r="C1365" s="61">
        <v>1</v>
      </c>
      <c r="D1365" s="61">
        <v>1</v>
      </c>
      <c r="E1365" s="61">
        <v>0</v>
      </c>
      <c r="F1365" s="61">
        <v>20.399999999999999</v>
      </c>
      <c r="G1365" s="61">
        <v>0</v>
      </c>
      <c r="H1365" s="62">
        <f>((F1365*D1365)+(E1365*G1365))*C1365+0.01</f>
        <v>20.41</v>
      </c>
    </row>
    <row r="1366" spans="1:8">
      <c r="A1366" s="139"/>
      <c r="B1366" s="65"/>
      <c r="C1366" s="61"/>
      <c r="D1366" s="61"/>
      <c r="E1366" s="61"/>
      <c r="F1366" s="61"/>
      <c r="G1366" s="61"/>
      <c r="H1366" s="62"/>
    </row>
    <row r="1367" spans="1:8">
      <c r="A1367" s="139"/>
      <c r="B1367" s="65"/>
      <c r="C1367" s="61"/>
      <c r="D1367" s="61"/>
      <c r="E1367" s="61"/>
      <c r="F1367" s="61"/>
      <c r="G1367" s="61"/>
      <c r="H1367" s="62"/>
    </row>
    <row r="1368" spans="1:8">
      <c r="A1368" s="139"/>
      <c r="B1368" s="65"/>
      <c r="C1368" s="61"/>
      <c r="D1368" s="61"/>
      <c r="E1368" s="61"/>
      <c r="F1368" s="61"/>
      <c r="G1368" s="61"/>
      <c r="H1368" s="62"/>
    </row>
    <row r="1369" spans="1:8">
      <c r="A1369" s="140"/>
      <c r="B1369" s="65"/>
      <c r="C1369" s="61"/>
      <c r="D1369" s="61"/>
      <c r="E1369" s="61"/>
      <c r="F1369" s="61"/>
      <c r="G1369" s="61"/>
      <c r="H1369" s="62"/>
    </row>
    <row r="1370" spans="1:8">
      <c r="A1370" s="229"/>
      <c r="B1370" s="230"/>
      <c r="C1370" s="230"/>
      <c r="D1370" s="230"/>
      <c r="E1370" s="230"/>
      <c r="F1370" s="692" t="s">
        <v>3780</v>
      </c>
      <c r="G1370" s="230"/>
      <c r="H1370" s="719">
        <f>SUM(H1363:H1365)</f>
        <v>37.129999999999995</v>
      </c>
    </row>
    <row r="1371" spans="1:8">
      <c r="A1371" s="138"/>
      <c r="B1371" s="51"/>
      <c r="C1371" s="51"/>
      <c r="D1371" s="51"/>
      <c r="E1371" s="51"/>
      <c r="F1371" s="629"/>
      <c r="G1371" s="51"/>
      <c r="H1371" s="689"/>
    </row>
    <row r="1372" spans="1:8">
      <c r="A1372" s="693" t="s">
        <v>3768</v>
      </c>
      <c r="B1372" s="704" t="s">
        <v>3781</v>
      </c>
      <c r="C1372" s="706"/>
      <c r="D1372" s="695" t="s">
        <v>3782</v>
      </c>
      <c r="E1372" s="695" t="s">
        <v>3770</v>
      </c>
      <c r="F1372" s="716" t="s">
        <v>3783</v>
      </c>
      <c r="G1372" s="717"/>
      <c r="H1372" s="228" t="s">
        <v>3784</v>
      </c>
    </row>
    <row r="1373" spans="1:8">
      <c r="A1373" s="633"/>
      <c r="B1373" s="707"/>
      <c r="C1373" s="709"/>
      <c r="D1373" s="667"/>
      <c r="E1373" s="667"/>
      <c r="F1373" s="669"/>
      <c r="G1373" s="635"/>
      <c r="H1373" s="58" t="s">
        <v>3778</v>
      </c>
    </row>
    <row r="1374" spans="1:8">
      <c r="A1374" s="231" t="s">
        <v>3965</v>
      </c>
      <c r="B1374" s="67" t="s">
        <v>3966</v>
      </c>
      <c r="C1374" s="65"/>
      <c r="D1374" s="65"/>
      <c r="E1374" s="61">
        <v>1</v>
      </c>
      <c r="F1374" s="68"/>
      <c r="G1374" s="61">
        <v>11.19</v>
      </c>
      <c r="H1374" s="62">
        <f>E1374*G1374+0.01</f>
        <v>11.2</v>
      </c>
    </row>
    <row r="1375" spans="1:8">
      <c r="A1375" s="63" t="s">
        <v>3787</v>
      </c>
      <c r="B1375" s="67" t="s">
        <v>3788</v>
      </c>
      <c r="C1375" s="65"/>
      <c r="D1375" s="65"/>
      <c r="E1375" s="61">
        <v>14</v>
      </c>
      <c r="F1375" s="51"/>
      <c r="G1375" s="61">
        <v>8.3000000000000007</v>
      </c>
      <c r="H1375" s="62">
        <f>E1375*G1375+0.04</f>
        <v>116.24000000000002</v>
      </c>
    </row>
    <row r="1376" spans="1:8">
      <c r="A1376" s="63"/>
      <c r="B1376" s="67" t="s">
        <v>3939</v>
      </c>
      <c r="C1376" s="65"/>
      <c r="D1376" s="65"/>
      <c r="E1376" s="61"/>
      <c r="F1376" s="51"/>
      <c r="G1376" s="61"/>
      <c r="H1376" s="62">
        <f>SUM(H1374:H1375)*20.51%</f>
        <v>26.137944000000005</v>
      </c>
    </row>
    <row r="1377" spans="1:8">
      <c r="A1377" s="139"/>
      <c r="B1377" s="67"/>
      <c r="C1377" s="65"/>
      <c r="D1377" s="65"/>
      <c r="E1377" s="61"/>
      <c r="F1377" s="51"/>
      <c r="G1377" s="61"/>
      <c r="H1377" s="62"/>
    </row>
    <row r="1378" spans="1:8">
      <c r="A1378" s="139"/>
      <c r="B1378" s="51"/>
      <c r="C1378" s="65"/>
      <c r="D1378" s="65"/>
      <c r="E1378" s="61"/>
      <c r="F1378" s="69"/>
      <c r="G1378" s="61"/>
      <c r="H1378" s="62"/>
    </row>
    <row r="1379" spans="1:8">
      <c r="A1379" s="140"/>
      <c r="B1379" s="51"/>
      <c r="C1379" s="65"/>
      <c r="D1379" s="65"/>
      <c r="E1379" s="61"/>
      <c r="F1379" s="69"/>
      <c r="G1379" s="61"/>
      <c r="H1379" s="62"/>
    </row>
    <row r="1380" spans="1:8">
      <c r="A1380" s="232"/>
      <c r="B1380" s="230"/>
      <c r="C1380" s="230"/>
      <c r="D1380" s="230"/>
      <c r="E1380" s="230"/>
      <c r="F1380" s="692" t="s">
        <v>3790</v>
      </c>
      <c r="G1380" s="230"/>
      <c r="H1380" s="703">
        <f>SUM(H1374:H1376)</f>
        <v>153.57794400000003</v>
      </c>
    </row>
    <row r="1381" spans="1:8">
      <c r="A1381" s="142"/>
      <c r="B1381" s="70"/>
      <c r="C1381" s="70"/>
      <c r="D1381" s="70"/>
      <c r="E1381" s="70"/>
      <c r="F1381" s="629"/>
      <c r="G1381" s="70"/>
      <c r="H1381" s="631"/>
    </row>
    <row r="1382" spans="1:8">
      <c r="A1382" s="699" t="s">
        <v>3791</v>
      </c>
      <c r="B1382" s="700"/>
      <c r="C1382" s="701">
        <v>2.5</v>
      </c>
      <c r="D1382" s="692" t="s">
        <v>3792</v>
      </c>
      <c r="E1382" s="702"/>
      <c r="F1382" s="702"/>
      <c r="G1382" s="51"/>
      <c r="H1382" s="703">
        <f>(H1370+H1380)</f>
        <v>190.70794400000003</v>
      </c>
    </row>
    <row r="1383" spans="1:8">
      <c r="A1383" s="673"/>
      <c r="B1383" s="674"/>
      <c r="C1383" s="666"/>
      <c r="D1383" s="677"/>
      <c r="E1383" s="677"/>
      <c r="F1383" s="677"/>
      <c r="G1383" s="70"/>
      <c r="H1383" s="640"/>
    </row>
    <row r="1384" spans="1:8">
      <c r="A1384" s="696" t="s">
        <v>3793</v>
      </c>
      <c r="B1384" s="697"/>
      <c r="C1384" s="697"/>
      <c r="D1384" s="697"/>
      <c r="E1384" s="697"/>
      <c r="F1384" s="697"/>
      <c r="G1384" s="51"/>
      <c r="H1384" s="691">
        <f>H1382/C1382</f>
        <v>76.283177600000016</v>
      </c>
    </row>
    <row r="1385" spans="1:8">
      <c r="A1385" s="673"/>
      <c r="B1385" s="674"/>
      <c r="C1385" s="674"/>
      <c r="D1385" s="674"/>
      <c r="E1385" s="674"/>
      <c r="F1385" s="674"/>
      <c r="G1385" s="51"/>
      <c r="H1385" s="678"/>
    </row>
    <row r="1386" spans="1:8">
      <c r="A1386" s="693" t="s">
        <v>3768</v>
      </c>
      <c r="B1386" s="704" t="s">
        <v>3794</v>
      </c>
      <c r="C1386" s="705"/>
      <c r="D1386" s="706"/>
      <c r="E1386" s="682" t="s">
        <v>3795</v>
      </c>
      <c r="F1386" s="682" t="s">
        <v>3784</v>
      </c>
      <c r="G1386" s="695" t="s">
        <v>3796</v>
      </c>
      <c r="H1386" s="233" t="s">
        <v>3784</v>
      </c>
    </row>
    <row r="1387" spans="1:8">
      <c r="A1387" s="633"/>
      <c r="B1387" s="707"/>
      <c r="C1387" s="708"/>
      <c r="D1387" s="709"/>
      <c r="E1387" s="667"/>
      <c r="F1387" s="667"/>
      <c r="G1387" s="667"/>
      <c r="H1387" s="73" t="s">
        <v>3797</v>
      </c>
    </row>
    <row r="1388" spans="1:8">
      <c r="A1388" s="234" t="s">
        <v>3937</v>
      </c>
      <c r="B1388" s="75" t="s">
        <v>3967</v>
      </c>
      <c r="C1388" s="51"/>
      <c r="D1388" s="65"/>
      <c r="E1388" s="76" t="s">
        <v>3934</v>
      </c>
      <c r="F1388" s="61">
        <v>0.43</v>
      </c>
      <c r="G1388" s="77">
        <v>370</v>
      </c>
      <c r="H1388" s="95">
        <f>F1388*G1388+0.3</f>
        <v>159.4</v>
      </c>
    </row>
    <row r="1389" spans="1:8">
      <c r="A1389" s="79" t="s">
        <v>3968</v>
      </c>
      <c r="B1389" s="75" t="s">
        <v>3845</v>
      </c>
      <c r="C1389" s="51"/>
      <c r="D1389" s="65"/>
      <c r="E1389" s="76" t="s">
        <v>3870</v>
      </c>
      <c r="F1389" s="61">
        <v>15</v>
      </c>
      <c r="G1389" s="77">
        <v>1.22</v>
      </c>
      <c r="H1389" s="95">
        <f>F1389*G1389</f>
        <v>18.3</v>
      </c>
    </row>
    <row r="1390" spans="1:8">
      <c r="A1390" s="139"/>
      <c r="B1390" s="50"/>
      <c r="C1390" s="80"/>
      <c r="D1390" s="65"/>
      <c r="E1390" s="76"/>
      <c r="F1390" s="61"/>
      <c r="G1390" s="77"/>
      <c r="H1390" s="95"/>
    </row>
    <row r="1391" spans="1:8">
      <c r="A1391" s="139"/>
      <c r="B1391" s="50"/>
      <c r="C1391" s="80"/>
      <c r="D1391" s="65"/>
      <c r="E1391" s="76"/>
      <c r="F1391" s="61"/>
      <c r="G1391" s="77"/>
      <c r="H1391" s="95"/>
    </row>
    <row r="1392" spans="1:8">
      <c r="A1392" s="139"/>
      <c r="B1392" s="50"/>
      <c r="C1392" s="69"/>
      <c r="D1392" s="65"/>
      <c r="E1392" s="76"/>
      <c r="F1392" s="61"/>
      <c r="G1392" s="81"/>
      <c r="H1392" s="95"/>
    </row>
    <row r="1393" spans="1:8">
      <c r="A1393" s="139"/>
      <c r="B1393" s="50"/>
      <c r="C1393" s="69"/>
      <c r="D1393" s="65"/>
      <c r="E1393" s="76"/>
      <c r="F1393" s="61"/>
      <c r="G1393" s="81"/>
      <c r="H1393" s="78"/>
    </row>
    <row r="1394" spans="1:8">
      <c r="A1394" s="140"/>
      <c r="B1394" s="51"/>
      <c r="C1394" s="69"/>
      <c r="D1394" s="65"/>
      <c r="E1394" s="65"/>
      <c r="F1394" s="61"/>
      <c r="G1394" s="82"/>
      <c r="H1394" s="83"/>
    </row>
    <row r="1395" spans="1:8">
      <c r="A1395" s="232"/>
      <c r="B1395" s="230"/>
      <c r="C1395" s="230"/>
      <c r="D1395" s="230"/>
      <c r="E1395" s="230"/>
      <c r="F1395" s="692" t="s">
        <v>3798</v>
      </c>
      <c r="G1395" s="230"/>
      <c r="H1395" s="691">
        <f>SUM(H1388:H1389)</f>
        <v>177.70000000000002</v>
      </c>
    </row>
    <row r="1396" spans="1:8">
      <c r="A1396" s="142"/>
      <c r="B1396" s="51"/>
      <c r="C1396" s="51"/>
      <c r="D1396" s="51"/>
      <c r="E1396" s="51"/>
      <c r="F1396" s="629"/>
      <c r="G1396" s="51"/>
      <c r="H1396" s="640"/>
    </row>
    <row r="1397" spans="1:8">
      <c r="A1397" s="693" t="s">
        <v>3768</v>
      </c>
      <c r="B1397" s="694" t="s">
        <v>3799</v>
      </c>
      <c r="C1397" s="235" t="s">
        <v>3</v>
      </c>
      <c r="D1397" s="236" t="s">
        <v>3</v>
      </c>
      <c r="E1397" s="237" t="s">
        <v>3</v>
      </c>
      <c r="F1397" s="695" t="s">
        <v>3784</v>
      </c>
      <c r="G1397" s="695" t="s">
        <v>3796</v>
      </c>
      <c r="H1397" s="238" t="s">
        <v>3773</v>
      </c>
    </row>
    <row r="1398" spans="1:8">
      <c r="A1398" s="633"/>
      <c r="B1398" s="635"/>
      <c r="C1398" s="218" t="s">
        <v>3800</v>
      </c>
      <c r="D1398" s="56" t="s">
        <v>3801</v>
      </c>
      <c r="E1398" s="56" t="s">
        <v>3802</v>
      </c>
      <c r="F1398" s="637"/>
      <c r="G1398" s="637"/>
      <c r="H1398" s="197" t="s">
        <v>3797</v>
      </c>
    </row>
    <row r="1399" spans="1:8">
      <c r="A1399" s="156"/>
      <c r="B1399" s="88"/>
      <c r="C1399" s="61"/>
      <c r="D1399" s="61"/>
      <c r="E1399" s="61"/>
      <c r="F1399" s="61"/>
      <c r="G1399" s="239"/>
      <c r="H1399" s="95"/>
    </row>
    <row r="1400" spans="1:8">
      <c r="A1400" s="156"/>
      <c r="B1400" s="202"/>
      <c r="C1400" s="61"/>
      <c r="D1400" s="61"/>
      <c r="E1400" s="61"/>
      <c r="F1400" s="93"/>
      <c r="G1400" s="94"/>
      <c r="H1400" s="95"/>
    </row>
    <row r="1401" spans="1:8">
      <c r="A1401" s="79"/>
      <c r="B1401" s="202"/>
      <c r="C1401" s="61"/>
      <c r="D1401" s="61"/>
      <c r="E1401" s="61"/>
      <c r="F1401" s="93"/>
      <c r="G1401" s="94"/>
      <c r="H1401" s="95"/>
    </row>
    <row r="1402" spans="1:8">
      <c r="A1402" s="79"/>
      <c r="B1402" s="202"/>
      <c r="C1402" s="61"/>
      <c r="D1402" s="61"/>
      <c r="E1402" s="61"/>
      <c r="F1402" s="93"/>
      <c r="G1402" s="94"/>
      <c r="H1402" s="95"/>
    </row>
    <row r="1403" spans="1:8">
      <c r="A1403" s="79"/>
      <c r="B1403" s="202"/>
      <c r="C1403" s="61"/>
      <c r="D1403" s="61"/>
      <c r="E1403" s="61"/>
      <c r="F1403" s="93"/>
      <c r="G1403" s="94"/>
      <c r="H1403" s="95"/>
    </row>
    <row r="1404" spans="1:8">
      <c r="A1404" s="79"/>
      <c r="B1404" s="202"/>
      <c r="C1404" s="61"/>
      <c r="D1404" s="61"/>
      <c r="E1404" s="61"/>
      <c r="F1404" s="93"/>
      <c r="G1404" s="94"/>
      <c r="H1404" s="95"/>
    </row>
    <row r="1405" spans="1:8">
      <c r="A1405" s="232"/>
      <c r="B1405" s="230"/>
      <c r="C1405" s="230"/>
      <c r="D1405" s="230"/>
      <c r="E1405" s="230"/>
      <c r="F1405" s="692" t="s">
        <v>3803</v>
      </c>
      <c r="G1405" s="230"/>
      <c r="H1405" s="691">
        <f>SUM(H1399:H1402)</f>
        <v>0</v>
      </c>
    </row>
    <row r="1406" spans="1:8">
      <c r="A1406" s="142"/>
      <c r="B1406" s="51"/>
      <c r="C1406" s="51"/>
      <c r="D1406" s="51"/>
      <c r="E1406" s="51"/>
      <c r="F1406" s="629"/>
      <c r="G1406" s="51"/>
      <c r="H1406" s="640"/>
    </row>
    <row r="1407" spans="1:8">
      <c r="A1407" s="696" t="s">
        <v>3804</v>
      </c>
      <c r="B1407" s="697"/>
      <c r="C1407" s="697"/>
      <c r="D1407" s="230"/>
      <c r="E1407" s="230"/>
      <c r="F1407" s="230"/>
      <c r="G1407" s="230"/>
      <c r="H1407" s="691">
        <f>H1395+H1405+H1384-0.01</f>
        <v>253.97317760000004</v>
      </c>
    </row>
    <row r="1408" spans="1:8">
      <c r="A1408" s="673"/>
      <c r="B1408" s="674"/>
      <c r="C1408" s="674"/>
      <c r="D1408" s="70"/>
      <c r="E1408" s="70"/>
      <c r="F1408" s="70"/>
      <c r="G1408" s="70"/>
      <c r="H1408" s="718"/>
    </row>
    <row r="1409" spans="1:8">
      <c r="A1409" s="646" t="s">
        <v>3825</v>
      </c>
      <c r="B1409" s="690"/>
      <c r="C1409" s="240"/>
      <c r="D1409" s="230"/>
      <c r="E1409" s="230"/>
      <c r="F1409" s="230"/>
      <c r="G1409" s="230"/>
      <c r="H1409" s="691"/>
    </row>
    <row r="1410" spans="1:8">
      <c r="A1410" s="646"/>
      <c r="B1410" s="690"/>
      <c r="C1410" s="97"/>
      <c r="D1410" s="70"/>
      <c r="E1410" s="70"/>
      <c r="F1410" s="70"/>
      <c r="G1410" s="70"/>
      <c r="H1410" s="640"/>
    </row>
    <row r="1411" spans="1:8">
      <c r="A1411" s="646" t="s">
        <v>3805</v>
      </c>
      <c r="B1411" s="690"/>
      <c r="C1411" s="240"/>
      <c r="D1411" s="51"/>
      <c r="E1411" s="51"/>
      <c r="F1411" s="51"/>
      <c r="G1411" s="51"/>
      <c r="H1411" s="241">
        <f>(H1407+H1409)</f>
        <v>253.97317760000004</v>
      </c>
    </row>
    <row r="1412" spans="1:8" ht="15.75" thickBot="1">
      <c r="A1412" s="648"/>
      <c r="B1412" s="649"/>
      <c r="C1412" s="99"/>
      <c r="D1412" s="100"/>
      <c r="E1412" s="100"/>
      <c r="F1412" s="100"/>
      <c r="G1412" s="100"/>
      <c r="H1412" s="199"/>
    </row>
    <row r="1413" spans="1:8">
      <c r="A1413" s="650" t="s">
        <v>3806</v>
      </c>
      <c r="B1413" s="651"/>
      <c r="C1413" s="102"/>
      <c r="D1413" s="69"/>
      <c r="E1413" s="69"/>
      <c r="F1413" s="69"/>
      <c r="G1413" s="69"/>
      <c r="H1413" s="95"/>
    </row>
    <row r="1414" spans="1:8">
      <c r="A1414" s="215"/>
      <c r="B1414" s="104"/>
      <c r="C1414" s="69"/>
      <c r="D1414" s="105"/>
      <c r="E1414" s="51"/>
      <c r="F1414" s="51"/>
      <c r="G1414" s="69"/>
      <c r="H1414" s="95"/>
    </row>
    <row r="1415" spans="1:8" ht="15.75" thickBot="1">
      <c r="A1415" s="215"/>
      <c r="B1415" s="104"/>
      <c r="C1415" s="51"/>
      <c r="D1415" s="105"/>
      <c r="E1415" s="51"/>
      <c r="F1415" s="51"/>
      <c r="G1415" s="51"/>
      <c r="H1415" s="106"/>
    </row>
    <row r="1416" spans="1:8" ht="15" customHeight="1">
      <c r="A1416" s="652" t="s">
        <v>3808</v>
      </c>
      <c r="B1416" s="653"/>
      <c r="C1416" s="654"/>
      <c r="D1416" s="655" t="s">
        <v>3807</v>
      </c>
      <c r="E1416" s="656"/>
      <c r="F1416" s="656"/>
      <c r="G1416" s="656"/>
      <c r="H1416" s="657"/>
    </row>
    <row r="1417" spans="1:8">
      <c r="A1417" s="661" t="s">
        <v>4089</v>
      </c>
      <c r="B1417" s="662"/>
      <c r="C1417" s="663"/>
      <c r="D1417" s="658"/>
      <c r="E1417" s="659"/>
      <c r="F1417" s="659"/>
      <c r="G1417" s="659"/>
      <c r="H1417" s="660"/>
    </row>
    <row r="1418" spans="1:8">
      <c r="A1418" s="661" t="s">
        <v>4387</v>
      </c>
      <c r="B1418" s="662"/>
      <c r="C1418" s="663"/>
      <c r="D1418" s="658"/>
      <c r="E1418" s="659"/>
      <c r="F1418" s="659"/>
      <c r="G1418" s="659"/>
      <c r="H1418" s="660"/>
    </row>
    <row r="1419" spans="1:8" ht="15.75" thickBot="1">
      <c r="A1419" s="661" t="s">
        <v>4186</v>
      </c>
      <c r="B1419" s="662"/>
      <c r="C1419" s="663"/>
      <c r="D1419" s="658"/>
      <c r="E1419" s="659"/>
      <c r="F1419" s="659"/>
      <c r="G1419" s="659"/>
      <c r="H1419" s="660"/>
    </row>
    <row r="1420" spans="1:8">
      <c r="A1420" s="650" t="s">
        <v>3846</v>
      </c>
      <c r="B1420" s="651"/>
      <c r="C1420" s="48" t="s">
        <v>3763</v>
      </c>
      <c r="D1420" s="48" t="s">
        <v>4067</v>
      </c>
      <c r="E1420" s="49"/>
      <c r="F1420" s="49"/>
      <c r="G1420" s="49"/>
      <c r="H1420" s="710" t="s">
        <v>3941</v>
      </c>
    </row>
    <row r="1421" spans="1:8">
      <c r="A1421" s="685" t="s">
        <v>4068</v>
      </c>
      <c r="B1421" s="686"/>
      <c r="C1421" s="50"/>
      <c r="D1421" s="133"/>
      <c r="E1421" s="51"/>
      <c r="F1421" s="51"/>
      <c r="G1421" s="51"/>
      <c r="H1421" s="711"/>
    </row>
    <row r="1422" spans="1:8">
      <c r="A1422" s="693" t="s">
        <v>3768</v>
      </c>
      <c r="B1422" s="694" t="s">
        <v>3769</v>
      </c>
      <c r="C1422" s="713" t="s">
        <v>3770</v>
      </c>
      <c r="D1422" s="225" t="s">
        <v>3771</v>
      </c>
      <c r="E1422" s="226"/>
      <c r="F1422" s="227" t="s">
        <v>3772</v>
      </c>
      <c r="G1422" s="226"/>
      <c r="H1422" s="228" t="s">
        <v>3773</v>
      </c>
    </row>
    <row r="1423" spans="1:8">
      <c r="A1423" s="712"/>
      <c r="B1423" s="635"/>
      <c r="C1423" s="667"/>
      <c r="D1423" s="56" t="s">
        <v>3774</v>
      </c>
      <c r="E1423" s="56" t="s">
        <v>3775</v>
      </c>
      <c r="F1423" s="56" t="s">
        <v>3776</v>
      </c>
      <c r="G1423" s="57" t="s">
        <v>3777</v>
      </c>
      <c r="H1423" s="58" t="s">
        <v>3778</v>
      </c>
    </row>
    <row r="1424" spans="1:8">
      <c r="A1424" s="234"/>
      <c r="B1424" s="223"/>
      <c r="C1424" s="61"/>
      <c r="D1424" s="61"/>
      <c r="E1424" s="61"/>
      <c r="F1424" s="61"/>
      <c r="G1424" s="61"/>
      <c r="H1424" s="62"/>
    </row>
    <row r="1425" spans="1:8">
      <c r="A1425" s="92"/>
      <c r="B1425" s="64"/>
      <c r="C1425" s="61"/>
      <c r="D1425" s="61"/>
      <c r="E1425" s="61"/>
      <c r="F1425" s="61"/>
      <c r="G1425" s="61"/>
      <c r="H1425" s="62"/>
    </row>
    <row r="1426" spans="1:8">
      <c r="A1426" s="139"/>
      <c r="B1426" s="64"/>
      <c r="C1426" s="61"/>
      <c r="D1426" s="61"/>
      <c r="E1426" s="61"/>
      <c r="F1426" s="61"/>
      <c r="G1426" s="61"/>
      <c r="H1426" s="62"/>
    </row>
    <row r="1427" spans="1:8">
      <c r="A1427" s="139"/>
      <c r="B1427" s="64"/>
      <c r="C1427" s="61"/>
      <c r="D1427" s="61"/>
      <c r="E1427" s="61"/>
      <c r="F1427" s="61"/>
      <c r="G1427" s="61"/>
      <c r="H1427" s="62"/>
    </row>
    <row r="1428" spans="1:8">
      <c r="A1428" s="139"/>
      <c r="B1428" s="65"/>
      <c r="C1428" s="61"/>
      <c r="D1428" s="61"/>
      <c r="E1428" s="61"/>
      <c r="F1428" s="61"/>
      <c r="G1428" s="61"/>
      <c r="H1428" s="62"/>
    </row>
    <row r="1429" spans="1:8">
      <c r="A1429" s="139"/>
      <c r="B1429" s="65"/>
      <c r="C1429" s="61"/>
      <c r="D1429" s="61"/>
      <c r="E1429" s="61"/>
      <c r="F1429" s="61"/>
      <c r="G1429" s="61"/>
      <c r="H1429" s="62"/>
    </row>
    <row r="1430" spans="1:8">
      <c r="A1430" s="140"/>
      <c r="B1430" s="65"/>
      <c r="C1430" s="61"/>
      <c r="D1430" s="61"/>
      <c r="E1430" s="61"/>
      <c r="F1430" s="61"/>
      <c r="G1430" s="61"/>
      <c r="H1430" s="62"/>
    </row>
    <row r="1431" spans="1:8">
      <c r="A1431" s="229"/>
      <c r="B1431" s="230"/>
      <c r="C1431" s="230"/>
      <c r="D1431" s="230"/>
      <c r="E1431" s="230"/>
      <c r="F1431" s="692" t="s">
        <v>3780</v>
      </c>
      <c r="G1431" s="230"/>
      <c r="H1431" s="714"/>
    </row>
    <row r="1432" spans="1:8">
      <c r="A1432" s="138"/>
      <c r="B1432" s="51"/>
      <c r="C1432" s="51"/>
      <c r="D1432" s="51"/>
      <c r="E1432" s="51"/>
      <c r="F1432" s="629"/>
      <c r="G1432" s="51"/>
      <c r="H1432" s="715"/>
    </row>
    <row r="1433" spans="1:8">
      <c r="A1433" s="693" t="s">
        <v>3768</v>
      </c>
      <c r="B1433" s="704" t="s">
        <v>3781</v>
      </c>
      <c r="C1433" s="706"/>
      <c r="D1433" s="695" t="s">
        <v>3782</v>
      </c>
      <c r="E1433" s="695" t="s">
        <v>3770</v>
      </c>
      <c r="F1433" s="716" t="s">
        <v>3783</v>
      </c>
      <c r="G1433" s="717"/>
      <c r="H1433" s="228" t="s">
        <v>3784</v>
      </c>
    </row>
    <row r="1434" spans="1:8">
      <c r="A1434" s="633"/>
      <c r="B1434" s="707"/>
      <c r="C1434" s="709"/>
      <c r="D1434" s="667"/>
      <c r="E1434" s="667"/>
      <c r="F1434" s="669"/>
      <c r="G1434" s="635"/>
      <c r="H1434" s="58" t="s">
        <v>3778</v>
      </c>
    </row>
    <row r="1435" spans="1:8">
      <c r="A1435" s="231" t="s">
        <v>3965</v>
      </c>
      <c r="B1435" s="67" t="s">
        <v>3966</v>
      </c>
      <c r="C1435" s="65"/>
      <c r="D1435" s="65"/>
      <c r="E1435" s="61">
        <v>0.16</v>
      </c>
      <c r="F1435" s="51"/>
      <c r="G1435" s="61">
        <v>11.19</v>
      </c>
      <c r="H1435" s="62">
        <f>E1435*G1435</f>
        <v>1.7904</v>
      </c>
    </row>
    <row r="1436" spans="1:8">
      <c r="A1436" s="63" t="s">
        <v>3787</v>
      </c>
      <c r="B1436" s="67" t="s">
        <v>3788</v>
      </c>
      <c r="C1436" s="65"/>
      <c r="D1436" s="65"/>
      <c r="E1436" s="61">
        <v>0.3</v>
      </c>
      <c r="F1436" s="51"/>
      <c r="G1436" s="61">
        <v>8.3000000000000007</v>
      </c>
      <c r="H1436" s="62">
        <f>E1436*G1436</f>
        <v>2.4900000000000002</v>
      </c>
    </row>
    <row r="1437" spans="1:8">
      <c r="A1437" s="144"/>
      <c r="B1437" s="67" t="s">
        <v>3939</v>
      </c>
      <c r="C1437" s="65"/>
      <c r="D1437" s="65"/>
      <c r="E1437" s="61"/>
      <c r="F1437" s="51"/>
      <c r="G1437" s="61"/>
      <c r="H1437" s="62">
        <f>SUM(H1435:H1436)*20.51%</f>
        <v>0.87791004000000006</v>
      </c>
    </row>
    <row r="1438" spans="1:8">
      <c r="A1438" s="139"/>
      <c r="B1438" s="67"/>
      <c r="C1438" s="65"/>
      <c r="D1438" s="65"/>
      <c r="E1438" s="61"/>
      <c r="F1438" s="51"/>
      <c r="G1438" s="61"/>
      <c r="H1438" s="62"/>
    </row>
    <row r="1439" spans="1:8">
      <c r="A1439" s="139"/>
      <c r="B1439" s="67"/>
      <c r="C1439" s="65"/>
      <c r="D1439" s="65"/>
      <c r="E1439" s="61"/>
      <c r="F1439" s="51"/>
      <c r="G1439" s="61"/>
      <c r="H1439" s="62"/>
    </row>
    <row r="1440" spans="1:8">
      <c r="A1440" s="140"/>
      <c r="B1440" s="67"/>
      <c r="C1440" s="65"/>
      <c r="D1440" s="65"/>
      <c r="E1440" s="61"/>
      <c r="F1440" s="51"/>
      <c r="G1440" s="61"/>
      <c r="H1440" s="62"/>
    </row>
    <row r="1441" spans="1:8">
      <c r="A1441" s="232"/>
      <c r="B1441" s="230"/>
      <c r="C1441" s="230"/>
      <c r="D1441" s="230"/>
      <c r="E1441" s="230"/>
      <c r="F1441" s="692" t="s">
        <v>3790</v>
      </c>
      <c r="G1441" s="230"/>
      <c r="H1441" s="691">
        <f>SUM(H1435:H1437)</f>
        <v>5.1583100399999999</v>
      </c>
    </row>
    <row r="1442" spans="1:8">
      <c r="A1442" s="142"/>
      <c r="B1442" s="70"/>
      <c r="C1442" s="70"/>
      <c r="D1442" s="70"/>
      <c r="E1442" s="70"/>
      <c r="F1442" s="629"/>
      <c r="G1442" s="70"/>
      <c r="H1442" s="640"/>
    </row>
    <row r="1443" spans="1:8">
      <c r="A1443" s="699" t="s">
        <v>3791</v>
      </c>
      <c r="B1443" s="700"/>
      <c r="C1443" s="701">
        <v>1</v>
      </c>
      <c r="D1443" s="692" t="s">
        <v>3792</v>
      </c>
      <c r="E1443" s="702"/>
      <c r="F1443" s="702"/>
      <c r="G1443" s="51"/>
      <c r="H1443" s="703">
        <f>(H1431+H1441)</f>
        <v>5.1583100399999999</v>
      </c>
    </row>
    <row r="1444" spans="1:8">
      <c r="A1444" s="673"/>
      <c r="B1444" s="674"/>
      <c r="C1444" s="666"/>
      <c r="D1444" s="677"/>
      <c r="E1444" s="677"/>
      <c r="F1444" s="677"/>
      <c r="G1444" s="70"/>
      <c r="H1444" s="640"/>
    </row>
    <row r="1445" spans="1:8">
      <c r="A1445" s="696" t="s">
        <v>3793</v>
      </c>
      <c r="B1445" s="697"/>
      <c r="C1445" s="697"/>
      <c r="D1445" s="697"/>
      <c r="E1445" s="697"/>
      <c r="F1445" s="697"/>
      <c r="G1445" s="51"/>
      <c r="H1445" s="691">
        <f>H1443/C1443</f>
        <v>5.1583100399999999</v>
      </c>
    </row>
    <row r="1446" spans="1:8">
      <c r="A1446" s="673"/>
      <c r="B1446" s="674"/>
      <c r="C1446" s="674"/>
      <c r="D1446" s="674"/>
      <c r="E1446" s="674"/>
      <c r="F1446" s="674"/>
      <c r="G1446" s="51"/>
      <c r="H1446" s="678"/>
    </row>
    <row r="1447" spans="1:8">
      <c r="A1447" s="693" t="s">
        <v>3768</v>
      </c>
      <c r="B1447" s="704" t="s">
        <v>3794</v>
      </c>
      <c r="C1447" s="705"/>
      <c r="D1447" s="706"/>
      <c r="E1447" s="682" t="s">
        <v>3795</v>
      </c>
      <c r="F1447" s="682" t="s">
        <v>3784</v>
      </c>
      <c r="G1447" s="695" t="s">
        <v>3796</v>
      </c>
      <c r="H1447" s="233" t="s">
        <v>3784</v>
      </c>
    </row>
    <row r="1448" spans="1:8">
      <c r="A1448" s="633"/>
      <c r="B1448" s="707"/>
      <c r="C1448" s="708"/>
      <c r="D1448" s="709"/>
      <c r="E1448" s="667"/>
      <c r="F1448" s="667"/>
      <c r="G1448" s="667"/>
      <c r="H1448" s="73" t="s">
        <v>3797</v>
      </c>
    </row>
    <row r="1449" spans="1:8">
      <c r="A1449" s="242" t="s">
        <v>4045</v>
      </c>
      <c r="B1449" s="75" t="s">
        <v>4044</v>
      </c>
      <c r="C1449" s="80"/>
      <c r="D1449" s="65"/>
      <c r="E1449" s="76" t="s">
        <v>3870</v>
      </c>
      <c r="F1449" s="61">
        <f>H1350</f>
        <v>212.12028166285714</v>
      </c>
      <c r="G1449" s="77">
        <v>0.192</v>
      </c>
      <c r="H1449" s="62">
        <f>F1449*G1449</f>
        <v>40.727094079268575</v>
      </c>
    </row>
    <row r="1450" spans="1:8">
      <c r="A1450" s="79" t="s">
        <v>4016</v>
      </c>
      <c r="B1450" s="75" t="s">
        <v>4069</v>
      </c>
      <c r="C1450" s="51"/>
      <c r="D1450" s="65"/>
      <c r="E1450" s="76" t="s">
        <v>3934</v>
      </c>
      <c r="F1450" s="61">
        <f>H982</f>
        <v>6.7543431399999996</v>
      </c>
      <c r="G1450" s="77">
        <v>1.3859999999999999</v>
      </c>
      <c r="H1450" s="62">
        <f>F1450*G1450-0.01</f>
        <v>9.3515195920399989</v>
      </c>
    </row>
    <row r="1451" spans="1:8">
      <c r="A1451" s="139"/>
      <c r="B1451" s="75"/>
      <c r="C1451" s="51"/>
      <c r="D1451" s="65"/>
      <c r="E1451" s="76"/>
      <c r="F1451" s="61"/>
      <c r="G1451" s="77"/>
      <c r="H1451" s="62"/>
    </row>
    <row r="1452" spans="1:8">
      <c r="A1452" s="139"/>
      <c r="B1452" s="75"/>
      <c r="C1452" s="51"/>
      <c r="D1452" s="65"/>
      <c r="E1452" s="76"/>
      <c r="F1452" s="61"/>
      <c r="G1452" s="77"/>
      <c r="H1452" s="62"/>
    </row>
    <row r="1453" spans="1:8">
      <c r="A1453" s="139"/>
      <c r="B1453" s="75"/>
      <c r="C1453" s="51"/>
      <c r="D1453" s="65"/>
      <c r="E1453" s="76"/>
      <c r="F1453" s="61"/>
      <c r="G1453" s="161"/>
      <c r="H1453" s="62"/>
    </row>
    <row r="1454" spans="1:8">
      <c r="A1454" s="139"/>
      <c r="B1454" s="50"/>
      <c r="C1454" s="69"/>
      <c r="D1454" s="65"/>
      <c r="E1454" s="76"/>
      <c r="F1454" s="61"/>
      <c r="G1454" s="81"/>
      <c r="H1454" s="62"/>
    </row>
    <row r="1455" spans="1:8">
      <c r="A1455" s="140"/>
      <c r="B1455" s="51"/>
      <c r="C1455" s="69"/>
      <c r="D1455" s="65"/>
      <c r="E1455" s="65"/>
      <c r="F1455" s="61"/>
      <c r="G1455" s="82"/>
      <c r="H1455" s="62"/>
    </row>
    <row r="1456" spans="1:8">
      <c r="A1456" s="232"/>
      <c r="B1456" s="230"/>
      <c r="C1456" s="230"/>
      <c r="D1456" s="230"/>
      <c r="E1456" s="230"/>
      <c r="F1456" s="692" t="s">
        <v>3798</v>
      </c>
      <c r="G1456" s="230"/>
      <c r="H1456" s="691">
        <f>SUM(H1449:H1450)</f>
        <v>50.078613671308574</v>
      </c>
    </row>
    <row r="1457" spans="1:8">
      <c r="A1457" s="142"/>
      <c r="B1457" s="51"/>
      <c r="C1457" s="51"/>
      <c r="D1457" s="51"/>
      <c r="E1457" s="51"/>
      <c r="F1457" s="629"/>
      <c r="G1457" s="51"/>
      <c r="H1457" s="640"/>
    </row>
    <row r="1458" spans="1:8">
      <c r="A1458" s="693" t="s">
        <v>3768</v>
      </c>
      <c r="B1458" s="694" t="s">
        <v>3799</v>
      </c>
      <c r="C1458" s="243" t="s">
        <v>3</v>
      </c>
      <c r="D1458" s="236" t="s">
        <v>3</v>
      </c>
      <c r="E1458" s="237" t="s">
        <v>3</v>
      </c>
      <c r="F1458" s="695" t="s">
        <v>3784</v>
      </c>
      <c r="G1458" s="695" t="s">
        <v>3796</v>
      </c>
      <c r="H1458" s="233" t="s">
        <v>3773</v>
      </c>
    </row>
    <row r="1459" spans="1:8">
      <c r="A1459" s="633"/>
      <c r="B1459" s="635"/>
      <c r="C1459" s="76" t="s">
        <v>3800</v>
      </c>
      <c r="D1459" s="76" t="s">
        <v>3801</v>
      </c>
      <c r="E1459" s="76" t="s">
        <v>3802</v>
      </c>
      <c r="F1459" s="637"/>
      <c r="G1459" s="637"/>
      <c r="H1459" s="87" t="s">
        <v>3797</v>
      </c>
    </row>
    <row r="1460" spans="1:8">
      <c r="A1460" s="242"/>
      <c r="B1460" s="88"/>
      <c r="C1460" s="244"/>
      <c r="D1460" s="244"/>
      <c r="E1460" s="244"/>
      <c r="F1460" s="244"/>
      <c r="G1460" s="239"/>
      <c r="H1460" s="245"/>
    </row>
    <row r="1461" spans="1:8">
      <c r="A1461" s="139"/>
      <c r="B1461" s="88"/>
      <c r="C1461" s="61"/>
      <c r="D1461" s="61"/>
      <c r="E1461" s="61"/>
      <c r="F1461" s="93"/>
      <c r="G1461" s="94"/>
      <c r="H1461" s="95"/>
    </row>
    <row r="1462" spans="1:8">
      <c r="A1462" s="139"/>
      <c r="B1462" s="88"/>
      <c r="C1462" s="61"/>
      <c r="D1462" s="61"/>
      <c r="E1462" s="61"/>
      <c r="F1462" s="61"/>
      <c r="G1462" s="94"/>
      <c r="H1462" s="95"/>
    </row>
    <row r="1463" spans="1:8">
      <c r="A1463" s="139"/>
      <c r="B1463" s="88"/>
      <c r="C1463" s="61"/>
      <c r="D1463" s="61"/>
      <c r="E1463" s="61"/>
      <c r="F1463" s="93"/>
      <c r="G1463" s="94"/>
      <c r="H1463" s="95"/>
    </row>
    <row r="1464" spans="1:8">
      <c r="A1464" s="140"/>
      <c r="B1464" s="65"/>
      <c r="C1464" s="61"/>
      <c r="D1464" s="61"/>
      <c r="E1464" s="61"/>
      <c r="F1464" s="65"/>
      <c r="G1464" s="94"/>
      <c r="H1464" s="95"/>
    </row>
    <row r="1465" spans="1:8">
      <c r="A1465" s="232"/>
      <c r="B1465" s="230"/>
      <c r="C1465" s="230"/>
      <c r="D1465" s="230"/>
      <c r="E1465" s="230"/>
      <c r="F1465" s="692" t="s">
        <v>3803</v>
      </c>
      <c r="G1465" s="230"/>
      <c r="H1465" s="691"/>
    </row>
    <row r="1466" spans="1:8">
      <c r="A1466" s="142"/>
      <c r="B1466" s="51"/>
      <c r="C1466" s="51"/>
      <c r="D1466" s="51"/>
      <c r="E1466" s="51"/>
      <c r="F1466" s="629"/>
      <c r="G1466" s="51"/>
      <c r="H1466" s="640"/>
    </row>
    <row r="1467" spans="1:8">
      <c r="A1467" s="696" t="s">
        <v>3804</v>
      </c>
      <c r="B1467" s="697"/>
      <c r="C1467" s="697"/>
      <c r="D1467" s="230"/>
      <c r="E1467" s="230"/>
      <c r="F1467" s="230"/>
      <c r="G1467" s="230"/>
      <c r="H1467" s="698">
        <f>H1445+H1456+H1465</f>
        <v>55.236923711308577</v>
      </c>
    </row>
    <row r="1468" spans="1:8">
      <c r="A1468" s="673"/>
      <c r="B1468" s="674"/>
      <c r="C1468" s="674"/>
      <c r="D1468" s="70"/>
      <c r="E1468" s="70"/>
      <c r="F1468" s="70"/>
      <c r="G1468" s="70"/>
      <c r="H1468" s="640"/>
    </row>
    <row r="1469" spans="1:8">
      <c r="A1469" s="646" t="s">
        <v>3825</v>
      </c>
      <c r="B1469" s="690"/>
      <c r="C1469" s="240"/>
      <c r="D1469" s="230"/>
      <c r="E1469" s="230"/>
      <c r="F1469" s="230"/>
      <c r="G1469" s="230"/>
      <c r="H1469" s="691"/>
    </row>
    <row r="1470" spans="1:8">
      <c r="A1470" s="646"/>
      <c r="B1470" s="690"/>
      <c r="C1470" s="97"/>
      <c r="D1470" s="70"/>
      <c r="E1470" s="70"/>
      <c r="F1470" s="70"/>
      <c r="G1470" s="70"/>
      <c r="H1470" s="640"/>
    </row>
    <row r="1471" spans="1:8">
      <c r="A1471" s="646" t="s">
        <v>3805</v>
      </c>
      <c r="B1471" s="690"/>
      <c r="C1471" s="240"/>
      <c r="D1471" s="51"/>
      <c r="E1471" s="51"/>
      <c r="F1471" s="51"/>
      <c r="G1471" s="51"/>
      <c r="H1471" s="241">
        <f>H1467+H1469</f>
        <v>55.236923711308577</v>
      </c>
    </row>
    <row r="1472" spans="1:8" ht="15.75" thickBot="1">
      <c r="A1472" s="648"/>
      <c r="B1472" s="649"/>
      <c r="C1472" s="99"/>
      <c r="D1472" s="100"/>
      <c r="E1472" s="100"/>
      <c r="F1472" s="100"/>
      <c r="G1472" s="100"/>
      <c r="H1472" s="199"/>
    </row>
    <row r="1473" spans="1:8">
      <c r="A1473" s="650" t="s">
        <v>3806</v>
      </c>
      <c r="B1473" s="651"/>
      <c r="C1473" s="102"/>
      <c r="D1473" s="69"/>
      <c r="E1473" s="69"/>
      <c r="F1473" s="69"/>
      <c r="G1473" s="69"/>
      <c r="H1473" s="95"/>
    </row>
    <row r="1474" spans="1:8">
      <c r="A1474" s="144"/>
      <c r="B1474" s="104"/>
      <c r="C1474" s="69"/>
      <c r="D1474" s="105"/>
      <c r="E1474" s="51"/>
      <c r="F1474" s="51"/>
      <c r="G1474" s="69"/>
      <c r="H1474" s="95"/>
    </row>
    <row r="1475" spans="1:8" ht="15.75" thickBot="1">
      <c r="A1475" s="144"/>
      <c r="B1475" s="104"/>
      <c r="C1475" s="51"/>
      <c r="D1475" s="105"/>
      <c r="E1475" s="51"/>
      <c r="F1475" s="51"/>
      <c r="G1475" s="51"/>
      <c r="H1475" s="106"/>
    </row>
    <row r="1476" spans="1:8" ht="15" customHeight="1">
      <c r="A1476" s="652" t="s">
        <v>3808</v>
      </c>
      <c r="B1476" s="653"/>
      <c r="C1476" s="654"/>
      <c r="D1476" s="655" t="s">
        <v>3807</v>
      </c>
      <c r="E1476" s="656"/>
      <c r="F1476" s="656"/>
      <c r="G1476" s="656"/>
      <c r="H1476" s="657"/>
    </row>
    <row r="1477" spans="1:8">
      <c r="A1477" s="661" t="s">
        <v>4089</v>
      </c>
      <c r="B1477" s="662"/>
      <c r="C1477" s="663"/>
      <c r="D1477" s="658"/>
      <c r="E1477" s="659"/>
      <c r="F1477" s="659"/>
      <c r="G1477" s="659"/>
      <c r="H1477" s="660"/>
    </row>
    <row r="1478" spans="1:8">
      <c r="A1478" s="661" t="s">
        <v>4387</v>
      </c>
      <c r="B1478" s="662"/>
      <c r="C1478" s="663"/>
      <c r="D1478" s="658"/>
      <c r="E1478" s="659"/>
      <c r="F1478" s="659"/>
      <c r="G1478" s="659"/>
      <c r="H1478" s="660"/>
    </row>
    <row r="1479" spans="1:8" ht="15.75" thickBot="1">
      <c r="A1479" s="661" t="s">
        <v>4186</v>
      </c>
      <c r="B1479" s="662"/>
      <c r="C1479" s="663"/>
      <c r="D1479" s="658"/>
      <c r="E1479" s="659"/>
      <c r="F1479" s="659"/>
      <c r="G1479" s="659"/>
      <c r="H1479" s="660"/>
    </row>
    <row r="1480" spans="1:8">
      <c r="A1480" s="650" t="s">
        <v>3846</v>
      </c>
      <c r="B1480" s="651"/>
      <c r="C1480" s="564" t="s">
        <v>3763</v>
      </c>
      <c r="D1480" s="564" t="s">
        <v>4408</v>
      </c>
      <c r="E1480" s="49"/>
      <c r="F1480" s="49"/>
      <c r="G1480" s="49"/>
      <c r="H1480" s="683" t="s">
        <v>3823</v>
      </c>
    </row>
    <row r="1481" spans="1:8">
      <c r="A1481" s="685" t="s">
        <v>4409</v>
      </c>
      <c r="B1481" s="686"/>
      <c r="C1481" s="50"/>
      <c r="D1481" s="566"/>
      <c r="E1481" s="51"/>
      <c r="F1481" s="51"/>
      <c r="G1481" s="51"/>
      <c r="H1481" s="684"/>
    </row>
    <row r="1482" spans="1:8">
      <c r="A1482" s="632" t="s">
        <v>3768</v>
      </c>
      <c r="B1482" s="634" t="s">
        <v>3769</v>
      </c>
      <c r="C1482" s="687" t="s">
        <v>3770</v>
      </c>
      <c r="D1482" s="52" t="s">
        <v>3771</v>
      </c>
      <c r="E1482" s="53"/>
      <c r="F1482" s="54" t="s">
        <v>3772</v>
      </c>
      <c r="G1482" s="53"/>
      <c r="H1482" s="55" t="s">
        <v>3773</v>
      </c>
    </row>
    <row r="1483" spans="1:8">
      <c r="A1483" s="633"/>
      <c r="B1483" s="635"/>
      <c r="C1483" s="667"/>
      <c r="D1483" s="56" t="s">
        <v>3774</v>
      </c>
      <c r="E1483" s="56" t="s">
        <v>3775</v>
      </c>
      <c r="F1483" s="56" t="s">
        <v>3776</v>
      </c>
      <c r="G1483" s="57" t="s">
        <v>3777</v>
      </c>
      <c r="H1483" s="58" t="s">
        <v>3778</v>
      </c>
    </row>
    <row r="1484" spans="1:8">
      <c r="A1484" s="59" t="s">
        <v>4003</v>
      </c>
      <c r="B1484" s="64" t="s">
        <v>4009</v>
      </c>
      <c r="C1484" s="61">
        <v>1</v>
      </c>
      <c r="D1484" s="61">
        <v>1</v>
      </c>
      <c r="E1484" s="61">
        <v>0</v>
      </c>
      <c r="F1484" s="61">
        <v>90.17</v>
      </c>
      <c r="G1484" s="61">
        <v>15.76</v>
      </c>
      <c r="H1484" s="62">
        <f>((F1484*D1484)+(E1484*G1484))*C1484</f>
        <v>90.17</v>
      </c>
    </row>
    <row r="1485" spans="1:8">
      <c r="A1485" s="63"/>
      <c r="B1485" s="64"/>
      <c r="C1485" s="61"/>
      <c r="D1485" s="61"/>
      <c r="E1485" s="61"/>
      <c r="F1485" s="61"/>
      <c r="G1485" s="61"/>
      <c r="H1485" s="62"/>
    </row>
    <row r="1486" spans="1:8">
      <c r="A1486" s="63"/>
      <c r="B1486" s="64"/>
      <c r="C1486" s="61"/>
      <c r="D1486" s="61"/>
      <c r="E1486" s="61"/>
      <c r="F1486" s="61"/>
      <c r="G1486" s="61"/>
      <c r="H1486" s="62"/>
    </row>
    <row r="1487" spans="1:8">
      <c r="A1487" s="63"/>
      <c r="B1487" s="64"/>
      <c r="C1487" s="61"/>
      <c r="D1487" s="61"/>
      <c r="E1487" s="61"/>
      <c r="F1487" s="61"/>
      <c r="G1487" s="61"/>
      <c r="H1487" s="62"/>
    </row>
    <row r="1488" spans="1:8">
      <c r="A1488" s="63"/>
      <c r="B1488" s="64"/>
      <c r="C1488" s="61"/>
      <c r="D1488" s="61"/>
      <c r="E1488" s="61"/>
      <c r="F1488" s="61"/>
      <c r="G1488" s="61"/>
      <c r="H1488" s="62"/>
    </row>
    <row r="1489" spans="1:8">
      <c r="A1489" s="63"/>
      <c r="B1489" s="64"/>
      <c r="C1489" s="61"/>
      <c r="D1489" s="61"/>
      <c r="E1489" s="61"/>
      <c r="F1489" s="61"/>
      <c r="G1489" s="61"/>
      <c r="H1489" s="62"/>
    </row>
    <row r="1490" spans="1:8">
      <c r="A1490" s="140"/>
      <c r="B1490" s="65"/>
      <c r="C1490" s="61"/>
      <c r="D1490" s="61"/>
      <c r="E1490" s="61"/>
      <c r="F1490" s="61"/>
      <c r="G1490" s="61"/>
      <c r="H1490" s="62"/>
    </row>
    <row r="1491" spans="1:8">
      <c r="A1491" s="137"/>
      <c r="B1491" s="66"/>
      <c r="C1491" s="66"/>
      <c r="D1491" s="66"/>
      <c r="E1491" s="66"/>
      <c r="F1491" s="628" t="s">
        <v>3780</v>
      </c>
      <c r="G1491" s="66"/>
      <c r="H1491" s="688">
        <f>H1484</f>
        <v>90.17</v>
      </c>
    </row>
    <row r="1492" spans="1:8">
      <c r="A1492" s="138"/>
      <c r="B1492" s="51"/>
      <c r="C1492" s="51"/>
      <c r="D1492" s="51"/>
      <c r="E1492" s="51"/>
      <c r="F1492" s="629"/>
      <c r="G1492" s="51"/>
      <c r="H1492" s="689"/>
    </row>
    <row r="1493" spans="1:8">
      <c r="A1493" s="632" t="s">
        <v>3768</v>
      </c>
      <c r="B1493" s="664" t="s">
        <v>3781</v>
      </c>
      <c r="C1493" s="665"/>
      <c r="D1493" s="636" t="s">
        <v>3782</v>
      </c>
      <c r="E1493" s="636" t="s">
        <v>3770</v>
      </c>
      <c r="F1493" s="668" t="s">
        <v>3783</v>
      </c>
      <c r="G1493" s="665"/>
      <c r="H1493" s="55" t="s">
        <v>3784</v>
      </c>
    </row>
    <row r="1494" spans="1:8">
      <c r="A1494" s="633"/>
      <c r="B1494" s="666"/>
      <c r="C1494" s="635"/>
      <c r="D1494" s="667"/>
      <c r="E1494" s="667"/>
      <c r="F1494" s="669"/>
      <c r="G1494" s="635"/>
      <c r="H1494" s="58" t="s">
        <v>3778</v>
      </c>
    </row>
    <row r="1495" spans="1:8">
      <c r="A1495" s="63"/>
      <c r="B1495" s="67"/>
      <c r="C1495" s="65"/>
      <c r="D1495" s="65"/>
      <c r="E1495" s="61"/>
      <c r="F1495" s="51"/>
      <c r="G1495" s="61"/>
      <c r="H1495" s="62"/>
    </row>
    <row r="1496" spans="1:8">
      <c r="A1496" s="139"/>
      <c r="B1496" s="67"/>
      <c r="C1496" s="65"/>
      <c r="D1496" s="65"/>
      <c r="E1496" s="61"/>
      <c r="F1496" s="51"/>
      <c r="G1496" s="61"/>
      <c r="H1496" s="62"/>
    </row>
    <row r="1497" spans="1:8">
      <c r="A1497" s="139"/>
      <c r="B1497" s="67"/>
      <c r="C1497" s="65"/>
      <c r="D1497" s="65"/>
      <c r="E1497" s="61"/>
      <c r="F1497" s="51"/>
      <c r="G1497" s="61"/>
      <c r="H1497" s="62"/>
    </row>
    <row r="1498" spans="1:8">
      <c r="A1498" s="139"/>
      <c r="B1498" s="51"/>
      <c r="C1498" s="65"/>
      <c r="D1498" s="65"/>
      <c r="E1498" s="61"/>
      <c r="F1498" s="69"/>
      <c r="G1498" s="61"/>
      <c r="H1498" s="62"/>
    </row>
    <row r="1499" spans="1:8">
      <c r="A1499" s="139"/>
      <c r="B1499" s="51"/>
      <c r="C1499" s="65"/>
      <c r="D1499" s="65"/>
      <c r="E1499" s="61"/>
      <c r="F1499" s="69"/>
      <c r="G1499" s="61"/>
      <c r="H1499" s="62"/>
    </row>
    <row r="1500" spans="1:8">
      <c r="A1500" s="140"/>
      <c r="B1500" s="51"/>
      <c r="C1500" s="65"/>
      <c r="D1500" s="65"/>
      <c r="E1500" s="61"/>
      <c r="F1500" s="69"/>
      <c r="G1500" s="61"/>
      <c r="H1500" s="62"/>
    </row>
    <row r="1501" spans="1:8">
      <c r="A1501" s="141"/>
      <c r="B1501" s="66"/>
      <c r="C1501" s="66"/>
      <c r="D1501" s="66"/>
      <c r="E1501" s="66"/>
      <c r="F1501" s="628" t="s">
        <v>3790</v>
      </c>
      <c r="G1501" s="66"/>
      <c r="H1501" s="670">
        <f>SUM(H1495:H1497)</f>
        <v>0</v>
      </c>
    </row>
    <row r="1502" spans="1:8">
      <c r="A1502" s="142"/>
      <c r="B1502" s="70"/>
      <c r="C1502" s="70"/>
      <c r="D1502" s="70"/>
      <c r="E1502" s="70"/>
      <c r="F1502" s="629"/>
      <c r="G1502" s="70"/>
      <c r="H1502" s="631"/>
    </row>
    <row r="1503" spans="1:8">
      <c r="A1503" s="671" t="s">
        <v>3791</v>
      </c>
      <c r="B1503" s="672"/>
      <c r="C1503" s="675">
        <v>169</v>
      </c>
      <c r="D1503" s="628" t="s">
        <v>3792</v>
      </c>
      <c r="E1503" s="676"/>
      <c r="F1503" s="676"/>
      <c r="G1503" s="51"/>
      <c r="H1503" s="670">
        <f>(H1491+H1501)</f>
        <v>90.17</v>
      </c>
    </row>
    <row r="1504" spans="1:8">
      <c r="A1504" s="673"/>
      <c r="B1504" s="674"/>
      <c r="C1504" s="666"/>
      <c r="D1504" s="677"/>
      <c r="E1504" s="677"/>
      <c r="F1504" s="677"/>
      <c r="G1504" s="70"/>
      <c r="H1504" s="640"/>
    </row>
    <row r="1505" spans="1:8">
      <c r="A1505" s="671" t="s">
        <v>3793</v>
      </c>
      <c r="B1505" s="672"/>
      <c r="C1505" s="672"/>
      <c r="D1505" s="672"/>
      <c r="E1505" s="672"/>
      <c r="F1505" s="672"/>
      <c r="G1505" s="51"/>
      <c r="H1505" s="630">
        <f>H1503/C1503</f>
        <v>0.53355029585798819</v>
      </c>
    </row>
    <row r="1506" spans="1:8">
      <c r="A1506" s="673"/>
      <c r="B1506" s="674"/>
      <c r="C1506" s="674"/>
      <c r="D1506" s="674"/>
      <c r="E1506" s="674"/>
      <c r="F1506" s="674"/>
      <c r="G1506" s="51"/>
      <c r="H1506" s="678"/>
    </row>
    <row r="1507" spans="1:8">
      <c r="A1507" s="632" t="s">
        <v>3768</v>
      </c>
      <c r="B1507" s="679" t="s">
        <v>3794</v>
      </c>
      <c r="C1507" s="680"/>
      <c r="D1507" s="681"/>
      <c r="E1507" s="682" t="s">
        <v>3795</v>
      </c>
      <c r="F1507" s="682" t="s">
        <v>3784</v>
      </c>
      <c r="G1507" s="636" t="s">
        <v>3796</v>
      </c>
      <c r="H1507" s="72" t="s">
        <v>3784</v>
      </c>
    </row>
    <row r="1508" spans="1:8">
      <c r="A1508" s="633"/>
      <c r="B1508" s="666"/>
      <c r="C1508" s="666"/>
      <c r="D1508" s="635"/>
      <c r="E1508" s="667"/>
      <c r="F1508" s="667"/>
      <c r="G1508" s="667"/>
      <c r="H1508" s="73" t="s">
        <v>3797</v>
      </c>
    </row>
    <row r="1509" spans="1:8">
      <c r="A1509" s="74"/>
      <c r="B1509" s="75"/>
      <c r="C1509" s="51"/>
      <c r="D1509" s="65"/>
      <c r="E1509" s="76"/>
      <c r="F1509" s="61"/>
      <c r="G1509" s="77"/>
      <c r="H1509" s="78"/>
    </row>
    <row r="1510" spans="1:8">
      <c r="A1510" s="79"/>
      <c r="B1510" s="75"/>
      <c r="C1510" s="51"/>
      <c r="D1510" s="65"/>
      <c r="E1510" s="76"/>
      <c r="F1510" s="61"/>
      <c r="G1510" s="77"/>
      <c r="H1510" s="78"/>
    </row>
    <row r="1511" spans="1:8">
      <c r="A1511" s="79"/>
      <c r="B1511" s="75"/>
      <c r="C1511" s="80"/>
      <c r="D1511" s="65"/>
      <c r="E1511" s="76"/>
      <c r="F1511" s="61"/>
      <c r="G1511" s="77"/>
      <c r="H1511" s="78"/>
    </row>
    <row r="1512" spans="1:8">
      <c r="A1512" s="139"/>
      <c r="B1512" s="75"/>
      <c r="C1512" s="80"/>
      <c r="D1512" s="65"/>
      <c r="E1512" s="76"/>
      <c r="F1512" s="61"/>
      <c r="G1512" s="77"/>
      <c r="H1512" s="78"/>
    </row>
    <row r="1513" spans="1:8">
      <c r="A1513" s="139"/>
      <c r="B1513" s="75"/>
      <c r="C1513" s="51"/>
      <c r="D1513" s="65"/>
      <c r="E1513" s="76"/>
      <c r="F1513" s="61"/>
      <c r="G1513" s="81"/>
      <c r="H1513" s="78"/>
    </row>
    <row r="1514" spans="1:8">
      <c r="A1514" s="139"/>
      <c r="B1514" s="75"/>
      <c r="C1514" s="51"/>
      <c r="D1514" s="65"/>
      <c r="E1514" s="76"/>
      <c r="F1514" s="61"/>
      <c r="G1514" s="81"/>
      <c r="H1514" s="78"/>
    </row>
    <row r="1515" spans="1:8">
      <c r="A1515" s="140"/>
      <c r="B1515" s="51"/>
      <c r="C1515" s="69"/>
      <c r="D1515" s="65"/>
      <c r="E1515" s="65"/>
      <c r="F1515" s="61"/>
      <c r="G1515" s="82"/>
      <c r="H1515" s="83"/>
    </row>
    <row r="1516" spans="1:8">
      <c r="A1516" s="141"/>
      <c r="B1516" s="66"/>
      <c r="C1516" s="66"/>
      <c r="D1516" s="66"/>
      <c r="E1516" s="66"/>
      <c r="F1516" s="628" t="s">
        <v>3798</v>
      </c>
      <c r="G1516" s="66"/>
      <c r="H1516" s="630"/>
    </row>
    <row r="1517" spans="1:8">
      <c r="A1517" s="142"/>
      <c r="B1517" s="51"/>
      <c r="C1517" s="51"/>
      <c r="D1517" s="51"/>
      <c r="E1517" s="51"/>
      <c r="F1517" s="629"/>
      <c r="G1517" s="51"/>
      <c r="H1517" s="631"/>
    </row>
    <row r="1518" spans="1:8">
      <c r="A1518" s="632" t="s">
        <v>3768</v>
      </c>
      <c r="B1518" s="634" t="s">
        <v>3799</v>
      </c>
      <c r="C1518" s="84" t="s">
        <v>3</v>
      </c>
      <c r="D1518" s="85" t="s">
        <v>3</v>
      </c>
      <c r="E1518" s="86" t="s">
        <v>3</v>
      </c>
      <c r="F1518" s="636" t="s">
        <v>3784</v>
      </c>
      <c r="G1518" s="636" t="s">
        <v>3796</v>
      </c>
      <c r="H1518" s="72" t="s">
        <v>3773</v>
      </c>
    </row>
    <row r="1519" spans="1:8">
      <c r="A1519" s="633"/>
      <c r="B1519" s="635"/>
      <c r="C1519" s="76" t="s">
        <v>3800</v>
      </c>
      <c r="D1519" s="76" t="s">
        <v>3801</v>
      </c>
      <c r="E1519" s="76" t="s">
        <v>3802</v>
      </c>
      <c r="F1519" s="637"/>
      <c r="G1519" s="637"/>
      <c r="H1519" s="87" t="s">
        <v>3797</v>
      </c>
    </row>
    <row r="1520" spans="1:8">
      <c r="A1520" s="74"/>
      <c r="B1520" s="88"/>
      <c r="C1520" s="89"/>
      <c r="D1520" s="89"/>
      <c r="E1520" s="89"/>
      <c r="F1520" s="89"/>
      <c r="G1520" s="90"/>
      <c r="H1520" s="91"/>
    </row>
    <row r="1521" spans="1:8">
      <c r="A1521" s="92"/>
      <c r="B1521" s="88"/>
      <c r="C1521" s="61"/>
      <c r="D1521" s="61"/>
      <c r="E1521" s="61"/>
      <c r="F1521" s="93"/>
      <c r="G1521" s="94"/>
      <c r="H1521" s="95"/>
    </row>
    <row r="1522" spans="1:8">
      <c r="A1522" s="79"/>
      <c r="B1522" s="88"/>
      <c r="C1522" s="61"/>
      <c r="D1522" s="61"/>
      <c r="E1522" s="61"/>
      <c r="F1522" s="93"/>
      <c r="G1522" s="94"/>
      <c r="H1522" s="95"/>
    </row>
    <row r="1523" spans="1:8">
      <c r="A1523" s="79"/>
      <c r="B1523" s="88"/>
      <c r="C1523" s="61"/>
      <c r="D1523" s="61"/>
      <c r="E1523" s="61"/>
      <c r="F1523" s="93"/>
      <c r="G1523" s="94"/>
      <c r="H1523" s="95"/>
    </row>
    <row r="1524" spans="1:8">
      <c r="A1524" s="140"/>
      <c r="B1524" s="65"/>
      <c r="C1524" s="61"/>
      <c r="D1524" s="61"/>
      <c r="E1524" s="61"/>
      <c r="F1524" s="65"/>
      <c r="G1524" s="94"/>
      <c r="H1524" s="95"/>
    </row>
    <row r="1525" spans="1:8">
      <c r="A1525" s="141"/>
      <c r="B1525" s="66"/>
      <c r="C1525" s="66"/>
      <c r="D1525" s="66"/>
      <c r="E1525" s="66"/>
      <c r="F1525" s="628" t="s">
        <v>3803</v>
      </c>
      <c r="G1525" s="66"/>
      <c r="H1525" s="630"/>
    </row>
    <row r="1526" spans="1:8">
      <c r="A1526" s="142"/>
      <c r="B1526" s="51"/>
      <c r="C1526" s="51"/>
      <c r="D1526" s="51"/>
      <c r="E1526" s="51"/>
      <c r="F1526" s="629"/>
      <c r="G1526" s="51"/>
      <c r="H1526" s="631"/>
    </row>
    <row r="1527" spans="1:8">
      <c r="A1527" s="638" t="s">
        <v>3804</v>
      </c>
      <c r="B1527" s="639"/>
      <c r="C1527" s="639"/>
      <c r="D1527" s="66"/>
      <c r="E1527" s="66"/>
      <c r="F1527" s="66"/>
      <c r="G1527" s="66"/>
      <c r="H1527" s="630">
        <f>H1505+H1516+H1525</f>
        <v>0.53355029585798819</v>
      </c>
    </row>
    <row r="1528" spans="1:8">
      <c r="A1528" s="638"/>
      <c r="B1528" s="639"/>
      <c r="C1528" s="639"/>
      <c r="D1528" s="70"/>
      <c r="E1528" s="70"/>
      <c r="F1528" s="70"/>
      <c r="G1528" s="70"/>
      <c r="H1528" s="640"/>
    </row>
    <row r="1529" spans="1:8">
      <c r="A1529" s="641" t="s">
        <v>3847</v>
      </c>
      <c r="B1529" s="628"/>
      <c r="C1529" s="96"/>
      <c r="D1529" s="66"/>
      <c r="E1529" s="66"/>
      <c r="F1529" s="66"/>
      <c r="G1529" s="66"/>
      <c r="H1529" s="644">
        <f>H1527*34.32%</f>
        <v>0.18311446153846156</v>
      </c>
    </row>
    <row r="1530" spans="1:8">
      <c r="A1530" s="642"/>
      <c r="B1530" s="643"/>
      <c r="C1530" s="97"/>
      <c r="D1530" s="70"/>
      <c r="E1530" s="70"/>
      <c r="F1530" s="70"/>
      <c r="G1530" s="70"/>
      <c r="H1530" s="645"/>
    </row>
    <row r="1531" spans="1:8">
      <c r="A1531" s="646" t="s">
        <v>3805</v>
      </c>
      <c r="B1531" s="647"/>
      <c r="C1531" s="96"/>
      <c r="D1531" s="51"/>
      <c r="E1531" s="51"/>
      <c r="F1531" s="51"/>
      <c r="G1531" s="51"/>
      <c r="H1531" s="565">
        <f>(H1527+H1529)</f>
        <v>0.71666475739644975</v>
      </c>
    </row>
    <row r="1532" spans="1:8" ht="15.75" thickBot="1">
      <c r="A1532" s="648"/>
      <c r="B1532" s="649"/>
      <c r="C1532" s="99"/>
      <c r="D1532" s="100"/>
      <c r="E1532" s="100"/>
      <c r="F1532" s="100"/>
      <c r="G1532" s="100"/>
      <c r="H1532" s="101"/>
    </row>
    <row r="1533" spans="1:8">
      <c r="A1533" s="650" t="s">
        <v>3806</v>
      </c>
      <c r="B1533" s="651"/>
      <c r="C1533" s="102"/>
      <c r="D1533" s="69"/>
      <c r="E1533" s="69"/>
      <c r="F1533" s="69"/>
      <c r="G1533" s="69"/>
      <c r="H1533" s="95"/>
    </row>
    <row r="1534" spans="1:8">
      <c r="A1534" s="144"/>
      <c r="B1534" s="104"/>
      <c r="C1534" s="69"/>
      <c r="D1534" s="105"/>
      <c r="E1534" s="51"/>
      <c r="F1534" s="51"/>
      <c r="G1534" s="69"/>
      <c r="H1534" s="95"/>
    </row>
    <row r="1535" spans="1:8" ht="15.75" thickBot="1">
      <c r="A1535" s="144"/>
      <c r="B1535" s="104"/>
      <c r="C1535" s="51"/>
      <c r="D1535" s="105"/>
      <c r="E1535" s="51"/>
      <c r="F1535" s="51"/>
      <c r="G1535" s="51"/>
      <c r="H1535" s="106"/>
    </row>
    <row r="1536" spans="1:8">
      <c r="A1536" s="652" t="s">
        <v>3808</v>
      </c>
      <c r="B1536" s="653"/>
      <c r="C1536" s="654"/>
      <c r="D1536" s="655" t="s">
        <v>3807</v>
      </c>
      <c r="E1536" s="656"/>
      <c r="F1536" s="656"/>
      <c r="G1536" s="656"/>
      <c r="H1536" s="657"/>
    </row>
    <row r="1537" spans="1:8">
      <c r="A1537" s="661" t="s">
        <v>4089</v>
      </c>
      <c r="B1537" s="662"/>
      <c r="C1537" s="663"/>
      <c r="D1537" s="658"/>
      <c r="E1537" s="659"/>
      <c r="F1537" s="659"/>
      <c r="G1537" s="659"/>
      <c r="H1537" s="660"/>
    </row>
    <row r="1538" spans="1:8">
      <c r="A1538" s="661" t="s">
        <v>4387</v>
      </c>
      <c r="B1538" s="662"/>
      <c r="C1538" s="663"/>
      <c r="D1538" s="658"/>
      <c r="E1538" s="659"/>
      <c r="F1538" s="659"/>
      <c r="G1538" s="659"/>
      <c r="H1538" s="660"/>
    </row>
    <row r="1539" spans="1:8" ht="15.75" thickBot="1">
      <c r="A1539" s="661" t="s">
        <v>4186</v>
      </c>
      <c r="B1539" s="662"/>
      <c r="C1539" s="663"/>
      <c r="D1539" s="658"/>
      <c r="E1539" s="659"/>
      <c r="F1539" s="659"/>
      <c r="G1539" s="659"/>
      <c r="H1539" s="660"/>
    </row>
    <row r="1540" spans="1:8">
      <c r="A1540" s="650" t="s">
        <v>3846</v>
      </c>
      <c r="B1540" s="651"/>
      <c r="C1540" s="564" t="s">
        <v>3763</v>
      </c>
      <c r="D1540" s="564" t="s">
        <v>4013</v>
      </c>
      <c r="E1540" s="49"/>
      <c r="F1540" s="49"/>
      <c r="G1540" s="49"/>
      <c r="H1540" s="683" t="s">
        <v>3823</v>
      </c>
    </row>
    <row r="1541" spans="1:8">
      <c r="A1541" s="685" t="s">
        <v>4411</v>
      </c>
      <c r="B1541" s="686"/>
      <c r="C1541" s="50"/>
      <c r="D1541" s="566"/>
      <c r="E1541" s="51"/>
      <c r="F1541" s="51"/>
      <c r="G1541" s="51"/>
      <c r="H1541" s="684"/>
    </row>
    <row r="1542" spans="1:8">
      <c r="A1542" s="632" t="s">
        <v>3768</v>
      </c>
      <c r="B1542" s="634" t="s">
        <v>3769</v>
      </c>
      <c r="C1542" s="687" t="s">
        <v>3770</v>
      </c>
      <c r="D1542" s="52" t="s">
        <v>3771</v>
      </c>
      <c r="E1542" s="53"/>
      <c r="F1542" s="54" t="s">
        <v>3772</v>
      </c>
      <c r="G1542" s="53"/>
      <c r="H1542" s="55" t="s">
        <v>3773</v>
      </c>
    </row>
    <row r="1543" spans="1:8">
      <c r="A1543" s="633"/>
      <c r="B1543" s="635"/>
      <c r="C1543" s="667"/>
      <c r="D1543" s="56" t="s">
        <v>3774</v>
      </c>
      <c r="E1543" s="56" t="s">
        <v>3775</v>
      </c>
      <c r="F1543" s="56" t="s">
        <v>3776</v>
      </c>
      <c r="G1543" s="57" t="s">
        <v>3777</v>
      </c>
      <c r="H1543" s="58" t="s">
        <v>3778</v>
      </c>
    </row>
    <row r="1544" spans="1:8">
      <c r="A1544" s="59" t="s">
        <v>4003</v>
      </c>
      <c r="B1544" s="64" t="s">
        <v>4008</v>
      </c>
      <c r="C1544" s="61">
        <v>1</v>
      </c>
      <c r="D1544" s="61">
        <v>1</v>
      </c>
      <c r="E1544" s="61">
        <v>0</v>
      </c>
      <c r="F1544" s="61">
        <v>69.69</v>
      </c>
      <c r="G1544" s="61">
        <v>15.76</v>
      </c>
      <c r="H1544" s="62">
        <f>((F1544*D1544)+(E1544*G1544))*C1544</f>
        <v>69.69</v>
      </c>
    </row>
    <row r="1545" spans="1:8">
      <c r="A1545" s="63"/>
      <c r="B1545" s="64"/>
      <c r="C1545" s="61"/>
      <c r="D1545" s="61"/>
      <c r="E1545" s="61"/>
      <c r="F1545" s="61"/>
      <c r="G1545" s="61"/>
      <c r="H1545" s="62"/>
    </row>
    <row r="1546" spans="1:8">
      <c r="A1546" s="63"/>
      <c r="B1546" s="64"/>
      <c r="C1546" s="61"/>
      <c r="D1546" s="61"/>
      <c r="E1546" s="61"/>
      <c r="F1546" s="61"/>
      <c r="G1546" s="61"/>
      <c r="H1546" s="62"/>
    </row>
    <row r="1547" spans="1:8">
      <c r="A1547" s="63"/>
      <c r="B1547" s="64"/>
      <c r="C1547" s="61"/>
      <c r="D1547" s="61"/>
      <c r="E1547" s="61"/>
      <c r="F1547" s="61"/>
      <c r="G1547" s="61"/>
      <c r="H1547" s="62"/>
    </row>
    <row r="1548" spans="1:8">
      <c r="A1548" s="63"/>
      <c r="B1548" s="64"/>
      <c r="C1548" s="61"/>
      <c r="D1548" s="61"/>
      <c r="E1548" s="61"/>
      <c r="F1548" s="61"/>
      <c r="G1548" s="61"/>
      <c r="H1548" s="62"/>
    </row>
    <row r="1549" spans="1:8">
      <c r="A1549" s="63"/>
      <c r="B1549" s="64"/>
      <c r="C1549" s="61"/>
      <c r="D1549" s="61"/>
      <c r="E1549" s="61"/>
      <c r="F1549" s="61"/>
      <c r="G1549" s="61"/>
      <c r="H1549" s="62"/>
    </row>
    <row r="1550" spans="1:8">
      <c r="A1550" s="140"/>
      <c r="B1550" s="65"/>
      <c r="C1550" s="61"/>
      <c r="D1550" s="61"/>
      <c r="E1550" s="61"/>
      <c r="F1550" s="61"/>
      <c r="G1550" s="61"/>
      <c r="H1550" s="62"/>
    </row>
    <row r="1551" spans="1:8">
      <c r="A1551" s="137"/>
      <c r="B1551" s="66"/>
      <c r="C1551" s="66"/>
      <c r="D1551" s="66"/>
      <c r="E1551" s="66"/>
      <c r="F1551" s="628" t="s">
        <v>3780</v>
      </c>
      <c r="G1551" s="66"/>
      <c r="H1551" s="688">
        <f>H1544</f>
        <v>69.69</v>
      </c>
    </row>
    <row r="1552" spans="1:8">
      <c r="A1552" s="138"/>
      <c r="B1552" s="51"/>
      <c r="C1552" s="51"/>
      <c r="D1552" s="51"/>
      <c r="E1552" s="51"/>
      <c r="F1552" s="629"/>
      <c r="G1552" s="51"/>
      <c r="H1552" s="689"/>
    </row>
    <row r="1553" spans="1:11">
      <c r="A1553" s="632" t="s">
        <v>3768</v>
      </c>
      <c r="B1553" s="664" t="s">
        <v>3781</v>
      </c>
      <c r="C1553" s="665"/>
      <c r="D1553" s="636" t="s">
        <v>3782</v>
      </c>
      <c r="E1553" s="636" t="s">
        <v>3770</v>
      </c>
      <c r="F1553" s="668" t="s">
        <v>3783</v>
      </c>
      <c r="G1553" s="665"/>
      <c r="H1553" s="55" t="s">
        <v>3784</v>
      </c>
    </row>
    <row r="1554" spans="1:11">
      <c r="A1554" s="633"/>
      <c r="B1554" s="666"/>
      <c r="C1554" s="635"/>
      <c r="D1554" s="667"/>
      <c r="E1554" s="667"/>
      <c r="F1554" s="669"/>
      <c r="G1554" s="635"/>
      <c r="H1554" s="58" t="s">
        <v>3778</v>
      </c>
    </row>
    <row r="1555" spans="1:11">
      <c r="A1555" s="63" t="s">
        <v>3787</v>
      </c>
      <c r="B1555" s="67" t="s">
        <v>3788</v>
      </c>
      <c r="C1555" s="65"/>
      <c r="D1555" s="65"/>
      <c r="E1555" s="61">
        <v>2</v>
      </c>
      <c r="F1555" s="51"/>
      <c r="G1555" s="61">
        <v>8.3000000000000007</v>
      </c>
      <c r="H1555" s="62">
        <f>E1555*G1555</f>
        <v>16.600000000000001</v>
      </c>
    </row>
    <row r="1556" spans="1:11">
      <c r="A1556" s="144"/>
      <c r="B1556" s="67" t="s">
        <v>4412</v>
      </c>
      <c r="C1556" s="65"/>
      <c r="D1556" s="65"/>
      <c r="E1556" s="61"/>
      <c r="F1556" s="51"/>
      <c r="G1556" s="61"/>
      <c r="H1556" s="62">
        <f>SUM(H1554:H1555)*15.51%+0.01</f>
        <v>2.58466</v>
      </c>
    </row>
    <row r="1557" spans="1:11">
      <c r="A1557" s="139"/>
      <c r="B1557" s="67"/>
      <c r="C1557" s="65"/>
      <c r="D1557" s="65"/>
      <c r="E1557" s="61"/>
      <c r="F1557" s="51"/>
      <c r="G1557" s="61"/>
      <c r="H1557" s="62"/>
    </row>
    <row r="1558" spans="1:11">
      <c r="A1558" s="139"/>
      <c r="B1558" s="51"/>
      <c r="C1558" s="65"/>
      <c r="D1558" s="65"/>
      <c r="E1558" s="61"/>
      <c r="F1558" s="69"/>
      <c r="G1558" s="61"/>
      <c r="H1558" s="62"/>
    </row>
    <row r="1559" spans="1:11">
      <c r="A1559" s="139"/>
      <c r="B1559" s="51"/>
      <c r="C1559" s="65"/>
      <c r="D1559" s="65"/>
      <c r="E1559" s="61"/>
      <c r="F1559" s="69"/>
      <c r="G1559" s="61"/>
      <c r="H1559" s="62"/>
    </row>
    <row r="1560" spans="1:11">
      <c r="A1560" s="140"/>
      <c r="B1560" s="51"/>
      <c r="C1560" s="65"/>
      <c r="D1560" s="65"/>
      <c r="E1560" s="61"/>
      <c r="F1560" s="69"/>
      <c r="G1560" s="61"/>
      <c r="H1560" s="62"/>
    </row>
    <row r="1561" spans="1:11">
      <c r="A1561" s="141"/>
      <c r="B1561" s="66"/>
      <c r="C1561" s="66"/>
      <c r="D1561" s="66"/>
      <c r="E1561" s="66"/>
      <c r="F1561" s="628" t="s">
        <v>3790</v>
      </c>
      <c r="G1561" s="66"/>
      <c r="H1561" s="670">
        <f>SUM(H1555:H1557)</f>
        <v>19.184660000000001</v>
      </c>
      <c r="K1561" s="567"/>
    </row>
    <row r="1562" spans="1:11">
      <c r="A1562" s="142"/>
      <c r="B1562" s="70"/>
      <c r="C1562" s="70"/>
      <c r="D1562" s="70"/>
      <c r="E1562" s="70"/>
      <c r="F1562" s="629"/>
      <c r="G1562" s="70"/>
      <c r="H1562" s="631"/>
    </row>
    <row r="1563" spans="1:11">
      <c r="A1563" s="671" t="s">
        <v>3791</v>
      </c>
      <c r="B1563" s="672"/>
      <c r="C1563" s="675">
        <v>96</v>
      </c>
      <c r="D1563" s="628" t="s">
        <v>3792</v>
      </c>
      <c r="E1563" s="676"/>
      <c r="F1563" s="676"/>
      <c r="G1563" s="51"/>
      <c r="H1563" s="670">
        <f>(H1551+H1561)+0.01</f>
        <v>88.884660000000011</v>
      </c>
    </row>
    <row r="1564" spans="1:11">
      <c r="A1564" s="673"/>
      <c r="B1564" s="674"/>
      <c r="C1564" s="666"/>
      <c r="D1564" s="677"/>
      <c r="E1564" s="677"/>
      <c r="F1564" s="677"/>
      <c r="G1564" s="70"/>
      <c r="H1564" s="640"/>
    </row>
    <row r="1565" spans="1:11">
      <c r="A1565" s="671" t="s">
        <v>3793</v>
      </c>
      <c r="B1565" s="672"/>
      <c r="C1565" s="672"/>
      <c r="D1565" s="672"/>
      <c r="E1565" s="672"/>
      <c r="F1565" s="672"/>
      <c r="G1565" s="51"/>
      <c r="H1565" s="630">
        <f>H1563/C1563</f>
        <v>0.92588187500000008</v>
      </c>
    </row>
    <row r="1566" spans="1:11">
      <c r="A1566" s="673"/>
      <c r="B1566" s="674"/>
      <c r="C1566" s="674"/>
      <c r="D1566" s="674"/>
      <c r="E1566" s="674"/>
      <c r="F1566" s="674"/>
      <c r="G1566" s="51"/>
      <c r="H1566" s="678"/>
    </row>
    <row r="1567" spans="1:11">
      <c r="A1567" s="632" t="s">
        <v>3768</v>
      </c>
      <c r="B1567" s="679" t="s">
        <v>3794</v>
      </c>
      <c r="C1567" s="680"/>
      <c r="D1567" s="681"/>
      <c r="E1567" s="682" t="s">
        <v>3795</v>
      </c>
      <c r="F1567" s="682" t="s">
        <v>3784</v>
      </c>
      <c r="G1567" s="636" t="s">
        <v>3796</v>
      </c>
      <c r="H1567" s="72" t="s">
        <v>3784</v>
      </c>
    </row>
    <row r="1568" spans="1:11">
      <c r="A1568" s="633"/>
      <c r="B1568" s="666"/>
      <c r="C1568" s="666"/>
      <c r="D1568" s="635"/>
      <c r="E1568" s="667"/>
      <c r="F1568" s="667"/>
      <c r="G1568" s="667"/>
      <c r="H1568" s="73" t="s">
        <v>3797</v>
      </c>
    </row>
    <row r="1569" spans="1:8">
      <c r="A1569" s="74"/>
      <c r="B1569" s="75"/>
      <c r="C1569" s="51"/>
      <c r="D1569" s="65"/>
      <c r="E1569" s="76"/>
      <c r="F1569" s="61"/>
      <c r="G1569" s="77"/>
      <c r="H1569" s="78"/>
    </row>
    <row r="1570" spans="1:8">
      <c r="A1570" s="79"/>
      <c r="B1570" s="75"/>
      <c r="C1570" s="51"/>
      <c r="D1570" s="65"/>
      <c r="E1570" s="76"/>
      <c r="F1570" s="61"/>
      <c r="G1570" s="77"/>
      <c r="H1570" s="78"/>
    </row>
    <row r="1571" spans="1:8">
      <c r="A1571" s="79"/>
      <c r="B1571" s="75"/>
      <c r="C1571" s="80"/>
      <c r="D1571" s="65"/>
      <c r="E1571" s="76"/>
      <c r="F1571" s="61"/>
      <c r="G1571" s="77"/>
      <c r="H1571" s="78"/>
    </row>
    <row r="1572" spans="1:8">
      <c r="A1572" s="139"/>
      <c r="B1572" s="75"/>
      <c r="C1572" s="80"/>
      <c r="D1572" s="65"/>
      <c r="E1572" s="76"/>
      <c r="F1572" s="61"/>
      <c r="G1572" s="77"/>
      <c r="H1572" s="78"/>
    </row>
    <row r="1573" spans="1:8">
      <c r="A1573" s="139"/>
      <c r="B1573" s="75"/>
      <c r="C1573" s="51"/>
      <c r="D1573" s="65"/>
      <c r="E1573" s="76"/>
      <c r="F1573" s="61"/>
      <c r="G1573" s="81"/>
      <c r="H1573" s="78"/>
    </row>
    <row r="1574" spans="1:8">
      <c r="A1574" s="139"/>
      <c r="B1574" s="75"/>
      <c r="C1574" s="51"/>
      <c r="D1574" s="65"/>
      <c r="E1574" s="76"/>
      <c r="F1574" s="61"/>
      <c r="G1574" s="81"/>
      <c r="H1574" s="78"/>
    </row>
    <row r="1575" spans="1:8">
      <c r="A1575" s="140"/>
      <c r="B1575" s="51"/>
      <c r="C1575" s="69"/>
      <c r="D1575" s="65"/>
      <c r="E1575" s="65"/>
      <c r="F1575" s="61"/>
      <c r="G1575" s="82"/>
      <c r="H1575" s="83"/>
    </row>
    <row r="1576" spans="1:8">
      <c r="A1576" s="141"/>
      <c r="B1576" s="66"/>
      <c r="C1576" s="66"/>
      <c r="D1576" s="66"/>
      <c r="E1576" s="66"/>
      <c r="F1576" s="628" t="s">
        <v>3798</v>
      </c>
      <c r="G1576" s="66"/>
      <c r="H1576" s="630"/>
    </row>
    <row r="1577" spans="1:8">
      <c r="A1577" s="142"/>
      <c r="B1577" s="51"/>
      <c r="C1577" s="51"/>
      <c r="D1577" s="51"/>
      <c r="E1577" s="51"/>
      <c r="F1577" s="629"/>
      <c r="G1577" s="51"/>
      <c r="H1577" s="631"/>
    </row>
    <row r="1578" spans="1:8">
      <c r="A1578" s="632" t="s">
        <v>3768</v>
      </c>
      <c r="B1578" s="634" t="s">
        <v>3799</v>
      </c>
      <c r="C1578" s="84" t="s">
        <v>3</v>
      </c>
      <c r="D1578" s="85" t="s">
        <v>3</v>
      </c>
      <c r="E1578" s="86" t="s">
        <v>3</v>
      </c>
      <c r="F1578" s="636" t="s">
        <v>3784</v>
      </c>
      <c r="G1578" s="636" t="s">
        <v>3796</v>
      </c>
      <c r="H1578" s="72" t="s">
        <v>3773</v>
      </c>
    </row>
    <row r="1579" spans="1:8">
      <c r="A1579" s="633"/>
      <c r="B1579" s="635"/>
      <c r="C1579" s="76" t="s">
        <v>3800</v>
      </c>
      <c r="D1579" s="76" t="s">
        <v>3801</v>
      </c>
      <c r="E1579" s="76" t="s">
        <v>3802</v>
      </c>
      <c r="F1579" s="637"/>
      <c r="G1579" s="637"/>
      <c r="H1579" s="87" t="s">
        <v>3797</v>
      </c>
    </row>
    <row r="1580" spans="1:8">
      <c r="A1580" s="74"/>
      <c r="B1580" s="88"/>
      <c r="C1580" s="89"/>
      <c r="D1580" s="89"/>
      <c r="E1580" s="89"/>
      <c r="F1580" s="89"/>
      <c r="G1580" s="90"/>
      <c r="H1580" s="91"/>
    </row>
    <row r="1581" spans="1:8">
      <c r="A1581" s="92"/>
      <c r="B1581" s="88"/>
      <c r="C1581" s="61"/>
      <c r="D1581" s="61"/>
      <c r="E1581" s="61"/>
      <c r="F1581" s="93"/>
      <c r="G1581" s="94"/>
      <c r="H1581" s="95"/>
    </row>
    <row r="1582" spans="1:8">
      <c r="A1582" s="79"/>
      <c r="B1582" s="88"/>
      <c r="C1582" s="61"/>
      <c r="D1582" s="61"/>
      <c r="E1582" s="61"/>
      <c r="F1582" s="93"/>
      <c r="G1582" s="94"/>
      <c r="H1582" s="95"/>
    </row>
    <row r="1583" spans="1:8">
      <c r="A1583" s="79"/>
      <c r="B1583" s="88"/>
      <c r="C1583" s="61"/>
      <c r="D1583" s="61"/>
      <c r="E1583" s="61"/>
      <c r="F1583" s="93"/>
      <c r="G1583" s="94"/>
      <c r="H1583" s="95"/>
    </row>
    <row r="1584" spans="1:8">
      <c r="A1584" s="140"/>
      <c r="B1584" s="65"/>
      <c r="C1584" s="61"/>
      <c r="D1584" s="61"/>
      <c r="E1584" s="61"/>
      <c r="F1584" s="65"/>
      <c r="G1584" s="94"/>
      <c r="H1584" s="95"/>
    </row>
    <row r="1585" spans="1:8">
      <c r="A1585" s="141"/>
      <c r="B1585" s="66"/>
      <c r="C1585" s="66"/>
      <c r="D1585" s="66"/>
      <c r="E1585" s="66"/>
      <c r="F1585" s="628" t="s">
        <v>3803</v>
      </c>
      <c r="G1585" s="66"/>
      <c r="H1585" s="630"/>
    </row>
    <row r="1586" spans="1:8">
      <c r="A1586" s="142"/>
      <c r="B1586" s="51"/>
      <c r="C1586" s="51"/>
      <c r="D1586" s="51"/>
      <c r="E1586" s="51"/>
      <c r="F1586" s="629"/>
      <c r="G1586" s="51"/>
      <c r="H1586" s="631"/>
    </row>
    <row r="1587" spans="1:8">
      <c r="A1587" s="638" t="s">
        <v>3804</v>
      </c>
      <c r="B1587" s="639"/>
      <c r="C1587" s="639"/>
      <c r="D1587" s="66"/>
      <c r="E1587" s="66"/>
      <c r="F1587" s="66"/>
      <c r="G1587" s="66"/>
      <c r="H1587" s="630">
        <f>H1565+H1576+H1585</f>
        <v>0.92588187500000008</v>
      </c>
    </row>
    <row r="1588" spans="1:8">
      <c r="A1588" s="638"/>
      <c r="B1588" s="639"/>
      <c r="C1588" s="639"/>
      <c r="D1588" s="70"/>
      <c r="E1588" s="70"/>
      <c r="F1588" s="70"/>
      <c r="G1588" s="70"/>
      <c r="H1588" s="640"/>
    </row>
    <row r="1589" spans="1:8">
      <c r="A1589" s="641" t="s">
        <v>3847</v>
      </c>
      <c r="B1589" s="628"/>
      <c r="C1589" s="96"/>
      <c r="D1589" s="66"/>
      <c r="E1589" s="66"/>
      <c r="F1589" s="66"/>
      <c r="G1589" s="66"/>
      <c r="H1589" s="644">
        <f>H1587*34.32%</f>
        <v>0.31776265950000004</v>
      </c>
    </row>
    <row r="1590" spans="1:8">
      <c r="A1590" s="642"/>
      <c r="B1590" s="643"/>
      <c r="C1590" s="97"/>
      <c r="D1590" s="70"/>
      <c r="E1590" s="70"/>
      <c r="F1590" s="70"/>
      <c r="G1590" s="70"/>
      <c r="H1590" s="645"/>
    </row>
    <row r="1591" spans="1:8">
      <c r="A1591" s="646" t="s">
        <v>3805</v>
      </c>
      <c r="B1591" s="647"/>
      <c r="C1591" s="96"/>
      <c r="D1591" s="51"/>
      <c r="E1591" s="51"/>
      <c r="F1591" s="51"/>
      <c r="G1591" s="51"/>
      <c r="H1591" s="565">
        <f>(H1587+H1589)</f>
        <v>1.2436445345</v>
      </c>
    </row>
    <row r="1592" spans="1:8" ht="15.75" thickBot="1">
      <c r="A1592" s="648"/>
      <c r="B1592" s="649"/>
      <c r="C1592" s="99"/>
      <c r="D1592" s="100"/>
      <c r="E1592" s="100"/>
      <c r="F1592" s="100"/>
      <c r="G1592" s="100"/>
      <c r="H1592" s="101"/>
    </row>
    <row r="1593" spans="1:8">
      <c r="A1593" s="650" t="s">
        <v>3806</v>
      </c>
      <c r="B1593" s="651"/>
      <c r="C1593" s="102"/>
      <c r="D1593" s="69"/>
      <c r="E1593" s="69"/>
      <c r="F1593" s="69"/>
      <c r="G1593" s="69"/>
      <c r="H1593" s="95"/>
    </row>
    <row r="1594" spans="1:8">
      <c r="A1594" s="144"/>
      <c r="B1594" s="104"/>
      <c r="C1594" s="69"/>
      <c r="D1594" s="105"/>
      <c r="E1594" s="51"/>
      <c r="F1594" s="51"/>
      <c r="G1594" s="69"/>
      <c r="H1594" s="95"/>
    </row>
    <row r="1595" spans="1:8" ht="15.75" thickBot="1">
      <c r="A1595" s="144"/>
      <c r="B1595" s="104"/>
      <c r="C1595" s="51"/>
      <c r="D1595" s="105"/>
      <c r="E1595" s="51"/>
      <c r="F1595" s="51"/>
      <c r="G1595" s="51"/>
      <c r="H1595" s="106"/>
    </row>
    <row r="1596" spans="1:8">
      <c r="A1596" s="652" t="s">
        <v>3808</v>
      </c>
      <c r="B1596" s="653"/>
      <c r="C1596" s="654"/>
      <c r="D1596" s="655" t="s">
        <v>3807</v>
      </c>
      <c r="E1596" s="656"/>
      <c r="F1596" s="656"/>
      <c r="G1596" s="656"/>
      <c r="H1596" s="657"/>
    </row>
    <row r="1597" spans="1:8">
      <c r="A1597" s="661" t="s">
        <v>4089</v>
      </c>
      <c r="B1597" s="662"/>
      <c r="C1597" s="663"/>
      <c r="D1597" s="658"/>
      <c r="E1597" s="659"/>
      <c r="F1597" s="659"/>
      <c r="G1597" s="659"/>
      <c r="H1597" s="660"/>
    </row>
    <row r="1598" spans="1:8">
      <c r="A1598" s="661" t="s">
        <v>4387</v>
      </c>
      <c r="B1598" s="662"/>
      <c r="C1598" s="663"/>
      <c r="D1598" s="658"/>
      <c r="E1598" s="659"/>
      <c r="F1598" s="659"/>
      <c r="G1598" s="659"/>
      <c r="H1598" s="660"/>
    </row>
    <row r="1599" spans="1:8">
      <c r="A1599" s="661" t="s">
        <v>4186</v>
      </c>
      <c r="B1599" s="662"/>
      <c r="C1599" s="663"/>
      <c r="D1599" s="658"/>
      <c r="E1599" s="659"/>
      <c r="F1599" s="659"/>
      <c r="G1599" s="659"/>
      <c r="H1599" s="660"/>
    </row>
  </sheetData>
  <mergeCells count="1165">
    <mergeCell ref="A482:C483"/>
    <mergeCell ref="A484:B485"/>
    <mergeCell ref="H484:H485"/>
    <mergeCell ref="H482:H483"/>
    <mergeCell ref="H469:H470"/>
    <mergeCell ref="F469:F470"/>
    <mergeCell ref="A423:B424"/>
    <mergeCell ref="A425:B425"/>
    <mergeCell ref="F417:F418"/>
    <mergeCell ref="H417:H418"/>
    <mergeCell ref="A419:C420"/>
    <mergeCell ref="H419:H420"/>
    <mergeCell ref="A1169:C1169"/>
    <mergeCell ref="D1169:H1172"/>
    <mergeCell ref="A1170:C1170"/>
    <mergeCell ref="A1171:C1171"/>
    <mergeCell ref="A1172:C1172"/>
    <mergeCell ref="A428:C428"/>
    <mergeCell ref="D428:H431"/>
    <mergeCell ref="A429:C429"/>
    <mergeCell ref="A430:C430"/>
    <mergeCell ref="A431:C431"/>
    <mergeCell ref="A432:B432"/>
    <mergeCell ref="H432:H433"/>
    <mergeCell ref="A433:B433"/>
    <mergeCell ref="A434:A435"/>
    <mergeCell ref="B434:B435"/>
    <mergeCell ref="C434:C435"/>
    <mergeCell ref="A486:B487"/>
    <mergeCell ref="A488:B488"/>
    <mergeCell ref="A491:C491"/>
    <mergeCell ref="D491:H494"/>
    <mergeCell ref="A492:C492"/>
    <mergeCell ref="A493:C493"/>
    <mergeCell ref="A494:C494"/>
    <mergeCell ref="G471:G472"/>
    <mergeCell ref="F480:F481"/>
    <mergeCell ref="H480:H481"/>
    <mergeCell ref="G336:G337"/>
    <mergeCell ref="F345:F346"/>
    <mergeCell ref="H370:H371"/>
    <mergeCell ref="A371:B371"/>
    <mergeCell ref="A357:C358"/>
    <mergeCell ref="H357:H358"/>
    <mergeCell ref="A359:B360"/>
    <mergeCell ref="H359:H360"/>
    <mergeCell ref="F347:F348"/>
    <mergeCell ref="A471:A472"/>
    <mergeCell ref="B471:B472"/>
    <mergeCell ref="F471:F472"/>
    <mergeCell ref="D456:F457"/>
    <mergeCell ref="A396:F397"/>
    <mergeCell ref="H396:H397"/>
    <mergeCell ref="A398:A399"/>
    <mergeCell ref="B398:D399"/>
    <mergeCell ref="E398:E399"/>
    <mergeCell ref="G398:G399"/>
    <mergeCell ref="F383:G384"/>
    <mergeCell ref="F392:F393"/>
    <mergeCell ref="H392:H393"/>
    <mergeCell ref="A394:B395"/>
    <mergeCell ref="C394:C395"/>
    <mergeCell ref="D394:F395"/>
    <mergeCell ref="H394:H395"/>
    <mergeCell ref="F398:F399"/>
    <mergeCell ref="A383:A384"/>
    <mergeCell ref="B383:C384"/>
    <mergeCell ref="D383:D384"/>
    <mergeCell ref="E383:E384"/>
    <mergeCell ref="A421:B422"/>
    <mergeCell ref="F221:F222"/>
    <mergeCell ref="H221:H222"/>
    <mergeCell ref="F293:F294"/>
    <mergeCell ref="H293:H294"/>
    <mergeCell ref="A295:C296"/>
    <mergeCell ref="H295:H296"/>
    <mergeCell ref="A285:A286"/>
    <mergeCell ref="B285:B286"/>
    <mergeCell ref="F285:F286"/>
    <mergeCell ref="F381:F382"/>
    <mergeCell ref="H381:H382"/>
    <mergeCell ref="A361:B362"/>
    <mergeCell ref="A363:B363"/>
    <mergeCell ref="A366:C366"/>
    <mergeCell ref="D366:H369"/>
    <mergeCell ref="A367:C367"/>
    <mergeCell ref="A368:C368"/>
    <mergeCell ref="A369:C369"/>
    <mergeCell ref="A370:B370"/>
    <mergeCell ref="H345:H346"/>
    <mergeCell ref="A347:A348"/>
    <mergeCell ref="B347:B348"/>
    <mergeCell ref="G347:G348"/>
    <mergeCell ref="F355:F356"/>
    <mergeCell ref="H355:H356"/>
    <mergeCell ref="A336:A337"/>
    <mergeCell ref="B336:D337"/>
    <mergeCell ref="A372:A373"/>
    <mergeCell ref="B372:B373"/>
    <mergeCell ref="C372:C373"/>
    <mergeCell ref="E336:E337"/>
    <mergeCell ref="F336:F337"/>
    <mergeCell ref="C270:C271"/>
    <mergeCell ref="A297:B298"/>
    <mergeCell ref="H297:H298"/>
    <mergeCell ref="A259:A260"/>
    <mergeCell ref="B259:C260"/>
    <mergeCell ref="D259:D260"/>
    <mergeCell ref="E259:E260"/>
    <mergeCell ref="F259:G260"/>
    <mergeCell ref="F268:F269"/>
    <mergeCell ref="H246:H247"/>
    <mergeCell ref="A247:B247"/>
    <mergeCell ref="A248:A249"/>
    <mergeCell ref="B248:B249"/>
    <mergeCell ref="A270:B271"/>
    <mergeCell ref="F274:F275"/>
    <mergeCell ref="G285:G286"/>
    <mergeCell ref="D270:F271"/>
    <mergeCell ref="H270:H271"/>
    <mergeCell ref="A272:F273"/>
    <mergeCell ref="H272:H273"/>
    <mergeCell ref="A274:A275"/>
    <mergeCell ref="B274:D275"/>
    <mergeCell ref="E274:E275"/>
    <mergeCell ref="A332:B333"/>
    <mergeCell ref="C332:C333"/>
    <mergeCell ref="D332:F333"/>
    <mergeCell ref="H332:H333"/>
    <mergeCell ref="A334:F335"/>
    <mergeCell ref="H334:H335"/>
    <mergeCell ref="F321:G322"/>
    <mergeCell ref="A299:B300"/>
    <mergeCell ref="A301:B301"/>
    <mergeCell ref="A304:C304"/>
    <mergeCell ref="D304:H307"/>
    <mergeCell ref="A305:C305"/>
    <mergeCell ref="A306:C306"/>
    <mergeCell ref="A307:C307"/>
    <mergeCell ref="A308:B308"/>
    <mergeCell ref="H308:H309"/>
    <mergeCell ref="A309:B309"/>
    <mergeCell ref="B310:B311"/>
    <mergeCell ref="C310:C311"/>
    <mergeCell ref="F319:F320"/>
    <mergeCell ref="H319:H320"/>
    <mergeCell ref="A321:A322"/>
    <mergeCell ref="B321:C322"/>
    <mergeCell ref="D321:D322"/>
    <mergeCell ref="E321:E322"/>
    <mergeCell ref="F330:F331"/>
    <mergeCell ref="H330:H331"/>
    <mergeCell ref="A310:A311"/>
    <mergeCell ref="A681:B681"/>
    <mergeCell ref="H681:H682"/>
    <mergeCell ref="A682:B682"/>
    <mergeCell ref="A683:A684"/>
    <mergeCell ref="B683:B684"/>
    <mergeCell ref="C683:C684"/>
    <mergeCell ref="G460:G461"/>
    <mergeCell ref="A458:F459"/>
    <mergeCell ref="B460:D461"/>
    <mergeCell ref="E460:E461"/>
    <mergeCell ref="F443:F444"/>
    <mergeCell ref="H443:H444"/>
    <mergeCell ref="A445:A446"/>
    <mergeCell ref="B445:C446"/>
    <mergeCell ref="D445:D446"/>
    <mergeCell ref="E445:E446"/>
    <mergeCell ref="F445:G446"/>
    <mergeCell ref="F454:F455"/>
    <mergeCell ref="H454:H455"/>
    <mergeCell ref="A456:B457"/>
    <mergeCell ref="C456:C457"/>
    <mergeCell ref="H456:H457"/>
    <mergeCell ref="G593:G594"/>
    <mergeCell ref="F603:F604"/>
    <mergeCell ref="H603:H604"/>
    <mergeCell ref="A497:A498"/>
    <mergeCell ref="B497:B498"/>
    <mergeCell ref="C497:C498"/>
    <mergeCell ref="F506:F507"/>
    <mergeCell ref="H506:H507"/>
    <mergeCell ref="A508:A509"/>
    <mergeCell ref="B508:C509"/>
    <mergeCell ref="F702:F703"/>
    <mergeCell ref="F161:F162"/>
    <mergeCell ref="G161:G162"/>
    <mergeCell ref="F169:F170"/>
    <mergeCell ref="A171:C172"/>
    <mergeCell ref="A175:B176"/>
    <mergeCell ref="A148:F149"/>
    <mergeCell ref="H148:H149"/>
    <mergeCell ref="A150:A151"/>
    <mergeCell ref="B150:D151"/>
    <mergeCell ref="E150:E151"/>
    <mergeCell ref="F150:F151"/>
    <mergeCell ref="F407:F408"/>
    <mergeCell ref="H407:H408"/>
    <mergeCell ref="A409:A410"/>
    <mergeCell ref="B409:B410"/>
    <mergeCell ref="F409:F410"/>
    <mergeCell ref="G409:G410"/>
    <mergeCell ref="H458:H459"/>
    <mergeCell ref="A460:A461"/>
    <mergeCell ref="F460:F461"/>
    <mergeCell ref="C248:C249"/>
    <mergeCell ref="F257:F258"/>
    <mergeCell ref="H257:H258"/>
    <mergeCell ref="H268:H269"/>
    <mergeCell ref="A246:B246"/>
    <mergeCell ref="F283:F284"/>
    <mergeCell ref="H283:H284"/>
    <mergeCell ref="G274:G275"/>
    <mergeCell ref="A495:B495"/>
    <mergeCell ref="H495:H496"/>
    <mergeCell ref="A496:B496"/>
    <mergeCell ref="F206:F207"/>
    <mergeCell ref="A197:A198"/>
    <mergeCell ref="B197:C198"/>
    <mergeCell ref="A210:F211"/>
    <mergeCell ref="H210:H211"/>
    <mergeCell ref="A212:A213"/>
    <mergeCell ref="B212:D213"/>
    <mergeCell ref="E212:E213"/>
    <mergeCell ref="F212:F213"/>
    <mergeCell ref="G212:G213"/>
    <mergeCell ref="A239:B239"/>
    <mergeCell ref="A242:C242"/>
    <mergeCell ref="D242:H245"/>
    <mergeCell ref="A243:C243"/>
    <mergeCell ref="A244:C244"/>
    <mergeCell ref="H206:H207"/>
    <mergeCell ref="A208:B209"/>
    <mergeCell ref="C208:C209"/>
    <mergeCell ref="D208:F209"/>
    <mergeCell ref="H208:H209"/>
    <mergeCell ref="G223:G224"/>
    <mergeCell ref="F231:F232"/>
    <mergeCell ref="A233:C234"/>
    <mergeCell ref="H233:H234"/>
    <mergeCell ref="A235:B236"/>
    <mergeCell ref="A237:B238"/>
    <mergeCell ref="H231:H232"/>
    <mergeCell ref="A245:C245"/>
    <mergeCell ref="A223:A224"/>
    <mergeCell ref="B223:B224"/>
    <mergeCell ref="F223:F224"/>
    <mergeCell ref="H195:H196"/>
    <mergeCell ref="A109:C110"/>
    <mergeCell ref="H109:H110"/>
    <mergeCell ref="A111:B112"/>
    <mergeCell ref="A113:B114"/>
    <mergeCell ref="H184:H185"/>
    <mergeCell ref="A185:B185"/>
    <mergeCell ref="A186:A187"/>
    <mergeCell ref="B186:B187"/>
    <mergeCell ref="C186:C187"/>
    <mergeCell ref="F195:F196"/>
    <mergeCell ref="F133:F134"/>
    <mergeCell ref="H133:H134"/>
    <mergeCell ref="A135:A136"/>
    <mergeCell ref="D135:D136"/>
    <mergeCell ref="E135:E136"/>
    <mergeCell ref="D197:D198"/>
    <mergeCell ref="E197:E198"/>
    <mergeCell ref="F197:G198"/>
    <mergeCell ref="A122:B122"/>
    <mergeCell ref="H122:H123"/>
    <mergeCell ref="A123:B123"/>
    <mergeCell ref="C124:C125"/>
    <mergeCell ref="B135:C136"/>
    <mergeCell ref="F144:F145"/>
    <mergeCell ref="H144:H145"/>
    <mergeCell ref="A184:B184"/>
    <mergeCell ref="A173:B174"/>
    <mergeCell ref="A180:C180"/>
    <mergeCell ref="A181:C181"/>
    <mergeCell ref="A177:B177"/>
    <mergeCell ref="D180:H183"/>
    <mergeCell ref="A182:C182"/>
    <mergeCell ref="A183:C183"/>
    <mergeCell ref="A118:C118"/>
    <mergeCell ref="A119:C119"/>
    <mergeCell ref="A120:C120"/>
    <mergeCell ref="D74:D75"/>
    <mergeCell ref="E74:E75"/>
    <mergeCell ref="F74:G75"/>
    <mergeCell ref="F82:F83"/>
    <mergeCell ref="H82:H83"/>
    <mergeCell ref="A84:B85"/>
    <mergeCell ref="C84:C85"/>
    <mergeCell ref="D84:F85"/>
    <mergeCell ref="H84:H85"/>
    <mergeCell ref="F88:F89"/>
    <mergeCell ref="G88:G89"/>
    <mergeCell ref="F97:F98"/>
    <mergeCell ref="H97:H98"/>
    <mergeCell ref="A99:A100"/>
    <mergeCell ref="B99:B100"/>
    <mergeCell ref="F99:F100"/>
    <mergeCell ref="G99:G100"/>
    <mergeCell ref="C24:C25"/>
    <mergeCell ref="D24:F25"/>
    <mergeCell ref="H169:H170"/>
    <mergeCell ref="H171:H172"/>
    <mergeCell ref="F72:F73"/>
    <mergeCell ref="H72:H73"/>
    <mergeCell ref="F107:F108"/>
    <mergeCell ref="A115:B115"/>
    <mergeCell ref="F159:F160"/>
    <mergeCell ref="H159:H160"/>
    <mergeCell ref="A161:A162"/>
    <mergeCell ref="B161:B162"/>
    <mergeCell ref="G150:G151"/>
    <mergeCell ref="A61:B61"/>
    <mergeCell ref="H61:H62"/>
    <mergeCell ref="A62:B62"/>
    <mergeCell ref="A63:A64"/>
    <mergeCell ref="B63:B64"/>
    <mergeCell ref="C63:C64"/>
    <mergeCell ref="D118:H121"/>
    <mergeCell ref="A121:C121"/>
    <mergeCell ref="H24:H25"/>
    <mergeCell ref="A26:F27"/>
    <mergeCell ref="H26:H27"/>
    <mergeCell ref="A28:A29"/>
    <mergeCell ref="B28:D29"/>
    <mergeCell ref="E28:E29"/>
    <mergeCell ref="H86:H87"/>
    <mergeCell ref="A86:F87"/>
    <mergeCell ref="A88:A89"/>
    <mergeCell ref="B88:D89"/>
    <mergeCell ref="E88:E89"/>
    <mergeCell ref="D508:D509"/>
    <mergeCell ref="E508:E509"/>
    <mergeCell ref="F508:G509"/>
    <mergeCell ref="A544:B545"/>
    <mergeCell ref="H544:H545"/>
    <mergeCell ref="A1:B1"/>
    <mergeCell ref="H1:H2"/>
    <mergeCell ref="A2:B2"/>
    <mergeCell ref="A3:A4"/>
    <mergeCell ref="B3:B4"/>
    <mergeCell ref="C3:C4"/>
    <mergeCell ref="F12:F13"/>
    <mergeCell ref="H12:H13"/>
    <mergeCell ref="A14:A15"/>
    <mergeCell ref="B14:C15"/>
    <mergeCell ref="D14:D15"/>
    <mergeCell ref="E14:E15"/>
    <mergeCell ref="F14:G15"/>
    <mergeCell ref="F22:F23"/>
    <mergeCell ref="H22:H23"/>
    <mergeCell ref="H146:H147"/>
    <mergeCell ref="A74:A75"/>
    <mergeCell ref="F28:F29"/>
    <mergeCell ref="G28:G29"/>
    <mergeCell ref="B74:C75"/>
    <mergeCell ref="A124:A125"/>
    <mergeCell ref="B124:B125"/>
    <mergeCell ref="F135:G136"/>
    <mergeCell ref="A146:B147"/>
    <mergeCell ref="C146:C147"/>
    <mergeCell ref="D146:F147"/>
    <mergeCell ref="A24:B25"/>
    <mergeCell ref="H578:H579"/>
    <mergeCell ref="A546:B547"/>
    <mergeCell ref="A548:B548"/>
    <mergeCell ref="F516:F517"/>
    <mergeCell ref="H516:H517"/>
    <mergeCell ref="A518:B519"/>
    <mergeCell ref="C518:C519"/>
    <mergeCell ref="D518:F519"/>
    <mergeCell ref="A520:F521"/>
    <mergeCell ref="H520:H521"/>
    <mergeCell ref="A522:A523"/>
    <mergeCell ref="B522:D523"/>
    <mergeCell ref="E522:E523"/>
    <mergeCell ref="F522:F523"/>
    <mergeCell ref="G522:G523"/>
    <mergeCell ref="H531:H532"/>
    <mergeCell ref="H518:H519"/>
    <mergeCell ref="F531:F532"/>
    <mergeCell ref="H542:H543"/>
    <mergeCell ref="A533:A534"/>
    <mergeCell ref="B533:B534"/>
    <mergeCell ref="F533:F534"/>
    <mergeCell ref="G533:G534"/>
    <mergeCell ref="F540:F541"/>
    <mergeCell ref="H540:H541"/>
    <mergeCell ref="A542:C543"/>
    <mergeCell ref="H618:H619"/>
    <mergeCell ref="C620:C621"/>
    <mergeCell ref="H641:H642"/>
    <mergeCell ref="F654:F655"/>
    <mergeCell ref="A605:C606"/>
    <mergeCell ref="H605:H606"/>
    <mergeCell ref="A670:B671"/>
    <mergeCell ref="H670:H671"/>
    <mergeCell ref="A551:C551"/>
    <mergeCell ref="D551:H554"/>
    <mergeCell ref="A552:C552"/>
    <mergeCell ref="A553:C553"/>
    <mergeCell ref="A554:C554"/>
    <mergeCell ref="A555:B555"/>
    <mergeCell ref="H555:H556"/>
    <mergeCell ref="A556:B556"/>
    <mergeCell ref="A557:A558"/>
    <mergeCell ref="B557:B558"/>
    <mergeCell ref="C557:C558"/>
    <mergeCell ref="F566:F567"/>
    <mergeCell ref="H566:H567"/>
    <mergeCell ref="A568:A569"/>
    <mergeCell ref="B568:C569"/>
    <mergeCell ref="D568:D569"/>
    <mergeCell ref="F631:G632"/>
    <mergeCell ref="F639:F640"/>
    <mergeCell ref="H639:H640"/>
    <mergeCell ref="A641:B642"/>
    <mergeCell ref="C641:C642"/>
    <mergeCell ref="E645:E646"/>
    <mergeCell ref="F645:F646"/>
    <mergeCell ref="H576:H577"/>
    <mergeCell ref="A706:F707"/>
    <mergeCell ref="H706:H707"/>
    <mergeCell ref="A672:B673"/>
    <mergeCell ref="A674:B674"/>
    <mergeCell ref="A677:C677"/>
    <mergeCell ref="D677:H680"/>
    <mergeCell ref="A678:C678"/>
    <mergeCell ref="A679:C679"/>
    <mergeCell ref="A680:C680"/>
    <mergeCell ref="A631:A632"/>
    <mergeCell ref="B631:C632"/>
    <mergeCell ref="D631:D632"/>
    <mergeCell ref="E631:E632"/>
    <mergeCell ref="E568:E569"/>
    <mergeCell ref="F568:G569"/>
    <mergeCell ref="F576:F577"/>
    <mergeCell ref="A578:B579"/>
    <mergeCell ref="C578:C579"/>
    <mergeCell ref="D578:F579"/>
    <mergeCell ref="A580:F581"/>
    <mergeCell ref="H580:H581"/>
    <mergeCell ref="A582:A583"/>
    <mergeCell ref="B582:D583"/>
    <mergeCell ref="E582:E583"/>
    <mergeCell ref="G582:G583"/>
    <mergeCell ref="H666:H667"/>
    <mergeCell ref="F582:F583"/>
    <mergeCell ref="F591:F592"/>
    <mergeCell ref="H591:H592"/>
    <mergeCell ref="A593:A594"/>
    <mergeCell ref="B593:B594"/>
    <mergeCell ref="F593:F594"/>
    <mergeCell ref="F692:F693"/>
    <mergeCell ref="H692:H693"/>
    <mergeCell ref="A694:A695"/>
    <mergeCell ref="B694:C695"/>
    <mergeCell ref="D694:D695"/>
    <mergeCell ref="E694:E695"/>
    <mergeCell ref="F694:G695"/>
    <mergeCell ref="H702:H703"/>
    <mergeCell ref="A704:B705"/>
    <mergeCell ref="C704:C705"/>
    <mergeCell ref="D704:F705"/>
    <mergeCell ref="H704:H705"/>
    <mergeCell ref="A607:B608"/>
    <mergeCell ref="H607:H608"/>
    <mergeCell ref="A609:B610"/>
    <mergeCell ref="A611:B611"/>
    <mergeCell ref="A614:C614"/>
    <mergeCell ref="D614:H617"/>
    <mergeCell ref="A615:C615"/>
    <mergeCell ref="A616:C616"/>
    <mergeCell ref="A617:C617"/>
    <mergeCell ref="A618:B618"/>
    <mergeCell ref="A619:B619"/>
    <mergeCell ref="A620:A621"/>
    <mergeCell ref="B620:B621"/>
    <mergeCell ref="F629:F630"/>
    <mergeCell ref="H629:H630"/>
    <mergeCell ref="D641:F642"/>
    <mergeCell ref="A643:F644"/>
    <mergeCell ref="H643:H644"/>
    <mergeCell ref="A645:A646"/>
    <mergeCell ref="B645:D646"/>
    <mergeCell ref="F729:F730"/>
    <mergeCell ref="H729:H730"/>
    <mergeCell ref="A731:C732"/>
    <mergeCell ref="H731:H732"/>
    <mergeCell ref="A733:B734"/>
    <mergeCell ref="H733:H734"/>
    <mergeCell ref="A735:B736"/>
    <mergeCell ref="A737:B737"/>
    <mergeCell ref="A744:B744"/>
    <mergeCell ref="H744:H745"/>
    <mergeCell ref="A745:B745"/>
    <mergeCell ref="A708:A709"/>
    <mergeCell ref="B708:D709"/>
    <mergeCell ref="E708:E709"/>
    <mergeCell ref="F708:F709"/>
    <mergeCell ref="G708:G709"/>
    <mergeCell ref="F717:F718"/>
    <mergeCell ref="H717:H718"/>
    <mergeCell ref="A719:A720"/>
    <mergeCell ref="B719:B720"/>
    <mergeCell ref="F719:F720"/>
    <mergeCell ref="G719:G720"/>
    <mergeCell ref="A740:C740"/>
    <mergeCell ref="D740:H743"/>
    <mergeCell ref="A741:C741"/>
    <mergeCell ref="A742:C742"/>
    <mergeCell ref="A743:C743"/>
    <mergeCell ref="F765:F766"/>
    <mergeCell ref="H765:H766"/>
    <mergeCell ref="A767:B768"/>
    <mergeCell ref="C767:C768"/>
    <mergeCell ref="D767:F768"/>
    <mergeCell ref="H767:H768"/>
    <mergeCell ref="A769:F770"/>
    <mergeCell ref="H769:H770"/>
    <mergeCell ref="A771:A772"/>
    <mergeCell ref="B771:D772"/>
    <mergeCell ref="E771:E772"/>
    <mergeCell ref="F771:F772"/>
    <mergeCell ref="G771:G772"/>
    <mergeCell ref="A746:A747"/>
    <mergeCell ref="B746:B747"/>
    <mergeCell ref="C746:C747"/>
    <mergeCell ref="F755:F756"/>
    <mergeCell ref="H755:H756"/>
    <mergeCell ref="A757:A758"/>
    <mergeCell ref="B757:C758"/>
    <mergeCell ref="D757:D758"/>
    <mergeCell ref="E757:E758"/>
    <mergeCell ref="F757:G758"/>
    <mergeCell ref="A796:B797"/>
    <mergeCell ref="H796:H797"/>
    <mergeCell ref="A798:B799"/>
    <mergeCell ref="A800:B800"/>
    <mergeCell ref="A807:B807"/>
    <mergeCell ref="H807:H808"/>
    <mergeCell ref="A808:B808"/>
    <mergeCell ref="A809:A810"/>
    <mergeCell ref="B809:B810"/>
    <mergeCell ref="C809:C810"/>
    <mergeCell ref="A803:C803"/>
    <mergeCell ref="D803:H806"/>
    <mergeCell ref="A804:C804"/>
    <mergeCell ref="A805:C805"/>
    <mergeCell ref="A806:C806"/>
    <mergeCell ref="F780:F781"/>
    <mergeCell ref="H780:H781"/>
    <mergeCell ref="A782:A783"/>
    <mergeCell ref="B782:B783"/>
    <mergeCell ref="F782:F783"/>
    <mergeCell ref="G782:G783"/>
    <mergeCell ref="F792:F793"/>
    <mergeCell ref="H792:H793"/>
    <mergeCell ref="A794:C795"/>
    <mergeCell ref="H794:H795"/>
    <mergeCell ref="C831:C832"/>
    <mergeCell ref="D831:F832"/>
    <mergeCell ref="H831:H832"/>
    <mergeCell ref="A833:F834"/>
    <mergeCell ref="H833:H834"/>
    <mergeCell ref="A835:A836"/>
    <mergeCell ref="B835:D836"/>
    <mergeCell ref="E835:E836"/>
    <mergeCell ref="F835:F836"/>
    <mergeCell ref="G835:G836"/>
    <mergeCell ref="F818:F819"/>
    <mergeCell ref="H818:H819"/>
    <mergeCell ref="A820:A821"/>
    <mergeCell ref="B820:C821"/>
    <mergeCell ref="D820:D821"/>
    <mergeCell ref="E820:E821"/>
    <mergeCell ref="F820:G821"/>
    <mergeCell ref="F829:F830"/>
    <mergeCell ref="H829:H830"/>
    <mergeCell ref="A869:B869"/>
    <mergeCell ref="H869:H870"/>
    <mergeCell ref="A870:B870"/>
    <mergeCell ref="G645:G646"/>
    <mergeCell ref="H654:H655"/>
    <mergeCell ref="A656:A657"/>
    <mergeCell ref="B656:B657"/>
    <mergeCell ref="F656:F657"/>
    <mergeCell ref="G656:G657"/>
    <mergeCell ref="F666:F667"/>
    <mergeCell ref="A668:C669"/>
    <mergeCell ref="H668:H669"/>
    <mergeCell ref="A858:B859"/>
    <mergeCell ref="H858:H859"/>
    <mergeCell ref="A860:B861"/>
    <mergeCell ref="A862:B862"/>
    <mergeCell ref="A865:C865"/>
    <mergeCell ref="D865:H868"/>
    <mergeCell ref="A866:C866"/>
    <mergeCell ref="A867:C867"/>
    <mergeCell ref="A868:C868"/>
    <mergeCell ref="F844:F845"/>
    <mergeCell ref="H844:H845"/>
    <mergeCell ref="A846:A847"/>
    <mergeCell ref="B846:B847"/>
    <mergeCell ref="F846:F847"/>
    <mergeCell ref="G846:G847"/>
    <mergeCell ref="F854:F855"/>
    <mergeCell ref="H854:H855"/>
    <mergeCell ref="A856:C857"/>
    <mergeCell ref="H856:H857"/>
    <mergeCell ref="A831:B832"/>
    <mergeCell ref="A920:B921"/>
    <mergeCell ref="H920:H921"/>
    <mergeCell ref="A922:B923"/>
    <mergeCell ref="A924:B924"/>
    <mergeCell ref="A927:C927"/>
    <mergeCell ref="D927:H930"/>
    <mergeCell ref="A928:C928"/>
    <mergeCell ref="A929:C929"/>
    <mergeCell ref="A930:C930"/>
    <mergeCell ref="F906:F907"/>
    <mergeCell ref="H906:H907"/>
    <mergeCell ref="A908:A909"/>
    <mergeCell ref="B908:B909"/>
    <mergeCell ref="F908:F909"/>
    <mergeCell ref="G908:G909"/>
    <mergeCell ref="F916:F917"/>
    <mergeCell ref="H916:H917"/>
    <mergeCell ref="A918:C919"/>
    <mergeCell ref="H918:H919"/>
    <mergeCell ref="A50:B51"/>
    <mergeCell ref="H50:H51"/>
    <mergeCell ref="A52:B53"/>
    <mergeCell ref="A54:B54"/>
    <mergeCell ref="A57:C57"/>
    <mergeCell ref="D57:H60"/>
    <mergeCell ref="A58:C58"/>
    <mergeCell ref="A59:C59"/>
    <mergeCell ref="A60:C60"/>
    <mergeCell ref="F37:F38"/>
    <mergeCell ref="H37:H38"/>
    <mergeCell ref="A39:A40"/>
    <mergeCell ref="B39:B40"/>
    <mergeCell ref="F39:F40"/>
    <mergeCell ref="G39:G40"/>
    <mergeCell ref="F46:F47"/>
    <mergeCell ref="H46:H47"/>
    <mergeCell ref="A48:C49"/>
    <mergeCell ref="H48:H49"/>
    <mergeCell ref="A893:B894"/>
    <mergeCell ref="C893:C894"/>
    <mergeCell ref="D893:F894"/>
    <mergeCell ref="H893:H894"/>
    <mergeCell ref="A895:F896"/>
    <mergeCell ref="H895:H896"/>
    <mergeCell ref="A897:A898"/>
    <mergeCell ref="B897:D898"/>
    <mergeCell ref="E897:E898"/>
    <mergeCell ref="F897:F898"/>
    <mergeCell ref="G897:G898"/>
    <mergeCell ref="A871:A872"/>
    <mergeCell ref="B871:B872"/>
    <mergeCell ref="C871:C872"/>
    <mergeCell ref="F880:F881"/>
    <mergeCell ref="H880:H881"/>
    <mergeCell ref="A882:A883"/>
    <mergeCell ref="B882:C883"/>
    <mergeCell ref="D882:D883"/>
    <mergeCell ref="E882:E883"/>
    <mergeCell ref="F882:G883"/>
    <mergeCell ref="F891:F892"/>
    <mergeCell ref="H891:H892"/>
    <mergeCell ref="A980:B981"/>
    <mergeCell ref="F952:F953"/>
    <mergeCell ref="H952:H953"/>
    <mergeCell ref="A954:B955"/>
    <mergeCell ref="C954:C955"/>
    <mergeCell ref="D954:F955"/>
    <mergeCell ref="H954:H955"/>
    <mergeCell ref="A956:F957"/>
    <mergeCell ref="H956:H957"/>
    <mergeCell ref="A958:A959"/>
    <mergeCell ref="B958:D959"/>
    <mergeCell ref="E958:E959"/>
    <mergeCell ref="A931:B931"/>
    <mergeCell ref="H931:H932"/>
    <mergeCell ref="A932:B932"/>
    <mergeCell ref="A933:A934"/>
    <mergeCell ref="B933:B934"/>
    <mergeCell ref="C933:C934"/>
    <mergeCell ref="F942:F943"/>
    <mergeCell ref="H942:H943"/>
    <mergeCell ref="A944:A945"/>
    <mergeCell ref="B944:C945"/>
    <mergeCell ref="D944:D945"/>
    <mergeCell ref="E944:E945"/>
    <mergeCell ref="F944:G945"/>
    <mergeCell ref="A978:C979"/>
    <mergeCell ref="A991:B991"/>
    <mergeCell ref="H991:H992"/>
    <mergeCell ref="A992:B992"/>
    <mergeCell ref="A993:A994"/>
    <mergeCell ref="B993:B994"/>
    <mergeCell ref="C993:C994"/>
    <mergeCell ref="F1002:F1003"/>
    <mergeCell ref="H1002:H1003"/>
    <mergeCell ref="A1004:A1005"/>
    <mergeCell ref="B1004:C1005"/>
    <mergeCell ref="D1004:D1005"/>
    <mergeCell ref="E1004:E1005"/>
    <mergeCell ref="F1004:G1005"/>
    <mergeCell ref="F958:F959"/>
    <mergeCell ref="G958:G959"/>
    <mergeCell ref="F967:F968"/>
    <mergeCell ref="H967:H968"/>
    <mergeCell ref="A969:A970"/>
    <mergeCell ref="B969:B970"/>
    <mergeCell ref="F969:F970"/>
    <mergeCell ref="G969:G970"/>
    <mergeCell ref="F976:F977"/>
    <mergeCell ref="H976:H977"/>
    <mergeCell ref="A982:B983"/>
    <mergeCell ref="A987:C987"/>
    <mergeCell ref="D987:H990"/>
    <mergeCell ref="A988:C988"/>
    <mergeCell ref="A989:C989"/>
    <mergeCell ref="A990:C990"/>
    <mergeCell ref="A984:B984"/>
    <mergeCell ref="H978:H979"/>
    <mergeCell ref="H980:H981"/>
    <mergeCell ref="F1027:F1028"/>
    <mergeCell ref="H1027:H1028"/>
    <mergeCell ref="A1029:A1030"/>
    <mergeCell ref="B1029:B1030"/>
    <mergeCell ref="F1029:F1030"/>
    <mergeCell ref="G1029:G1030"/>
    <mergeCell ref="F1037:F1038"/>
    <mergeCell ref="H1037:H1038"/>
    <mergeCell ref="A1039:C1040"/>
    <mergeCell ref="H1039:H1040"/>
    <mergeCell ref="F1012:F1013"/>
    <mergeCell ref="H1012:H1013"/>
    <mergeCell ref="A1014:B1015"/>
    <mergeCell ref="C1014:C1015"/>
    <mergeCell ref="D1014:F1015"/>
    <mergeCell ref="H1014:H1015"/>
    <mergeCell ref="A1016:F1017"/>
    <mergeCell ref="H1016:H1017"/>
    <mergeCell ref="A1018:A1019"/>
    <mergeCell ref="B1018:D1019"/>
    <mergeCell ref="E1018:E1019"/>
    <mergeCell ref="F1018:F1019"/>
    <mergeCell ref="G1018:G1019"/>
    <mergeCell ref="A1052:B1052"/>
    <mergeCell ref="H1052:H1053"/>
    <mergeCell ref="A1053:B1053"/>
    <mergeCell ref="A1054:A1055"/>
    <mergeCell ref="B1054:B1055"/>
    <mergeCell ref="C1054:C1055"/>
    <mergeCell ref="F1063:F1064"/>
    <mergeCell ref="H1063:H1064"/>
    <mergeCell ref="A1065:A1066"/>
    <mergeCell ref="B1065:C1066"/>
    <mergeCell ref="D1065:D1066"/>
    <mergeCell ref="E1065:E1066"/>
    <mergeCell ref="F1065:G1066"/>
    <mergeCell ref="A1041:B1042"/>
    <mergeCell ref="H1041:H1042"/>
    <mergeCell ref="A1043:B1044"/>
    <mergeCell ref="A1045:B1045"/>
    <mergeCell ref="A1048:C1048"/>
    <mergeCell ref="D1048:H1051"/>
    <mergeCell ref="A1049:C1049"/>
    <mergeCell ref="A1050:C1050"/>
    <mergeCell ref="A1051:C1051"/>
    <mergeCell ref="F1088:F1089"/>
    <mergeCell ref="H1088:H1089"/>
    <mergeCell ref="A1090:A1091"/>
    <mergeCell ref="B1090:B1091"/>
    <mergeCell ref="F1090:F1091"/>
    <mergeCell ref="G1090:G1091"/>
    <mergeCell ref="F1098:F1099"/>
    <mergeCell ref="H1098:H1099"/>
    <mergeCell ref="A1100:C1101"/>
    <mergeCell ref="H1100:H1101"/>
    <mergeCell ref="F1073:F1074"/>
    <mergeCell ref="H1073:H1074"/>
    <mergeCell ref="A1075:B1076"/>
    <mergeCell ref="C1075:C1076"/>
    <mergeCell ref="D1075:F1076"/>
    <mergeCell ref="H1075:H1076"/>
    <mergeCell ref="A1077:F1078"/>
    <mergeCell ref="H1077:H1078"/>
    <mergeCell ref="A1079:A1080"/>
    <mergeCell ref="B1079:D1080"/>
    <mergeCell ref="E1079:E1080"/>
    <mergeCell ref="F1079:F1080"/>
    <mergeCell ref="G1079:G1080"/>
    <mergeCell ref="A1126:A1127"/>
    <mergeCell ref="B1126:C1127"/>
    <mergeCell ref="D1126:D1127"/>
    <mergeCell ref="E1126:E1127"/>
    <mergeCell ref="F1126:G1127"/>
    <mergeCell ref="F1134:F1135"/>
    <mergeCell ref="H1134:H1135"/>
    <mergeCell ref="A1102:B1103"/>
    <mergeCell ref="H1102:H1103"/>
    <mergeCell ref="A1104:B1105"/>
    <mergeCell ref="A1106:B1106"/>
    <mergeCell ref="A1113:B1113"/>
    <mergeCell ref="H1113:H1114"/>
    <mergeCell ref="A1114:B1114"/>
    <mergeCell ref="A1115:A1116"/>
    <mergeCell ref="B1115:B1116"/>
    <mergeCell ref="C1115:C1116"/>
    <mergeCell ref="A1162:B1163"/>
    <mergeCell ref="H1162:H1163"/>
    <mergeCell ref="A1164:B1165"/>
    <mergeCell ref="A1166:B1166"/>
    <mergeCell ref="A1109:C1109"/>
    <mergeCell ref="D1109:H1112"/>
    <mergeCell ref="A1110:C1110"/>
    <mergeCell ref="A1111:C1111"/>
    <mergeCell ref="A1112:C1112"/>
    <mergeCell ref="F1149:F1150"/>
    <mergeCell ref="H1149:H1150"/>
    <mergeCell ref="A1151:A1152"/>
    <mergeCell ref="B1151:B1152"/>
    <mergeCell ref="F1151:F1152"/>
    <mergeCell ref="G1151:G1152"/>
    <mergeCell ref="F1158:F1159"/>
    <mergeCell ref="H1158:H1159"/>
    <mergeCell ref="A1160:C1161"/>
    <mergeCell ref="H1160:H1161"/>
    <mergeCell ref="A1136:B1137"/>
    <mergeCell ref="C1136:C1137"/>
    <mergeCell ref="D1136:F1137"/>
    <mergeCell ref="H1136:H1137"/>
    <mergeCell ref="A1138:F1139"/>
    <mergeCell ref="H1138:H1139"/>
    <mergeCell ref="A1140:A1141"/>
    <mergeCell ref="B1140:D1141"/>
    <mergeCell ref="E1140:E1141"/>
    <mergeCell ref="F1140:F1141"/>
    <mergeCell ref="G1140:G1141"/>
    <mergeCell ref="F1124:F1125"/>
    <mergeCell ref="H1124:H1125"/>
    <mergeCell ref="F1194:F1195"/>
    <mergeCell ref="H1194:H1195"/>
    <mergeCell ref="A1196:B1197"/>
    <mergeCell ref="C1196:C1197"/>
    <mergeCell ref="D1196:F1197"/>
    <mergeCell ref="H1196:H1197"/>
    <mergeCell ref="A1198:F1199"/>
    <mergeCell ref="H1198:H1199"/>
    <mergeCell ref="A1200:A1201"/>
    <mergeCell ref="B1200:D1201"/>
    <mergeCell ref="E1200:E1201"/>
    <mergeCell ref="F1200:F1201"/>
    <mergeCell ref="G1200:G1201"/>
    <mergeCell ref="A1173:B1173"/>
    <mergeCell ref="H1173:H1174"/>
    <mergeCell ref="A1174:B1174"/>
    <mergeCell ref="A1175:A1176"/>
    <mergeCell ref="B1175:B1176"/>
    <mergeCell ref="C1175:C1176"/>
    <mergeCell ref="F1184:F1185"/>
    <mergeCell ref="H1184:H1185"/>
    <mergeCell ref="A1186:A1187"/>
    <mergeCell ref="B1186:C1187"/>
    <mergeCell ref="D1186:D1187"/>
    <mergeCell ref="E1186:E1187"/>
    <mergeCell ref="F1186:G1187"/>
    <mergeCell ref="A1225:B1226"/>
    <mergeCell ref="H1225:H1226"/>
    <mergeCell ref="A1227:B1228"/>
    <mergeCell ref="A1229:B1229"/>
    <mergeCell ref="A1232:C1232"/>
    <mergeCell ref="D1232:H1235"/>
    <mergeCell ref="A1233:C1233"/>
    <mergeCell ref="A1234:C1234"/>
    <mergeCell ref="A1235:C1235"/>
    <mergeCell ref="F1209:F1210"/>
    <mergeCell ref="H1209:H1210"/>
    <mergeCell ref="A1211:A1212"/>
    <mergeCell ref="B1211:B1212"/>
    <mergeCell ref="F1211:F1212"/>
    <mergeCell ref="G1211:G1212"/>
    <mergeCell ref="F1221:F1222"/>
    <mergeCell ref="H1221:H1222"/>
    <mergeCell ref="A1223:C1224"/>
    <mergeCell ref="H1223:H1224"/>
    <mergeCell ref="F1257:F1258"/>
    <mergeCell ref="H1257:H1258"/>
    <mergeCell ref="A1259:B1260"/>
    <mergeCell ref="C1259:C1260"/>
    <mergeCell ref="D1259:F1260"/>
    <mergeCell ref="H1259:H1260"/>
    <mergeCell ref="A1261:F1262"/>
    <mergeCell ref="H1261:H1262"/>
    <mergeCell ref="A1263:A1264"/>
    <mergeCell ref="B1263:D1264"/>
    <mergeCell ref="E1263:E1264"/>
    <mergeCell ref="F1263:F1264"/>
    <mergeCell ref="G1263:G1264"/>
    <mergeCell ref="A1236:B1236"/>
    <mergeCell ref="H1236:H1237"/>
    <mergeCell ref="A1237:B1237"/>
    <mergeCell ref="A1238:A1239"/>
    <mergeCell ref="B1238:B1239"/>
    <mergeCell ref="C1238:C1239"/>
    <mergeCell ref="F1247:F1248"/>
    <mergeCell ref="H1247:H1248"/>
    <mergeCell ref="A1249:A1250"/>
    <mergeCell ref="B1249:C1250"/>
    <mergeCell ref="D1249:D1250"/>
    <mergeCell ref="E1249:E1250"/>
    <mergeCell ref="F1249:G1250"/>
    <mergeCell ref="A1285:B1286"/>
    <mergeCell ref="H1285:H1286"/>
    <mergeCell ref="A1287:B1288"/>
    <mergeCell ref="A1289:B1289"/>
    <mergeCell ref="A1292:C1292"/>
    <mergeCell ref="D1292:H1295"/>
    <mergeCell ref="A1293:C1293"/>
    <mergeCell ref="A1294:C1294"/>
    <mergeCell ref="A1295:C1295"/>
    <mergeCell ref="F1272:F1273"/>
    <mergeCell ref="H1272:H1273"/>
    <mergeCell ref="A1274:A1275"/>
    <mergeCell ref="B1274:B1275"/>
    <mergeCell ref="F1274:F1275"/>
    <mergeCell ref="G1274:G1275"/>
    <mergeCell ref="F1281:F1282"/>
    <mergeCell ref="H1281:H1282"/>
    <mergeCell ref="A1283:C1284"/>
    <mergeCell ref="H1283:H1284"/>
    <mergeCell ref="F1317:F1318"/>
    <mergeCell ref="H1317:H1318"/>
    <mergeCell ref="A1319:B1320"/>
    <mergeCell ref="C1319:C1320"/>
    <mergeCell ref="D1319:F1320"/>
    <mergeCell ref="H1319:H1320"/>
    <mergeCell ref="A1321:F1322"/>
    <mergeCell ref="H1321:H1322"/>
    <mergeCell ref="A1323:A1324"/>
    <mergeCell ref="B1323:D1324"/>
    <mergeCell ref="E1323:E1324"/>
    <mergeCell ref="F1323:F1324"/>
    <mergeCell ref="G1323:G1324"/>
    <mergeCell ref="A1296:B1296"/>
    <mergeCell ref="H1296:H1297"/>
    <mergeCell ref="A1297:B1297"/>
    <mergeCell ref="A1298:A1299"/>
    <mergeCell ref="B1298:B1299"/>
    <mergeCell ref="C1298:C1299"/>
    <mergeCell ref="F1307:F1308"/>
    <mergeCell ref="H1307:H1308"/>
    <mergeCell ref="A1309:A1310"/>
    <mergeCell ref="B1309:C1310"/>
    <mergeCell ref="D1309:D1310"/>
    <mergeCell ref="E1309:E1310"/>
    <mergeCell ref="F1309:G1310"/>
    <mergeCell ref="A1348:B1349"/>
    <mergeCell ref="H1348:H1349"/>
    <mergeCell ref="A1350:B1351"/>
    <mergeCell ref="A1352:B1352"/>
    <mergeCell ref="A1355:C1355"/>
    <mergeCell ref="D1355:H1358"/>
    <mergeCell ref="A1356:C1356"/>
    <mergeCell ref="A1357:C1357"/>
    <mergeCell ref="A1358:C1358"/>
    <mergeCell ref="F1332:F1333"/>
    <mergeCell ref="H1332:H1333"/>
    <mergeCell ref="A1334:A1335"/>
    <mergeCell ref="B1334:B1335"/>
    <mergeCell ref="F1334:F1335"/>
    <mergeCell ref="G1334:G1335"/>
    <mergeCell ref="F1344:F1345"/>
    <mergeCell ref="H1344:H1345"/>
    <mergeCell ref="A1346:C1347"/>
    <mergeCell ref="H1346:H1347"/>
    <mergeCell ref="F1380:F1381"/>
    <mergeCell ref="H1380:H1381"/>
    <mergeCell ref="A1382:B1383"/>
    <mergeCell ref="C1382:C1383"/>
    <mergeCell ref="D1382:F1383"/>
    <mergeCell ref="H1382:H1383"/>
    <mergeCell ref="A1384:F1385"/>
    <mergeCell ref="H1384:H1385"/>
    <mergeCell ref="A1386:A1387"/>
    <mergeCell ref="B1386:D1387"/>
    <mergeCell ref="E1386:E1387"/>
    <mergeCell ref="F1386:F1387"/>
    <mergeCell ref="G1386:G1387"/>
    <mergeCell ref="A1359:B1359"/>
    <mergeCell ref="H1359:H1360"/>
    <mergeCell ref="A1360:B1360"/>
    <mergeCell ref="A1361:A1362"/>
    <mergeCell ref="B1361:B1362"/>
    <mergeCell ref="C1361:C1362"/>
    <mergeCell ref="F1370:F1371"/>
    <mergeCell ref="H1370:H1371"/>
    <mergeCell ref="A1372:A1373"/>
    <mergeCell ref="B1372:C1373"/>
    <mergeCell ref="D1372:D1373"/>
    <mergeCell ref="E1372:E1373"/>
    <mergeCell ref="F1372:G1373"/>
    <mergeCell ref="A1409:B1410"/>
    <mergeCell ref="H1409:H1410"/>
    <mergeCell ref="A1411:B1412"/>
    <mergeCell ref="A1413:B1413"/>
    <mergeCell ref="A1416:C1416"/>
    <mergeCell ref="D1416:H1419"/>
    <mergeCell ref="A1417:C1417"/>
    <mergeCell ref="A1418:C1418"/>
    <mergeCell ref="A1419:C1419"/>
    <mergeCell ref="F1395:F1396"/>
    <mergeCell ref="H1395:H1396"/>
    <mergeCell ref="A1397:A1398"/>
    <mergeCell ref="B1397:B1398"/>
    <mergeCell ref="F1397:F1398"/>
    <mergeCell ref="G1397:G1398"/>
    <mergeCell ref="F1405:F1406"/>
    <mergeCell ref="H1405:H1406"/>
    <mergeCell ref="A1407:C1408"/>
    <mergeCell ref="H1407:H1408"/>
    <mergeCell ref="F1441:F1442"/>
    <mergeCell ref="H1441:H1442"/>
    <mergeCell ref="A1443:B1444"/>
    <mergeCell ref="C1443:C1444"/>
    <mergeCell ref="D1443:F1444"/>
    <mergeCell ref="H1443:H1444"/>
    <mergeCell ref="A1445:F1446"/>
    <mergeCell ref="H1445:H1446"/>
    <mergeCell ref="A1447:A1448"/>
    <mergeCell ref="B1447:D1448"/>
    <mergeCell ref="E1447:E1448"/>
    <mergeCell ref="F1447:F1448"/>
    <mergeCell ref="G1447:G1448"/>
    <mergeCell ref="A1420:B1420"/>
    <mergeCell ref="H1420:H1421"/>
    <mergeCell ref="A1421:B1421"/>
    <mergeCell ref="A1422:A1423"/>
    <mergeCell ref="B1422:B1423"/>
    <mergeCell ref="C1422:C1423"/>
    <mergeCell ref="F1431:F1432"/>
    <mergeCell ref="H1431:H1432"/>
    <mergeCell ref="A1433:A1434"/>
    <mergeCell ref="B1433:C1434"/>
    <mergeCell ref="D1433:D1434"/>
    <mergeCell ref="E1433:E1434"/>
    <mergeCell ref="F1433:G1434"/>
    <mergeCell ref="A1469:B1470"/>
    <mergeCell ref="H1469:H1470"/>
    <mergeCell ref="A1471:B1472"/>
    <mergeCell ref="A1473:B1473"/>
    <mergeCell ref="A1476:C1476"/>
    <mergeCell ref="D1476:H1479"/>
    <mergeCell ref="A1477:C1477"/>
    <mergeCell ref="A1478:C1478"/>
    <mergeCell ref="A1479:C1479"/>
    <mergeCell ref="F1456:F1457"/>
    <mergeCell ref="H1456:H1457"/>
    <mergeCell ref="A1458:A1459"/>
    <mergeCell ref="B1458:B1459"/>
    <mergeCell ref="F1458:F1459"/>
    <mergeCell ref="G1458:G1459"/>
    <mergeCell ref="F1465:F1466"/>
    <mergeCell ref="H1465:H1466"/>
    <mergeCell ref="A1467:C1468"/>
    <mergeCell ref="H1467:H1468"/>
    <mergeCell ref="A1480:B1480"/>
    <mergeCell ref="H1480:H1481"/>
    <mergeCell ref="A1481:B1481"/>
    <mergeCell ref="A1482:A1483"/>
    <mergeCell ref="B1482:B1483"/>
    <mergeCell ref="C1482:C1483"/>
    <mergeCell ref="F1491:F1492"/>
    <mergeCell ref="H1491:H1492"/>
    <mergeCell ref="A1493:A1494"/>
    <mergeCell ref="B1493:C1494"/>
    <mergeCell ref="D1493:D1494"/>
    <mergeCell ref="E1493:E1494"/>
    <mergeCell ref="F1493:G1494"/>
    <mergeCell ref="F1501:F1502"/>
    <mergeCell ref="H1501:H1502"/>
    <mergeCell ref="A1503:B1504"/>
    <mergeCell ref="C1503:C1504"/>
    <mergeCell ref="D1503:F1504"/>
    <mergeCell ref="H1503:H1504"/>
    <mergeCell ref="A1505:F1506"/>
    <mergeCell ref="H1505:H1506"/>
    <mergeCell ref="A1507:A1508"/>
    <mergeCell ref="B1507:D1508"/>
    <mergeCell ref="E1507:E1508"/>
    <mergeCell ref="F1507:F1508"/>
    <mergeCell ref="G1507:G1508"/>
    <mergeCell ref="F1516:F1517"/>
    <mergeCell ref="H1516:H1517"/>
    <mergeCell ref="A1518:A1519"/>
    <mergeCell ref="B1518:B1519"/>
    <mergeCell ref="F1518:F1519"/>
    <mergeCell ref="G1518:G1519"/>
    <mergeCell ref="F1525:F1526"/>
    <mergeCell ref="H1525:H1526"/>
    <mergeCell ref="A1527:C1528"/>
    <mergeCell ref="H1527:H1528"/>
    <mergeCell ref="A1529:B1530"/>
    <mergeCell ref="H1529:H1530"/>
    <mergeCell ref="A1531:B1532"/>
    <mergeCell ref="A1533:B1533"/>
    <mergeCell ref="A1536:C1536"/>
    <mergeCell ref="D1536:H1539"/>
    <mergeCell ref="A1537:C1537"/>
    <mergeCell ref="A1538:C1538"/>
    <mergeCell ref="A1539:C1539"/>
    <mergeCell ref="A1540:B1540"/>
    <mergeCell ref="H1540:H1541"/>
    <mergeCell ref="A1541:B1541"/>
    <mergeCell ref="A1542:A1543"/>
    <mergeCell ref="B1542:B1543"/>
    <mergeCell ref="C1542:C1543"/>
    <mergeCell ref="F1551:F1552"/>
    <mergeCell ref="H1551:H1552"/>
    <mergeCell ref="A1553:A1554"/>
    <mergeCell ref="B1553:C1554"/>
    <mergeCell ref="D1553:D1554"/>
    <mergeCell ref="E1553:E1554"/>
    <mergeCell ref="F1553:G1554"/>
    <mergeCell ref="F1561:F1562"/>
    <mergeCell ref="H1561:H1562"/>
    <mergeCell ref="A1563:B1564"/>
    <mergeCell ref="C1563:C1564"/>
    <mergeCell ref="D1563:F1564"/>
    <mergeCell ref="H1563:H1564"/>
    <mergeCell ref="A1565:F1566"/>
    <mergeCell ref="H1565:H1566"/>
    <mergeCell ref="A1567:A1568"/>
    <mergeCell ref="B1567:D1568"/>
    <mergeCell ref="E1567:E1568"/>
    <mergeCell ref="F1567:F1568"/>
    <mergeCell ref="G1567:G1568"/>
    <mergeCell ref="F1576:F1577"/>
    <mergeCell ref="H1576:H1577"/>
    <mergeCell ref="A1578:A1579"/>
    <mergeCell ref="B1578:B1579"/>
    <mergeCell ref="F1578:F1579"/>
    <mergeCell ref="G1578:G1579"/>
    <mergeCell ref="F1585:F1586"/>
    <mergeCell ref="H1585:H1586"/>
    <mergeCell ref="A1587:C1588"/>
    <mergeCell ref="H1587:H1588"/>
    <mergeCell ref="A1589:B1590"/>
    <mergeCell ref="H1589:H1590"/>
    <mergeCell ref="A1591:B1592"/>
    <mergeCell ref="A1593:B1593"/>
    <mergeCell ref="A1596:C1596"/>
    <mergeCell ref="D1596:H1599"/>
    <mergeCell ref="A1597:C1597"/>
    <mergeCell ref="A1598:C1598"/>
    <mergeCell ref="A1599:C1599"/>
  </mergeCells>
  <pageMargins left="0.67" right="0.511811024" top="0.78740157499999996" bottom="0.78740157499999996" header="0.31496062000000002" footer="0.31496062000000002"/>
  <pageSetup paperSize="9" scale="75" orientation="portrait" r:id="rId1"/>
  <rowBreaks count="25" manualBreakCount="25">
    <brk id="60" max="16383" man="1"/>
    <brk id="121" max="7" man="1"/>
    <brk id="183" max="16383" man="1"/>
    <brk id="245" max="16383" man="1"/>
    <brk id="307" max="16383" man="1"/>
    <brk id="369" max="16383" man="1"/>
    <brk id="431" max="16383" man="1"/>
    <brk id="494" max="16383" man="1"/>
    <brk id="554" max="16383" man="1"/>
    <brk id="617" max="16383" man="1"/>
    <brk id="680" max="16383" man="1"/>
    <brk id="743" max="16383" man="1"/>
    <brk id="802" max="16383" man="1"/>
    <brk id="868" max="16383" man="1"/>
    <brk id="930" max="16383" man="1"/>
    <brk id="990" max="16383" man="1"/>
    <brk id="1051" max="16383" man="1"/>
    <brk id="1112" max="16383" man="1"/>
    <brk id="1172" max="16383" man="1"/>
    <brk id="1235" max="16383" man="1"/>
    <brk id="1295" max="16383" man="1"/>
    <brk id="1358" max="16383" man="1"/>
    <brk id="1419" max="16383" man="1"/>
    <brk id="1479" max="16383" man="1"/>
    <brk id="153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00"/>
  <sheetViews>
    <sheetView showGridLines="0" view="pageBreakPreview" topLeftCell="B434" zoomScale="90" zoomScaleNormal="100" zoomScaleSheetLayoutView="90" workbookViewId="0">
      <selection activeCell="H446" sqref="H446:H447"/>
    </sheetView>
  </sheetViews>
  <sheetFormatPr defaultRowHeight="15"/>
  <cols>
    <col min="1" max="1" width="10.28515625" style="7" customWidth="1"/>
    <col min="2" max="2" width="42.7109375" style="7" customWidth="1"/>
    <col min="3" max="3" width="11.28515625" style="7" customWidth="1"/>
    <col min="4" max="4" width="8.5703125" style="7" customWidth="1"/>
    <col min="5" max="5" width="8.42578125" style="7" customWidth="1"/>
    <col min="6" max="6" width="11.7109375" style="7" customWidth="1"/>
    <col min="7" max="7" width="12" style="7" customWidth="1"/>
    <col min="8" max="8" width="11.42578125" style="7" customWidth="1"/>
  </cols>
  <sheetData>
    <row r="1" spans="1:8">
      <c r="A1" s="650" t="s">
        <v>3846</v>
      </c>
      <c r="B1" s="651"/>
      <c r="C1" s="48" t="s">
        <v>3763</v>
      </c>
      <c r="D1" s="48" t="s">
        <v>3764</v>
      </c>
      <c r="E1" s="49"/>
      <c r="F1" s="49"/>
      <c r="G1" s="49"/>
      <c r="H1" s="710" t="s">
        <v>3765</v>
      </c>
    </row>
    <row r="2" spans="1:8">
      <c r="A2" s="685" t="s">
        <v>3766</v>
      </c>
      <c r="B2" s="686"/>
      <c r="C2" s="50"/>
      <c r="D2" s="133" t="s">
        <v>3767</v>
      </c>
      <c r="E2" s="51"/>
      <c r="F2" s="51"/>
      <c r="G2" s="51"/>
      <c r="H2" s="711"/>
    </row>
    <row r="3" spans="1:8">
      <c r="A3" s="632" t="s">
        <v>3768</v>
      </c>
      <c r="B3" s="634" t="s">
        <v>3769</v>
      </c>
      <c r="C3" s="687" t="s">
        <v>3770</v>
      </c>
      <c r="D3" s="52" t="s">
        <v>3771</v>
      </c>
      <c r="E3" s="53"/>
      <c r="F3" s="54" t="s">
        <v>3772</v>
      </c>
      <c r="G3" s="53"/>
      <c r="H3" s="55" t="s">
        <v>3773</v>
      </c>
    </row>
    <row r="4" spans="1:8">
      <c r="A4" s="633"/>
      <c r="B4" s="635"/>
      <c r="C4" s="667"/>
      <c r="D4" s="56" t="s">
        <v>3774</v>
      </c>
      <c r="E4" s="56" t="s">
        <v>3775</v>
      </c>
      <c r="F4" s="56" t="s">
        <v>3776</v>
      </c>
      <c r="G4" s="57" t="s">
        <v>3777</v>
      </c>
      <c r="H4" s="58" t="s">
        <v>3778</v>
      </c>
    </row>
    <row r="5" spans="1:8">
      <c r="A5" s="59" t="s">
        <v>3779</v>
      </c>
      <c r="B5" s="60" t="s">
        <v>3848</v>
      </c>
      <c r="C5" s="61">
        <v>1</v>
      </c>
      <c r="D5" s="61">
        <v>1</v>
      </c>
      <c r="E5" s="61">
        <v>0</v>
      </c>
      <c r="F5" s="61">
        <v>406.99</v>
      </c>
      <c r="G5" s="61">
        <v>18.579999999999998</v>
      </c>
      <c r="H5" s="62">
        <f>((F5*D5)+(E5*G5))*C5</f>
        <v>406.99</v>
      </c>
    </row>
    <row r="6" spans="1:8">
      <c r="A6" s="63"/>
      <c r="B6" s="64"/>
      <c r="C6" s="61"/>
      <c r="D6" s="61"/>
      <c r="E6" s="61"/>
      <c r="F6" s="61"/>
      <c r="G6" s="61"/>
      <c r="H6" s="62"/>
    </row>
    <row r="7" spans="1:8">
      <c r="A7" s="63"/>
      <c r="B7" s="64"/>
      <c r="C7" s="61"/>
      <c r="D7" s="61"/>
      <c r="E7" s="61"/>
      <c r="F7" s="61"/>
      <c r="G7" s="61"/>
      <c r="H7" s="62"/>
    </row>
    <row r="8" spans="1:8">
      <c r="A8" s="63"/>
      <c r="B8" s="64"/>
      <c r="C8" s="61"/>
      <c r="D8" s="61"/>
      <c r="E8" s="61"/>
      <c r="F8" s="61"/>
      <c r="G8" s="61"/>
      <c r="H8" s="62"/>
    </row>
    <row r="9" spans="1:8">
      <c r="A9" s="63"/>
      <c r="B9" s="64"/>
      <c r="C9" s="61"/>
      <c r="D9" s="61"/>
      <c r="E9" s="61"/>
      <c r="F9" s="61"/>
      <c r="G9" s="61"/>
      <c r="H9" s="62"/>
    </row>
    <row r="10" spans="1:8">
      <c r="A10" s="63"/>
      <c r="B10" s="64"/>
      <c r="C10" s="61"/>
      <c r="D10" s="61"/>
      <c r="E10" s="61"/>
      <c r="F10" s="61"/>
      <c r="G10" s="61"/>
      <c r="H10" s="62"/>
    </row>
    <row r="11" spans="1:8">
      <c r="A11" s="140"/>
      <c r="B11" s="65"/>
      <c r="C11" s="61"/>
      <c r="D11" s="61"/>
      <c r="E11" s="61"/>
      <c r="F11" s="61"/>
      <c r="G11" s="61"/>
      <c r="H11" s="62"/>
    </row>
    <row r="12" spans="1:8">
      <c r="A12" s="137"/>
      <c r="B12" s="66"/>
      <c r="C12" s="66"/>
      <c r="D12" s="66"/>
      <c r="E12" s="66"/>
      <c r="F12" s="628" t="s">
        <v>3780</v>
      </c>
      <c r="G12" s="66"/>
      <c r="H12" s="688">
        <f>H5</f>
        <v>406.99</v>
      </c>
    </row>
    <row r="13" spans="1:8">
      <c r="A13" s="138"/>
      <c r="B13" s="51"/>
      <c r="C13" s="51"/>
      <c r="D13" s="51"/>
      <c r="E13" s="51"/>
      <c r="F13" s="629"/>
      <c r="G13" s="51"/>
      <c r="H13" s="689"/>
    </row>
    <row r="14" spans="1:8">
      <c r="A14" s="632" t="s">
        <v>3768</v>
      </c>
      <c r="B14" s="664" t="s">
        <v>3781</v>
      </c>
      <c r="C14" s="665"/>
      <c r="D14" s="636" t="s">
        <v>3782</v>
      </c>
      <c r="E14" s="636" t="s">
        <v>3770</v>
      </c>
      <c r="F14" s="668" t="s">
        <v>3783</v>
      </c>
      <c r="G14" s="665"/>
      <c r="H14" s="55" t="s">
        <v>3784</v>
      </c>
    </row>
    <row r="15" spans="1:8">
      <c r="A15" s="633"/>
      <c r="B15" s="666"/>
      <c r="C15" s="635"/>
      <c r="D15" s="667"/>
      <c r="E15" s="667"/>
      <c r="F15" s="669"/>
      <c r="G15" s="635"/>
      <c r="H15" s="58" t="s">
        <v>3778</v>
      </c>
    </row>
    <row r="16" spans="1:8">
      <c r="A16" s="59" t="s">
        <v>3785</v>
      </c>
      <c r="B16" s="67" t="s">
        <v>3786</v>
      </c>
      <c r="C16" s="65"/>
      <c r="D16" s="65"/>
      <c r="E16" s="61">
        <v>0.5</v>
      </c>
      <c r="F16" s="68"/>
      <c r="G16" s="61">
        <v>25.21</v>
      </c>
      <c r="H16" s="62">
        <f>E16*G16</f>
        <v>12.605</v>
      </c>
    </row>
    <row r="17" spans="1:8">
      <c r="A17" s="63" t="s">
        <v>3787</v>
      </c>
      <c r="B17" s="67" t="s">
        <v>3788</v>
      </c>
      <c r="C17" s="65"/>
      <c r="D17" s="65"/>
      <c r="E17" s="61">
        <v>2</v>
      </c>
      <c r="F17" s="51"/>
      <c r="G17" s="61">
        <v>8.3000000000000007</v>
      </c>
      <c r="H17" s="62">
        <f>E17*G17</f>
        <v>16.600000000000001</v>
      </c>
    </row>
    <row r="18" spans="1:8">
      <c r="A18" s="139"/>
      <c r="B18" s="67" t="s">
        <v>3789</v>
      </c>
      <c r="C18" s="65"/>
      <c r="D18" s="65"/>
      <c r="E18" s="61"/>
      <c r="F18" s="51"/>
      <c r="G18" s="61"/>
      <c r="H18" s="62">
        <f>(H16+H17)*15.51%</f>
        <v>4.5296954999999999</v>
      </c>
    </row>
    <row r="19" spans="1:8">
      <c r="A19" s="139"/>
      <c r="B19" s="51"/>
      <c r="C19" s="65"/>
      <c r="D19" s="65"/>
      <c r="E19" s="61"/>
      <c r="F19" s="69"/>
      <c r="G19" s="61"/>
      <c r="H19" s="62"/>
    </row>
    <row r="20" spans="1:8">
      <c r="A20" s="139"/>
      <c r="B20" s="51"/>
      <c r="C20" s="65"/>
      <c r="D20" s="65"/>
      <c r="E20" s="61"/>
      <c r="F20" s="69"/>
      <c r="G20" s="61"/>
      <c r="H20" s="62"/>
    </row>
    <row r="21" spans="1:8">
      <c r="A21" s="140"/>
      <c r="B21" s="51"/>
      <c r="C21" s="65"/>
      <c r="D21" s="65"/>
      <c r="E21" s="61"/>
      <c r="F21" s="69"/>
      <c r="G21" s="61"/>
      <c r="H21" s="62"/>
    </row>
    <row r="22" spans="1:8">
      <c r="A22" s="141"/>
      <c r="B22" s="66"/>
      <c r="C22" s="66"/>
      <c r="D22" s="66"/>
      <c r="E22" s="66"/>
      <c r="F22" s="628" t="s">
        <v>3790</v>
      </c>
      <c r="G22" s="66"/>
      <c r="H22" s="670">
        <f>SUM(H16:H18)</f>
        <v>33.734695500000001</v>
      </c>
    </row>
    <row r="23" spans="1:8">
      <c r="A23" s="142"/>
      <c r="B23" s="70"/>
      <c r="C23" s="70"/>
      <c r="D23" s="70"/>
      <c r="E23" s="70"/>
      <c r="F23" s="629"/>
      <c r="G23" s="70"/>
      <c r="H23" s="631"/>
    </row>
    <row r="24" spans="1:8">
      <c r="A24" s="671" t="s">
        <v>3791</v>
      </c>
      <c r="B24" s="672"/>
      <c r="C24" s="675">
        <v>1444</v>
      </c>
      <c r="D24" s="628" t="s">
        <v>3792</v>
      </c>
      <c r="E24" s="676"/>
      <c r="F24" s="676"/>
      <c r="G24" s="51"/>
      <c r="H24" s="670">
        <f>(H12+H22)</f>
        <v>440.7246955</v>
      </c>
    </row>
    <row r="25" spans="1:8">
      <c r="A25" s="673"/>
      <c r="B25" s="674"/>
      <c r="C25" s="666"/>
      <c r="D25" s="677"/>
      <c r="E25" s="677"/>
      <c r="F25" s="677"/>
      <c r="G25" s="70"/>
      <c r="H25" s="640"/>
    </row>
    <row r="26" spans="1:8">
      <c r="A26" s="671" t="s">
        <v>3793</v>
      </c>
      <c r="B26" s="672"/>
      <c r="C26" s="672"/>
      <c r="D26" s="672"/>
      <c r="E26" s="672"/>
      <c r="F26" s="672"/>
      <c r="G26" s="51"/>
      <c r="H26" s="630">
        <f>H24/C24</f>
        <v>0.30521100796398892</v>
      </c>
    </row>
    <row r="27" spans="1:8">
      <c r="A27" s="673"/>
      <c r="B27" s="674"/>
      <c r="C27" s="674"/>
      <c r="D27" s="674"/>
      <c r="E27" s="674"/>
      <c r="F27" s="674"/>
      <c r="G27" s="51"/>
      <c r="H27" s="678"/>
    </row>
    <row r="28" spans="1:8">
      <c r="A28" s="632" t="s">
        <v>3768</v>
      </c>
      <c r="B28" s="679" t="s">
        <v>3794</v>
      </c>
      <c r="C28" s="680"/>
      <c r="D28" s="681"/>
      <c r="E28" s="682" t="s">
        <v>3795</v>
      </c>
      <c r="F28" s="682" t="s">
        <v>3784</v>
      </c>
      <c r="G28" s="636" t="s">
        <v>3796</v>
      </c>
      <c r="H28" s="72" t="s">
        <v>3784</v>
      </c>
    </row>
    <row r="29" spans="1:8">
      <c r="A29" s="633"/>
      <c r="B29" s="666"/>
      <c r="C29" s="666"/>
      <c r="D29" s="635"/>
      <c r="E29" s="667"/>
      <c r="F29" s="667"/>
      <c r="G29" s="667"/>
      <c r="H29" s="73" t="s">
        <v>3797</v>
      </c>
    </row>
    <row r="30" spans="1:8">
      <c r="A30" s="74"/>
      <c r="B30" s="75"/>
      <c r="C30" s="51"/>
      <c r="D30" s="65"/>
      <c r="E30" s="76"/>
      <c r="F30" s="61"/>
      <c r="G30" s="77"/>
      <c r="H30" s="78"/>
    </row>
    <row r="31" spans="1:8">
      <c r="A31" s="79"/>
      <c r="B31" s="75"/>
      <c r="C31" s="51"/>
      <c r="D31" s="65"/>
      <c r="E31" s="76"/>
      <c r="F31" s="61"/>
      <c r="G31" s="77"/>
      <c r="H31" s="78"/>
    </row>
    <row r="32" spans="1:8">
      <c r="A32" s="79"/>
      <c r="B32" s="75"/>
      <c r="C32" s="80"/>
      <c r="D32" s="65"/>
      <c r="E32" s="76"/>
      <c r="F32" s="61"/>
      <c r="G32" s="77"/>
      <c r="H32" s="78"/>
    </row>
    <row r="33" spans="1:8">
      <c r="A33" s="139"/>
      <c r="B33" s="75"/>
      <c r="C33" s="80"/>
      <c r="D33" s="65"/>
      <c r="E33" s="76"/>
      <c r="F33" s="61"/>
      <c r="G33" s="77"/>
      <c r="H33" s="78"/>
    </row>
    <row r="34" spans="1:8">
      <c r="A34" s="139"/>
      <c r="B34" s="75"/>
      <c r="C34" s="51"/>
      <c r="D34" s="65"/>
      <c r="E34" s="76"/>
      <c r="F34" s="61"/>
      <c r="G34" s="81"/>
      <c r="H34" s="78"/>
    </row>
    <row r="35" spans="1:8">
      <c r="A35" s="139"/>
      <c r="B35" s="75"/>
      <c r="C35" s="51"/>
      <c r="D35" s="65"/>
      <c r="E35" s="76"/>
      <c r="F35" s="61"/>
      <c r="G35" s="81"/>
      <c r="H35" s="78"/>
    </row>
    <row r="36" spans="1:8">
      <c r="A36" s="140"/>
      <c r="B36" s="51"/>
      <c r="C36" s="69"/>
      <c r="D36" s="65"/>
      <c r="E36" s="65"/>
      <c r="F36" s="61"/>
      <c r="G36" s="82"/>
      <c r="H36" s="83"/>
    </row>
    <row r="37" spans="1:8">
      <c r="A37" s="141"/>
      <c r="B37" s="66"/>
      <c r="C37" s="66"/>
      <c r="D37" s="66"/>
      <c r="E37" s="66"/>
      <c r="F37" s="628" t="s">
        <v>3798</v>
      </c>
      <c r="G37" s="66"/>
      <c r="H37" s="630"/>
    </row>
    <row r="38" spans="1:8">
      <c r="A38" s="142"/>
      <c r="B38" s="51"/>
      <c r="C38" s="51"/>
      <c r="D38" s="51"/>
      <c r="E38" s="51"/>
      <c r="F38" s="629"/>
      <c r="G38" s="51"/>
      <c r="H38" s="631"/>
    </row>
    <row r="39" spans="1:8">
      <c r="A39" s="632" t="s">
        <v>3768</v>
      </c>
      <c r="B39" s="634" t="s">
        <v>3799</v>
      </c>
      <c r="C39" s="84" t="s">
        <v>3</v>
      </c>
      <c r="D39" s="85" t="s">
        <v>3</v>
      </c>
      <c r="E39" s="86" t="s">
        <v>3</v>
      </c>
      <c r="F39" s="636" t="s">
        <v>3784</v>
      </c>
      <c r="G39" s="636" t="s">
        <v>3796</v>
      </c>
      <c r="H39" s="72" t="s">
        <v>3773</v>
      </c>
    </row>
    <row r="40" spans="1:8">
      <c r="A40" s="633"/>
      <c r="B40" s="635"/>
      <c r="C40" s="76" t="s">
        <v>3800</v>
      </c>
      <c r="D40" s="76" t="s">
        <v>3801</v>
      </c>
      <c r="E40" s="76" t="s">
        <v>3802</v>
      </c>
      <c r="F40" s="637"/>
      <c r="G40" s="637"/>
      <c r="H40" s="87" t="s">
        <v>3797</v>
      </c>
    </row>
    <row r="41" spans="1:8">
      <c r="A41" s="74"/>
      <c r="B41" s="88"/>
      <c r="C41" s="89"/>
      <c r="D41" s="89"/>
      <c r="E41" s="89"/>
      <c r="F41" s="89"/>
      <c r="G41" s="90"/>
      <c r="H41" s="91"/>
    </row>
    <row r="42" spans="1:8">
      <c r="A42" s="92"/>
      <c r="B42" s="88"/>
      <c r="C42" s="61"/>
      <c r="D42" s="61"/>
      <c r="E42" s="61"/>
      <c r="F42" s="93"/>
      <c r="G42" s="94"/>
      <c r="H42" s="95"/>
    </row>
    <row r="43" spans="1:8">
      <c r="A43" s="79"/>
      <c r="B43" s="88"/>
      <c r="C43" s="61"/>
      <c r="D43" s="61"/>
      <c r="E43" s="61"/>
      <c r="F43" s="93"/>
      <c r="G43" s="94"/>
      <c r="H43" s="95"/>
    </row>
    <row r="44" spans="1:8">
      <c r="A44" s="79"/>
      <c r="B44" s="88"/>
      <c r="C44" s="61"/>
      <c r="D44" s="61"/>
      <c r="E44" s="61"/>
      <c r="F44" s="93"/>
      <c r="G44" s="94"/>
      <c r="H44" s="95"/>
    </row>
    <row r="45" spans="1:8">
      <c r="A45" s="140"/>
      <c r="B45" s="65"/>
      <c r="C45" s="61"/>
      <c r="D45" s="61"/>
      <c r="E45" s="61"/>
      <c r="F45" s="65"/>
      <c r="G45" s="94"/>
      <c r="H45" s="95"/>
    </row>
    <row r="46" spans="1:8">
      <c r="A46" s="141"/>
      <c r="B46" s="66"/>
      <c r="C46" s="66"/>
      <c r="D46" s="66"/>
      <c r="E46" s="66"/>
      <c r="F46" s="628" t="s">
        <v>3803</v>
      </c>
      <c r="G46" s="66"/>
      <c r="H46" s="630"/>
    </row>
    <row r="47" spans="1:8">
      <c r="A47" s="142"/>
      <c r="B47" s="51"/>
      <c r="C47" s="51"/>
      <c r="D47" s="51"/>
      <c r="E47" s="51"/>
      <c r="F47" s="629"/>
      <c r="G47" s="51"/>
      <c r="H47" s="631"/>
    </row>
    <row r="48" spans="1:8">
      <c r="A48" s="638" t="s">
        <v>3804</v>
      </c>
      <c r="B48" s="639"/>
      <c r="C48" s="639"/>
      <c r="D48" s="66"/>
      <c r="E48" s="66"/>
      <c r="F48" s="66"/>
      <c r="G48" s="66"/>
      <c r="H48" s="630">
        <f>H26+H37+H46</f>
        <v>0.30521100796398892</v>
      </c>
    </row>
    <row r="49" spans="1:8">
      <c r="A49" s="638"/>
      <c r="B49" s="639"/>
      <c r="C49" s="639"/>
      <c r="D49" s="70"/>
      <c r="E49" s="70"/>
      <c r="F49" s="70"/>
      <c r="G49" s="70"/>
      <c r="H49" s="640"/>
    </row>
    <row r="50" spans="1:8">
      <c r="A50" s="646" t="s">
        <v>3847</v>
      </c>
      <c r="B50" s="647"/>
      <c r="C50" s="96"/>
      <c r="D50" s="66"/>
      <c r="E50" s="66"/>
      <c r="F50" s="66"/>
      <c r="G50" s="66"/>
      <c r="H50" s="630">
        <f>H48*34.32%</f>
        <v>0.10474841793324099</v>
      </c>
    </row>
    <row r="51" spans="1:8">
      <c r="A51" s="646"/>
      <c r="B51" s="647"/>
      <c r="C51" s="97"/>
      <c r="D51" s="70"/>
      <c r="E51" s="70"/>
      <c r="F51" s="70"/>
      <c r="G51" s="70"/>
      <c r="H51" s="640"/>
    </row>
    <row r="52" spans="1:8">
      <c r="A52" s="646" t="s">
        <v>3805</v>
      </c>
      <c r="B52" s="647"/>
      <c r="C52" s="96"/>
      <c r="D52" s="51"/>
      <c r="E52" s="51"/>
      <c r="F52" s="51"/>
      <c r="G52" s="51"/>
      <c r="H52" s="644">
        <f>(H48+H50)</f>
        <v>0.40995942589722989</v>
      </c>
    </row>
    <row r="53" spans="1:8" ht="15.75" thickBot="1">
      <c r="A53" s="648"/>
      <c r="B53" s="649"/>
      <c r="C53" s="99"/>
      <c r="D53" s="100"/>
      <c r="E53" s="100"/>
      <c r="F53" s="100"/>
      <c r="G53" s="100"/>
      <c r="H53" s="737"/>
    </row>
    <row r="54" spans="1:8">
      <c r="A54" s="650" t="s">
        <v>3806</v>
      </c>
      <c r="B54" s="651"/>
      <c r="C54" s="102"/>
      <c r="D54" s="69"/>
      <c r="E54" s="69"/>
      <c r="F54" s="69"/>
      <c r="G54" s="69"/>
      <c r="H54" s="95"/>
    </row>
    <row r="55" spans="1:8">
      <c r="A55" s="144"/>
      <c r="B55" s="104"/>
      <c r="C55" s="69"/>
      <c r="D55" s="105"/>
      <c r="E55" s="51"/>
      <c r="F55" s="51"/>
      <c r="G55" s="69"/>
      <c r="H55" s="95"/>
    </row>
    <row r="56" spans="1:8" ht="15.75" thickBot="1">
      <c r="A56" s="144"/>
      <c r="B56" s="104"/>
      <c r="C56" s="51"/>
      <c r="D56" s="105"/>
      <c r="E56" s="51"/>
      <c r="F56" s="51"/>
      <c r="G56" s="51"/>
      <c r="H56" s="106"/>
    </row>
    <row r="57" spans="1:8" ht="15" customHeight="1">
      <c r="A57" s="652" t="s">
        <v>3808</v>
      </c>
      <c r="B57" s="653"/>
      <c r="C57" s="654"/>
      <c r="D57" s="655" t="s">
        <v>3807</v>
      </c>
      <c r="E57" s="656"/>
      <c r="F57" s="656"/>
      <c r="G57" s="656"/>
      <c r="H57" s="657"/>
    </row>
    <row r="58" spans="1:8">
      <c r="A58" s="661" t="s">
        <v>4089</v>
      </c>
      <c r="B58" s="662"/>
      <c r="C58" s="663"/>
      <c r="D58" s="658"/>
      <c r="E58" s="659"/>
      <c r="F58" s="659"/>
      <c r="G58" s="659"/>
      <c r="H58" s="660"/>
    </row>
    <row r="59" spans="1:8">
      <c r="A59" s="661" t="s">
        <v>4387</v>
      </c>
      <c r="B59" s="662"/>
      <c r="C59" s="663"/>
      <c r="D59" s="658"/>
      <c r="E59" s="659"/>
      <c r="F59" s="659"/>
      <c r="G59" s="659"/>
      <c r="H59" s="660"/>
    </row>
    <row r="60" spans="1:8" ht="15.75" thickBot="1">
      <c r="A60" s="661" t="s">
        <v>4186</v>
      </c>
      <c r="B60" s="662"/>
      <c r="C60" s="663"/>
      <c r="D60" s="658"/>
      <c r="E60" s="659"/>
      <c r="F60" s="659"/>
      <c r="G60" s="659"/>
      <c r="H60" s="660"/>
    </row>
    <row r="61" spans="1:8">
      <c r="A61" s="270" t="s">
        <v>3846</v>
      </c>
      <c r="B61" s="271"/>
      <c r="C61" s="271" t="s">
        <v>3763</v>
      </c>
      <c r="D61" s="271" t="s">
        <v>4238</v>
      </c>
      <c r="E61" s="49"/>
      <c r="F61" s="49"/>
      <c r="G61" s="49"/>
      <c r="H61" s="274" t="s">
        <v>3809</v>
      </c>
    </row>
    <row r="62" spans="1:8">
      <c r="A62" s="276" t="s">
        <v>4237</v>
      </c>
      <c r="B62" s="277"/>
      <c r="C62" s="50"/>
      <c r="D62" s="281"/>
      <c r="E62" s="51"/>
      <c r="F62" s="51"/>
      <c r="G62" s="51"/>
      <c r="H62" s="275"/>
    </row>
    <row r="63" spans="1:8">
      <c r="A63" s="632" t="s">
        <v>3768</v>
      </c>
      <c r="B63" s="636" t="s">
        <v>3769</v>
      </c>
      <c r="C63" s="278" t="s">
        <v>3770</v>
      </c>
      <c r="D63" s="52" t="s">
        <v>3771</v>
      </c>
      <c r="E63" s="53"/>
      <c r="F63" s="54" t="s">
        <v>3772</v>
      </c>
      <c r="G63" s="53"/>
      <c r="H63" s="55" t="s">
        <v>3773</v>
      </c>
    </row>
    <row r="64" spans="1:8">
      <c r="A64" s="633"/>
      <c r="B64" s="725"/>
      <c r="C64" s="273"/>
      <c r="D64" s="56" t="s">
        <v>3774</v>
      </c>
      <c r="E64" s="56" t="s">
        <v>3775</v>
      </c>
      <c r="F64" s="56" t="s">
        <v>3776</v>
      </c>
      <c r="G64" s="57" t="s">
        <v>3777</v>
      </c>
      <c r="H64" s="147" t="s">
        <v>3778</v>
      </c>
    </row>
    <row r="65" spans="1:8">
      <c r="A65" s="114" t="s">
        <v>3810</v>
      </c>
      <c r="B65" s="135" t="s">
        <v>3851</v>
      </c>
      <c r="C65" s="61">
        <v>1</v>
      </c>
      <c r="D65" s="61">
        <v>1</v>
      </c>
      <c r="E65" s="61">
        <v>0</v>
      </c>
      <c r="F65" s="61">
        <v>282.83999999999997</v>
      </c>
      <c r="G65" s="68">
        <v>21.09</v>
      </c>
      <c r="H65" s="148">
        <f>((F65*D65)+(E65*G65))*C65</f>
        <v>282.83999999999997</v>
      </c>
    </row>
    <row r="66" spans="1:8">
      <c r="A66" s="63" t="s">
        <v>3811</v>
      </c>
      <c r="B66" s="64" t="s">
        <v>3849</v>
      </c>
      <c r="C66" s="61">
        <v>1</v>
      </c>
      <c r="D66" s="61">
        <v>0.22</v>
      </c>
      <c r="E66" s="61">
        <v>0.78</v>
      </c>
      <c r="F66" s="61">
        <v>167.08</v>
      </c>
      <c r="G66" s="68">
        <v>18.579999999999998</v>
      </c>
      <c r="H66" s="93">
        <f>((F66*D66)+(E66*G66))*C66+0.01</f>
        <v>51.26</v>
      </c>
    </row>
    <row r="67" spans="1:8">
      <c r="A67" s="63" t="s">
        <v>3812</v>
      </c>
      <c r="B67" s="64" t="s">
        <v>3850</v>
      </c>
      <c r="C67" s="61">
        <v>4</v>
      </c>
      <c r="D67" s="61">
        <v>1</v>
      </c>
      <c r="E67" s="61">
        <v>0</v>
      </c>
      <c r="F67" s="61">
        <v>210.6</v>
      </c>
      <c r="G67" s="68">
        <v>15.76</v>
      </c>
      <c r="H67" s="149">
        <f>((F67*D67)+(E67*G67))*C67</f>
        <v>842.4</v>
      </c>
    </row>
    <row r="68" spans="1:8">
      <c r="A68" s="63"/>
      <c r="B68" s="64"/>
      <c r="C68" s="61"/>
      <c r="D68" s="61"/>
      <c r="E68" s="61"/>
      <c r="F68" s="61"/>
      <c r="G68" s="68"/>
      <c r="H68" s="150"/>
    </row>
    <row r="69" spans="1:8">
      <c r="A69" s="63"/>
      <c r="B69" s="64"/>
      <c r="C69" s="61"/>
      <c r="D69" s="61"/>
      <c r="E69" s="61"/>
      <c r="F69" s="61"/>
      <c r="G69" s="68"/>
      <c r="H69" s="93"/>
    </row>
    <row r="70" spans="1:8">
      <c r="A70" s="63"/>
      <c r="B70" s="64"/>
      <c r="C70" s="61"/>
      <c r="D70" s="61"/>
      <c r="E70" s="61"/>
      <c r="F70" s="61"/>
      <c r="G70" s="68"/>
      <c r="H70" s="93"/>
    </row>
    <row r="71" spans="1:8">
      <c r="A71" s="140"/>
      <c r="B71" s="65"/>
      <c r="C71" s="61"/>
      <c r="D71" s="61"/>
      <c r="E71" s="61"/>
      <c r="F71" s="61"/>
      <c r="G71" s="68"/>
      <c r="H71" s="151"/>
    </row>
    <row r="72" spans="1:8">
      <c r="A72" s="137"/>
      <c r="B72" s="66"/>
      <c r="C72" s="66"/>
      <c r="D72" s="66"/>
      <c r="E72" s="66"/>
      <c r="F72" s="738" t="s">
        <v>3780</v>
      </c>
      <c r="G72" s="66"/>
      <c r="H72" s="741">
        <f>SUM(H65:H67)+0.01</f>
        <v>1176.51</v>
      </c>
    </row>
    <row r="73" spans="1:8">
      <c r="A73" s="138"/>
      <c r="B73" s="51"/>
      <c r="C73" s="51"/>
      <c r="D73" s="51"/>
      <c r="E73" s="51"/>
      <c r="F73" s="739"/>
      <c r="G73" s="51"/>
      <c r="H73" s="742"/>
    </row>
    <row r="74" spans="1:8">
      <c r="A74" s="632" t="s">
        <v>3768</v>
      </c>
      <c r="B74" s="668" t="s">
        <v>3781</v>
      </c>
      <c r="C74" s="279"/>
      <c r="D74" s="636" t="s">
        <v>3782</v>
      </c>
      <c r="E74" s="636" t="s">
        <v>3770</v>
      </c>
      <c r="F74" s="668" t="s">
        <v>3783</v>
      </c>
      <c r="G74" s="634"/>
      <c r="H74" s="55" t="s">
        <v>3784</v>
      </c>
    </row>
    <row r="75" spans="1:8">
      <c r="A75" s="633"/>
      <c r="B75" s="707"/>
      <c r="C75" s="272"/>
      <c r="D75" s="725"/>
      <c r="E75" s="725"/>
      <c r="F75" s="707"/>
      <c r="G75" s="709"/>
      <c r="H75" s="58" t="s">
        <v>3778</v>
      </c>
    </row>
    <row r="76" spans="1:8">
      <c r="A76" s="59" t="s">
        <v>3785</v>
      </c>
      <c r="B76" s="67" t="s">
        <v>3786</v>
      </c>
      <c r="C76" s="65"/>
      <c r="D76" s="65"/>
      <c r="E76" s="61">
        <v>1</v>
      </c>
      <c r="F76" s="68"/>
      <c r="G76" s="61">
        <v>25.21</v>
      </c>
      <c r="H76" s="62">
        <f>E76*G76</f>
        <v>25.21</v>
      </c>
    </row>
    <row r="77" spans="1:8">
      <c r="A77" s="63" t="s">
        <v>3787</v>
      </c>
      <c r="B77" s="67" t="s">
        <v>3788</v>
      </c>
      <c r="C77" s="65"/>
      <c r="D77" s="65"/>
      <c r="E77" s="61">
        <v>3</v>
      </c>
      <c r="F77" s="51"/>
      <c r="G77" s="61">
        <v>8.3000000000000007</v>
      </c>
      <c r="H77" s="62">
        <f>E77*G77+0.01</f>
        <v>24.910000000000004</v>
      </c>
    </row>
    <row r="78" spans="1:8">
      <c r="A78" s="139"/>
      <c r="B78" s="67" t="s">
        <v>3789</v>
      </c>
      <c r="C78" s="65"/>
      <c r="D78" s="65"/>
      <c r="E78" s="61"/>
      <c r="F78" s="51"/>
      <c r="G78" s="61"/>
      <c r="H78" s="62">
        <f>(H76+H77)*15.51%</f>
        <v>7.773612</v>
      </c>
    </row>
    <row r="79" spans="1:8">
      <c r="A79" s="139"/>
      <c r="B79" s="51"/>
      <c r="C79" s="65"/>
      <c r="D79" s="65"/>
      <c r="E79" s="61"/>
      <c r="F79" s="69"/>
      <c r="G79" s="61"/>
      <c r="H79" s="62"/>
    </row>
    <row r="80" spans="1:8">
      <c r="A80" s="139"/>
      <c r="B80" s="51"/>
      <c r="C80" s="65"/>
      <c r="D80" s="65"/>
      <c r="E80" s="61"/>
      <c r="F80" s="69"/>
      <c r="G80" s="61"/>
      <c r="H80" s="62"/>
    </row>
    <row r="81" spans="1:8">
      <c r="A81" s="140"/>
      <c r="B81" s="51"/>
      <c r="C81" s="65"/>
      <c r="D81" s="65"/>
      <c r="E81" s="61"/>
      <c r="F81" s="69"/>
      <c r="G81" s="61"/>
      <c r="H81" s="62"/>
    </row>
    <row r="82" spans="1:8">
      <c r="A82" s="141"/>
      <c r="B82" s="66"/>
      <c r="C82" s="66"/>
      <c r="D82" s="66"/>
      <c r="E82" s="66"/>
      <c r="F82" s="628" t="s">
        <v>3790</v>
      </c>
      <c r="G82" s="66"/>
      <c r="H82" s="670">
        <f>SUM(H76:H78)</f>
        <v>57.893612000000005</v>
      </c>
    </row>
    <row r="83" spans="1:8">
      <c r="A83" s="142"/>
      <c r="B83" s="70"/>
      <c r="C83" s="70"/>
      <c r="D83" s="51"/>
      <c r="E83" s="51"/>
      <c r="F83" s="740"/>
      <c r="G83" s="51"/>
      <c r="H83" s="631"/>
    </row>
    <row r="84" spans="1:8">
      <c r="A84" s="671" t="s">
        <v>3791</v>
      </c>
      <c r="B84" s="672"/>
      <c r="C84" s="675">
        <v>192</v>
      </c>
      <c r="D84" s="628" t="s">
        <v>3792</v>
      </c>
      <c r="E84" s="628"/>
      <c r="F84" s="628"/>
      <c r="G84" s="628"/>
      <c r="H84" s="282">
        <f>(H72+H82)</f>
        <v>1234.4036120000001</v>
      </c>
    </row>
    <row r="85" spans="1:8">
      <c r="A85" s="673"/>
      <c r="B85" s="674"/>
      <c r="C85" s="666"/>
      <c r="D85" s="643"/>
      <c r="E85" s="643"/>
      <c r="F85" s="643"/>
      <c r="G85" s="643"/>
      <c r="H85" s="280"/>
    </row>
    <row r="86" spans="1:8">
      <c r="A86" s="671" t="s">
        <v>3793</v>
      </c>
      <c r="B86" s="672"/>
      <c r="C86" s="672"/>
      <c r="D86" s="672"/>
      <c r="E86" s="672"/>
      <c r="F86" s="672"/>
      <c r="G86" s="51"/>
      <c r="H86" s="630">
        <f>H84/C84</f>
        <v>6.4291854791666667</v>
      </c>
    </row>
    <row r="87" spans="1:8">
      <c r="A87" s="673"/>
      <c r="B87" s="674"/>
      <c r="C87" s="674"/>
      <c r="D87" s="674"/>
      <c r="E87" s="674"/>
      <c r="F87" s="674"/>
      <c r="G87" s="51"/>
      <c r="H87" s="678"/>
    </row>
    <row r="88" spans="1:8">
      <c r="A88" s="632" t="s">
        <v>3768</v>
      </c>
      <c r="B88" s="668" t="s">
        <v>3794</v>
      </c>
      <c r="C88" s="664"/>
      <c r="D88" s="634"/>
      <c r="E88" s="636" t="s">
        <v>3795</v>
      </c>
      <c r="F88" s="636" t="s">
        <v>3784</v>
      </c>
      <c r="G88" s="636" t="s">
        <v>3796</v>
      </c>
      <c r="H88" s="72" t="s">
        <v>3784</v>
      </c>
    </row>
    <row r="89" spans="1:8">
      <c r="A89" s="633"/>
      <c r="B89" s="707"/>
      <c r="C89" s="708"/>
      <c r="D89" s="709"/>
      <c r="E89" s="725"/>
      <c r="F89" s="725"/>
      <c r="G89" s="725"/>
      <c r="H89" s="73" t="s">
        <v>3797</v>
      </c>
    </row>
    <row r="90" spans="1:8">
      <c r="A90" s="74"/>
      <c r="B90" s="75"/>
      <c r="C90" s="51"/>
      <c r="D90" s="65"/>
      <c r="E90" s="76"/>
      <c r="F90" s="61"/>
      <c r="G90" s="77"/>
      <c r="H90" s="78"/>
    </row>
    <row r="91" spans="1:8">
      <c r="A91" s="79"/>
      <c r="B91" s="75"/>
      <c r="C91" s="51"/>
      <c r="D91" s="65"/>
      <c r="E91" s="76"/>
      <c r="F91" s="61"/>
      <c r="G91" s="77"/>
      <c r="H91" s="78"/>
    </row>
    <row r="92" spans="1:8">
      <c r="A92" s="79"/>
      <c r="B92" s="75"/>
      <c r="C92" s="80"/>
      <c r="D92" s="65"/>
      <c r="E92" s="76"/>
      <c r="F92" s="61"/>
      <c r="G92" s="77"/>
      <c r="H92" s="78"/>
    </row>
    <row r="93" spans="1:8">
      <c r="A93" s="139"/>
      <c r="B93" s="75"/>
      <c r="C93" s="80"/>
      <c r="D93" s="65"/>
      <c r="E93" s="76"/>
      <c r="F93" s="61"/>
      <c r="G93" s="77"/>
      <c r="H93" s="78"/>
    </row>
    <row r="94" spans="1:8">
      <c r="A94" s="139"/>
      <c r="B94" s="75"/>
      <c r="C94" s="51"/>
      <c r="D94" s="65"/>
      <c r="E94" s="76"/>
      <c r="F94" s="61"/>
      <c r="G94" s="81"/>
      <c r="H94" s="78"/>
    </row>
    <row r="95" spans="1:8">
      <c r="A95" s="139"/>
      <c r="B95" s="75"/>
      <c r="C95" s="51"/>
      <c r="D95" s="65"/>
      <c r="E95" s="76"/>
      <c r="F95" s="61"/>
      <c r="G95" s="81"/>
      <c r="H95" s="78"/>
    </row>
    <row r="96" spans="1:8">
      <c r="A96" s="140"/>
      <c r="B96" s="51"/>
      <c r="C96" s="69"/>
      <c r="D96" s="65"/>
      <c r="E96" s="65"/>
      <c r="F96" s="61"/>
      <c r="G96" s="82"/>
      <c r="H96" s="83"/>
    </row>
    <row r="97" spans="1:8">
      <c r="A97" s="141"/>
      <c r="B97" s="66"/>
      <c r="C97" s="66"/>
      <c r="D97" s="66"/>
      <c r="E97" s="66"/>
      <c r="F97" s="738" t="s">
        <v>3798</v>
      </c>
      <c r="G97" s="66"/>
      <c r="H97" s="630"/>
    </row>
    <row r="98" spans="1:8">
      <c r="A98" s="142"/>
      <c r="B98" s="51"/>
      <c r="C98" s="51"/>
      <c r="D98" s="51"/>
      <c r="E98" s="51"/>
      <c r="F98" s="739"/>
      <c r="G98" s="51"/>
      <c r="H98" s="678"/>
    </row>
    <row r="99" spans="1:8">
      <c r="A99" s="632" t="s">
        <v>3768</v>
      </c>
      <c r="B99" s="636" t="s">
        <v>3799</v>
      </c>
      <c r="C99" s="84" t="s">
        <v>3</v>
      </c>
      <c r="D99" s="85" t="s">
        <v>3</v>
      </c>
      <c r="E99" s="86" t="s">
        <v>3</v>
      </c>
      <c r="F99" s="636" t="s">
        <v>3784</v>
      </c>
      <c r="G99" s="636" t="s">
        <v>3796</v>
      </c>
      <c r="H99" s="72" t="s">
        <v>3773</v>
      </c>
    </row>
    <row r="100" spans="1:8">
      <c r="A100" s="633"/>
      <c r="B100" s="725"/>
      <c r="C100" s="76" t="s">
        <v>3800</v>
      </c>
      <c r="D100" s="76" t="s">
        <v>3801</v>
      </c>
      <c r="E100" s="76" t="s">
        <v>3802</v>
      </c>
      <c r="F100" s="725"/>
      <c r="G100" s="725"/>
      <c r="H100" s="87" t="s">
        <v>3797</v>
      </c>
    </row>
    <row r="101" spans="1:8">
      <c r="A101" s="74"/>
      <c r="B101" s="88"/>
      <c r="C101" s="89"/>
      <c r="D101" s="89"/>
      <c r="E101" s="89"/>
      <c r="F101" s="89"/>
      <c r="G101" s="90"/>
      <c r="H101" s="91"/>
    </row>
    <row r="102" spans="1:8">
      <c r="A102" s="92"/>
      <c r="B102" s="88"/>
      <c r="C102" s="61"/>
      <c r="D102" s="61"/>
      <c r="E102" s="61"/>
      <c r="F102" s="93"/>
      <c r="G102" s="94"/>
      <c r="H102" s="95"/>
    </row>
    <row r="103" spans="1:8">
      <c r="A103" s="79"/>
      <c r="B103" s="88"/>
      <c r="C103" s="61"/>
      <c r="D103" s="61"/>
      <c r="E103" s="61"/>
      <c r="F103" s="93"/>
      <c r="G103" s="94"/>
      <c r="H103" s="95"/>
    </row>
    <row r="104" spans="1:8">
      <c r="A104" s="79"/>
      <c r="B104" s="88"/>
      <c r="C104" s="61"/>
      <c r="D104" s="61"/>
      <c r="E104" s="61"/>
      <c r="F104" s="93"/>
      <c r="G104" s="94"/>
      <c r="H104" s="95"/>
    </row>
    <row r="105" spans="1:8">
      <c r="A105" s="140"/>
      <c r="B105" s="65"/>
      <c r="C105" s="61"/>
      <c r="D105" s="61"/>
      <c r="E105" s="61"/>
      <c r="F105" s="65"/>
      <c r="G105" s="94"/>
      <c r="H105" s="95"/>
    </row>
    <row r="106" spans="1:8">
      <c r="A106" s="141"/>
      <c r="B106" s="66"/>
      <c r="C106" s="66"/>
      <c r="D106" s="66"/>
      <c r="E106" s="66"/>
      <c r="F106" s="738" t="s">
        <v>3803</v>
      </c>
      <c r="G106" s="66"/>
      <c r="H106" s="630"/>
    </row>
    <row r="107" spans="1:8">
      <c r="A107" s="142"/>
      <c r="B107" s="51"/>
      <c r="C107" s="51"/>
      <c r="D107" s="51"/>
      <c r="E107" s="51"/>
      <c r="F107" s="739"/>
      <c r="G107" s="51"/>
      <c r="H107" s="678"/>
    </row>
    <row r="108" spans="1:8">
      <c r="A108" s="638" t="s">
        <v>3804</v>
      </c>
      <c r="B108" s="639"/>
      <c r="C108" s="639"/>
      <c r="D108" s="66"/>
      <c r="E108" s="66"/>
      <c r="F108" s="66"/>
      <c r="G108" s="66"/>
      <c r="H108" s="630">
        <f>H86+H97+H106</f>
        <v>6.4291854791666667</v>
      </c>
    </row>
    <row r="109" spans="1:8">
      <c r="A109" s="638"/>
      <c r="B109" s="639"/>
      <c r="C109" s="639"/>
      <c r="D109" s="70"/>
      <c r="E109" s="70"/>
      <c r="F109" s="70"/>
      <c r="G109" s="70"/>
      <c r="H109" s="640"/>
    </row>
    <row r="110" spans="1:8">
      <c r="A110" s="646" t="s">
        <v>3847</v>
      </c>
      <c r="B110" s="647"/>
      <c r="C110" s="96"/>
      <c r="D110" s="66"/>
      <c r="E110" s="66"/>
      <c r="F110" s="66"/>
      <c r="G110" s="66"/>
      <c r="H110" s="644">
        <f>H108*34.32%</f>
        <v>2.20649645645</v>
      </c>
    </row>
    <row r="111" spans="1:8">
      <c r="A111" s="646"/>
      <c r="B111" s="647"/>
      <c r="C111" s="97"/>
      <c r="D111" s="70"/>
      <c r="E111" s="70"/>
      <c r="F111" s="70"/>
      <c r="G111" s="70"/>
      <c r="H111" s="645"/>
    </row>
    <row r="112" spans="1:8">
      <c r="A112" s="646" t="s">
        <v>3805</v>
      </c>
      <c r="B112" s="647"/>
      <c r="C112" s="96"/>
      <c r="D112" s="51"/>
      <c r="E112" s="51"/>
      <c r="F112" s="51"/>
      <c r="G112" s="51"/>
      <c r="H112" s="644">
        <f>(H108+H110)</f>
        <v>8.6356819356166667</v>
      </c>
    </row>
    <row r="113" spans="1:8" ht="15.75" thickBot="1">
      <c r="A113" s="648"/>
      <c r="B113" s="649"/>
      <c r="C113" s="99"/>
      <c r="D113" s="100"/>
      <c r="E113" s="100"/>
      <c r="F113" s="100"/>
      <c r="G113" s="100"/>
      <c r="H113" s="737"/>
    </row>
    <row r="114" spans="1:8">
      <c r="A114" s="270" t="s">
        <v>3806</v>
      </c>
      <c r="B114" s="271"/>
      <c r="C114" s="102"/>
      <c r="D114" s="69"/>
      <c r="E114" s="69"/>
      <c r="F114" s="69"/>
      <c r="G114" s="69"/>
      <c r="H114" s="95"/>
    </row>
    <row r="115" spans="1:8">
      <c r="A115" s="144"/>
      <c r="B115" s="104"/>
      <c r="C115" s="69"/>
      <c r="D115" s="105"/>
      <c r="E115" s="51"/>
      <c r="F115" s="51"/>
      <c r="G115" s="69"/>
      <c r="H115" s="95"/>
    </row>
    <row r="116" spans="1:8" ht="15.75" thickBot="1">
      <c r="A116" s="144"/>
      <c r="B116" s="104"/>
      <c r="C116" s="51"/>
      <c r="D116" s="105"/>
      <c r="E116" s="51"/>
      <c r="F116" s="51"/>
      <c r="G116" s="51"/>
      <c r="H116" s="106"/>
    </row>
    <row r="117" spans="1:8" ht="15" customHeight="1">
      <c r="A117" s="652" t="s">
        <v>3808</v>
      </c>
      <c r="B117" s="653"/>
      <c r="C117" s="654"/>
      <c r="D117" s="655" t="s">
        <v>3807</v>
      </c>
      <c r="E117" s="656"/>
      <c r="F117" s="656"/>
      <c r="G117" s="656"/>
      <c r="H117" s="657"/>
    </row>
    <row r="118" spans="1:8">
      <c r="A118" s="661" t="s">
        <v>4089</v>
      </c>
      <c r="B118" s="662"/>
      <c r="C118" s="663"/>
      <c r="D118" s="658"/>
      <c r="E118" s="659"/>
      <c r="F118" s="659"/>
      <c r="G118" s="659"/>
      <c r="H118" s="660"/>
    </row>
    <row r="119" spans="1:8">
      <c r="A119" s="661" t="s">
        <v>4387</v>
      </c>
      <c r="B119" s="662"/>
      <c r="C119" s="663"/>
      <c r="D119" s="658"/>
      <c r="E119" s="659"/>
      <c r="F119" s="659"/>
      <c r="G119" s="659"/>
      <c r="H119" s="660"/>
    </row>
    <row r="120" spans="1:8" ht="15.75" thickBot="1">
      <c r="A120" s="661" t="s">
        <v>4186</v>
      </c>
      <c r="B120" s="662"/>
      <c r="C120" s="663"/>
      <c r="D120" s="658"/>
      <c r="E120" s="659"/>
      <c r="F120" s="659"/>
      <c r="G120" s="659"/>
      <c r="H120" s="660"/>
    </row>
    <row r="121" spans="1:8">
      <c r="A121" s="113" t="s">
        <v>3846</v>
      </c>
      <c r="B121" s="48"/>
      <c r="C121" s="48" t="s">
        <v>3763</v>
      </c>
      <c r="D121" s="48" t="s">
        <v>4078</v>
      </c>
      <c r="E121" s="49"/>
      <c r="F121" s="49"/>
      <c r="G121" s="49"/>
      <c r="H121" s="108" t="s">
        <v>3809</v>
      </c>
    </row>
    <row r="122" spans="1:8">
      <c r="A122" s="109" t="s">
        <v>4079</v>
      </c>
      <c r="B122" s="110"/>
      <c r="C122" s="50"/>
      <c r="D122" s="133"/>
      <c r="E122" s="51"/>
      <c r="F122" s="51"/>
      <c r="G122" s="51"/>
      <c r="H122" s="111"/>
    </row>
    <row r="123" spans="1:8">
      <c r="A123" s="632" t="s">
        <v>3768</v>
      </c>
      <c r="B123" s="636" t="s">
        <v>3769</v>
      </c>
      <c r="C123" s="112" t="s">
        <v>3770</v>
      </c>
      <c r="D123" s="52" t="s">
        <v>3771</v>
      </c>
      <c r="E123" s="53"/>
      <c r="F123" s="54" t="s">
        <v>3772</v>
      </c>
      <c r="G123" s="53"/>
      <c r="H123" s="55" t="s">
        <v>3773</v>
      </c>
    </row>
    <row r="124" spans="1:8">
      <c r="A124" s="633"/>
      <c r="B124" s="725"/>
      <c r="C124" s="153"/>
      <c r="D124" s="56" t="s">
        <v>3774</v>
      </c>
      <c r="E124" s="56" t="s">
        <v>3775</v>
      </c>
      <c r="F124" s="56" t="s">
        <v>3776</v>
      </c>
      <c r="G124" s="57" t="s">
        <v>3777</v>
      </c>
      <c r="H124" s="147" t="s">
        <v>3778</v>
      </c>
    </row>
    <row r="125" spans="1:8">
      <c r="A125" s="114" t="s">
        <v>3810</v>
      </c>
      <c r="B125" s="135" t="s">
        <v>3851</v>
      </c>
      <c r="C125" s="61">
        <v>1</v>
      </c>
      <c r="D125" s="61">
        <v>1</v>
      </c>
      <c r="E125" s="61">
        <v>0</v>
      </c>
      <c r="F125" s="61">
        <v>282.83999999999997</v>
      </c>
      <c r="G125" s="68">
        <v>21.09</v>
      </c>
      <c r="H125" s="148">
        <f>((F125*D125)+(E125*G125))*C125</f>
        <v>282.83999999999997</v>
      </c>
    </row>
    <row r="126" spans="1:8">
      <c r="A126" s="63" t="s">
        <v>3811</v>
      </c>
      <c r="B126" s="64" t="s">
        <v>3849</v>
      </c>
      <c r="C126" s="61">
        <v>1</v>
      </c>
      <c r="D126" s="61">
        <v>0.36</v>
      </c>
      <c r="E126" s="61">
        <v>0.64</v>
      </c>
      <c r="F126" s="61">
        <v>167.08</v>
      </c>
      <c r="G126" s="68">
        <v>18.579999999999998</v>
      </c>
      <c r="H126" s="93">
        <f>((F126*D126)+(E126*G126))*C126</f>
        <v>72.040000000000006</v>
      </c>
    </row>
    <row r="127" spans="1:8">
      <c r="A127" s="63" t="s">
        <v>3812</v>
      </c>
      <c r="B127" s="64" t="s">
        <v>3850</v>
      </c>
      <c r="C127" s="61">
        <v>5</v>
      </c>
      <c r="D127" s="61">
        <v>0.98</v>
      </c>
      <c r="E127" s="61">
        <v>0.02</v>
      </c>
      <c r="F127" s="61">
        <v>210.6</v>
      </c>
      <c r="G127" s="68">
        <v>15.76</v>
      </c>
      <c r="H127" s="149">
        <f>((F127*D127)+(E127*G127))*C127</f>
        <v>1033.5159999999998</v>
      </c>
    </row>
    <row r="128" spans="1:8">
      <c r="A128" s="63"/>
      <c r="B128" s="64"/>
      <c r="C128" s="61"/>
      <c r="D128" s="61"/>
      <c r="E128" s="61"/>
      <c r="F128" s="61"/>
      <c r="G128" s="68"/>
      <c r="H128" s="150"/>
    </row>
    <row r="129" spans="1:8">
      <c r="A129" s="63"/>
      <c r="B129" s="64"/>
      <c r="C129" s="61"/>
      <c r="D129" s="61"/>
      <c r="E129" s="61"/>
      <c r="F129" s="61"/>
      <c r="G129" s="68"/>
      <c r="H129" s="93"/>
    </row>
    <row r="130" spans="1:8">
      <c r="A130" s="63"/>
      <c r="B130" s="64"/>
      <c r="C130" s="61"/>
      <c r="D130" s="61"/>
      <c r="E130" s="61"/>
      <c r="F130" s="61"/>
      <c r="G130" s="68"/>
      <c r="H130" s="93"/>
    </row>
    <row r="131" spans="1:8">
      <c r="A131" s="140"/>
      <c r="B131" s="65"/>
      <c r="C131" s="61"/>
      <c r="D131" s="61"/>
      <c r="E131" s="61"/>
      <c r="F131" s="61"/>
      <c r="G131" s="68"/>
      <c r="H131" s="151"/>
    </row>
    <row r="132" spans="1:8">
      <c r="A132" s="137"/>
      <c r="B132" s="66"/>
      <c r="C132" s="66"/>
      <c r="D132" s="66"/>
      <c r="E132" s="66"/>
      <c r="F132" s="738" t="s">
        <v>3780</v>
      </c>
      <c r="G132" s="66"/>
      <c r="H132" s="741">
        <f>SUM(H125:H127)+0.01</f>
        <v>1388.4059999999997</v>
      </c>
    </row>
    <row r="133" spans="1:8">
      <c r="A133" s="138"/>
      <c r="B133" s="51"/>
      <c r="C133" s="51"/>
      <c r="D133" s="51"/>
      <c r="E133" s="51"/>
      <c r="F133" s="739"/>
      <c r="G133" s="51"/>
      <c r="H133" s="742"/>
    </row>
    <row r="134" spans="1:8">
      <c r="A134" s="632" t="s">
        <v>3768</v>
      </c>
      <c r="B134" s="668" t="s">
        <v>3781</v>
      </c>
      <c r="C134" s="154"/>
      <c r="D134" s="636" t="s">
        <v>3782</v>
      </c>
      <c r="E134" s="636" t="s">
        <v>3770</v>
      </c>
      <c r="F134" s="668" t="s">
        <v>3783</v>
      </c>
      <c r="G134" s="634"/>
      <c r="H134" s="55" t="s">
        <v>3784</v>
      </c>
    </row>
    <row r="135" spans="1:8">
      <c r="A135" s="633"/>
      <c r="B135" s="707"/>
      <c r="C135" s="152"/>
      <c r="D135" s="725"/>
      <c r="E135" s="725"/>
      <c r="F135" s="707"/>
      <c r="G135" s="709"/>
      <c r="H135" s="58" t="s">
        <v>3778</v>
      </c>
    </row>
    <row r="136" spans="1:8">
      <c r="A136" s="59" t="s">
        <v>3785</v>
      </c>
      <c r="B136" s="67" t="s">
        <v>3786</v>
      </c>
      <c r="C136" s="65"/>
      <c r="D136" s="65"/>
      <c r="E136" s="61">
        <v>1</v>
      </c>
      <c r="F136" s="68"/>
      <c r="G136" s="61">
        <v>25.21</v>
      </c>
      <c r="H136" s="62">
        <f>E136*G136</f>
        <v>25.21</v>
      </c>
    </row>
    <row r="137" spans="1:8">
      <c r="A137" s="63" t="s">
        <v>3787</v>
      </c>
      <c r="B137" s="67" t="s">
        <v>3788</v>
      </c>
      <c r="C137" s="65"/>
      <c r="D137" s="65"/>
      <c r="E137" s="61">
        <v>3</v>
      </c>
      <c r="F137" s="51"/>
      <c r="G137" s="61">
        <v>8.3000000000000007</v>
      </c>
      <c r="H137" s="62">
        <f>E137*G137+0.01</f>
        <v>24.910000000000004</v>
      </c>
    </row>
    <row r="138" spans="1:8">
      <c r="A138" s="139"/>
      <c r="B138" s="67" t="s">
        <v>3789</v>
      </c>
      <c r="C138" s="65"/>
      <c r="D138" s="65"/>
      <c r="E138" s="61"/>
      <c r="F138" s="51"/>
      <c r="G138" s="61"/>
      <c r="H138" s="62">
        <f>(H136+H137)*15.51%</f>
        <v>7.773612</v>
      </c>
    </row>
    <row r="139" spans="1:8">
      <c r="A139" s="139"/>
      <c r="B139" s="51"/>
      <c r="C139" s="65"/>
      <c r="D139" s="65"/>
      <c r="E139" s="61"/>
      <c r="F139" s="69"/>
      <c r="G139" s="61"/>
      <c r="H139" s="62"/>
    </row>
    <row r="140" spans="1:8">
      <c r="A140" s="139"/>
      <c r="B140" s="51"/>
      <c r="C140" s="65"/>
      <c r="D140" s="65"/>
      <c r="E140" s="61"/>
      <c r="F140" s="69"/>
      <c r="G140" s="61"/>
      <c r="H140" s="62"/>
    </row>
    <row r="141" spans="1:8">
      <c r="A141" s="140"/>
      <c r="B141" s="51"/>
      <c r="C141" s="65"/>
      <c r="D141" s="65"/>
      <c r="E141" s="61"/>
      <c r="F141" s="69"/>
      <c r="G141" s="61"/>
      <c r="H141" s="62"/>
    </row>
    <row r="142" spans="1:8">
      <c r="A142" s="141"/>
      <c r="B142" s="66"/>
      <c r="C142" s="66"/>
      <c r="D142" s="66"/>
      <c r="E142" s="66"/>
      <c r="F142" s="628" t="s">
        <v>3790</v>
      </c>
      <c r="G142" s="66"/>
      <c r="H142" s="670">
        <f>SUM(H136:H138)</f>
        <v>57.893612000000005</v>
      </c>
    </row>
    <row r="143" spans="1:8">
      <c r="A143" s="142"/>
      <c r="B143" s="70"/>
      <c r="C143" s="70"/>
      <c r="D143" s="51"/>
      <c r="E143" s="51"/>
      <c r="F143" s="740"/>
      <c r="G143" s="51"/>
      <c r="H143" s="631"/>
    </row>
    <row r="144" spans="1:8">
      <c r="A144" s="671" t="s">
        <v>3791</v>
      </c>
      <c r="B144" s="672"/>
      <c r="C144" s="675">
        <v>192</v>
      </c>
      <c r="D144" s="628" t="s">
        <v>3792</v>
      </c>
      <c r="E144" s="628"/>
      <c r="F144" s="628"/>
      <c r="G144" s="628"/>
      <c r="H144" s="145">
        <f>(H132+H142)</f>
        <v>1446.2996119999998</v>
      </c>
    </row>
    <row r="145" spans="1:8">
      <c r="A145" s="673"/>
      <c r="B145" s="674"/>
      <c r="C145" s="666"/>
      <c r="D145" s="643"/>
      <c r="E145" s="643"/>
      <c r="F145" s="643"/>
      <c r="G145" s="643"/>
      <c r="H145" s="146"/>
    </row>
    <row r="146" spans="1:8">
      <c r="A146" s="671" t="s">
        <v>3793</v>
      </c>
      <c r="B146" s="672"/>
      <c r="C146" s="672"/>
      <c r="D146" s="672"/>
      <c r="E146" s="672"/>
      <c r="F146" s="672"/>
      <c r="G146" s="51"/>
      <c r="H146" s="630">
        <f>H144/C144</f>
        <v>7.5328104791666659</v>
      </c>
    </row>
    <row r="147" spans="1:8">
      <c r="A147" s="673"/>
      <c r="B147" s="674"/>
      <c r="C147" s="674"/>
      <c r="D147" s="674"/>
      <c r="E147" s="674"/>
      <c r="F147" s="674"/>
      <c r="G147" s="51"/>
      <c r="H147" s="678"/>
    </row>
    <row r="148" spans="1:8">
      <c r="A148" s="632" t="s">
        <v>3768</v>
      </c>
      <c r="B148" s="668" t="s">
        <v>3794</v>
      </c>
      <c r="C148" s="664"/>
      <c r="D148" s="634"/>
      <c r="E148" s="636" t="s">
        <v>3795</v>
      </c>
      <c r="F148" s="636" t="s">
        <v>3784</v>
      </c>
      <c r="G148" s="636" t="s">
        <v>3796</v>
      </c>
      <c r="H148" s="72" t="s">
        <v>3784</v>
      </c>
    </row>
    <row r="149" spans="1:8">
      <c r="A149" s="633"/>
      <c r="B149" s="707"/>
      <c r="C149" s="708"/>
      <c r="D149" s="709"/>
      <c r="E149" s="725"/>
      <c r="F149" s="725"/>
      <c r="G149" s="725"/>
      <c r="H149" s="73" t="s">
        <v>3797</v>
      </c>
    </row>
    <row r="150" spans="1:8">
      <c r="A150" s="74"/>
      <c r="B150" s="75"/>
      <c r="C150" s="51"/>
      <c r="D150" s="65"/>
      <c r="E150" s="76"/>
      <c r="F150" s="61"/>
      <c r="G150" s="77"/>
      <c r="H150" s="78"/>
    </row>
    <row r="151" spans="1:8">
      <c r="A151" s="79"/>
      <c r="B151" s="75"/>
      <c r="C151" s="51"/>
      <c r="D151" s="65"/>
      <c r="E151" s="76"/>
      <c r="F151" s="61"/>
      <c r="G151" s="77"/>
      <c r="H151" s="78"/>
    </row>
    <row r="152" spans="1:8">
      <c r="A152" s="79"/>
      <c r="B152" s="75"/>
      <c r="C152" s="80"/>
      <c r="D152" s="65"/>
      <c r="E152" s="76"/>
      <c r="F152" s="61"/>
      <c r="G152" s="77"/>
      <c r="H152" s="78"/>
    </row>
    <row r="153" spans="1:8">
      <c r="A153" s="139"/>
      <c r="B153" s="75"/>
      <c r="C153" s="80"/>
      <c r="D153" s="65"/>
      <c r="E153" s="76"/>
      <c r="F153" s="61"/>
      <c r="G153" s="77"/>
      <c r="H153" s="78"/>
    </row>
    <row r="154" spans="1:8">
      <c r="A154" s="139"/>
      <c r="B154" s="75"/>
      <c r="C154" s="51"/>
      <c r="D154" s="65"/>
      <c r="E154" s="76"/>
      <c r="F154" s="61"/>
      <c r="G154" s="81"/>
      <c r="H154" s="78"/>
    </row>
    <row r="155" spans="1:8">
      <c r="A155" s="139"/>
      <c r="B155" s="75"/>
      <c r="C155" s="51"/>
      <c r="D155" s="65"/>
      <c r="E155" s="76"/>
      <c r="F155" s="61"/>
      <c r="G155" s="81"/>
      <c r="H155" s="78"/>
    </row>
    <row r="156" spans="1:8">
      <c r="A156" s="140"/>
      <c r="B156" s="51"/>
      <c r="C156" s="69"/>
      <c r="D156" s="65"/>
      <c r="E156" s="65"/>
      <c r="F156" s="61"/>
      <c r="G156" s="82"/>
      <c r="H156" s="83"/>
    </row>
    <row r="157" spans="1:8">
      <c r="A157" s="141"/>
      <c r="B157" s="66"/>
      <c r="C157" s="66"/>
      <c r="D157" s="66"/>
      <c r="E157" s="66"/>
      <c r="F157" s="738" t="s">
        <v>3798</v>
      </c>
      <c r="G157" s="66"/>
      <c r="H157" s="630"/>
    </row>
    <row r="158" spans="1:8">
      <c r="A158" s="142"/>
      <c r="B158" s="51"/>
      <c r="C158" s="51"/>
      <c r="D158" s="51"/>
      <c r="E158" s="51"/>
      <c r="F158" s="739"/>
      <c r="G158" s="51"/>
      <c r="H158" s="678"/>
    </row>
    <row r="159" spans="1:8">
      <c r="A159" s="632" t="s">
        <v>3768</v>
      </c>
      <c r="B159" s="636" t="s">
        <v>3799</v>
      </c>
      <c r="C159" s="84" t="s">
        <v>3</v>
      </c>
      <c r="D159" s="85" t="s">
        <v>3</v>
      </c>
      <c r="E159" s="86" t="s">
        <v>3</v>
      </c>
      <c r="F159" s="636" t="s">
        <v>3784</v>
      </c>
      <c r="G159" s="636" t="s">
        <v>3796</v>
      </c>
      <c r="H159" s="72" t="s">
        <v>3773</v>
      </c>
    </row>
    <row r="160" spans="1:8">
      <c r="A160" s="633"/>
      <c r="B160" s="725"/>
      <c r="C160" s="76" t="s">
        <v>3800</v>
      </c>
      <c r="D160" s="76" t="s">
        <v>3801</v>
      </c>
      <c r="E160" s="76" t="s">
        <v>3802</v>
      </c>
      <c r="F160" s="725"/>
      <c r="G160" s="725"/>
      <c r="H160" s="87" t="s">
        <v>3797</v>
      </c>
    </row>
    <row r="161" spans="1:8">
      <c r="A161" s="74"/>
      <c r="B161" s="88"/>
      <c r="C161" s="89"/>
      <c r="D161" s="89"/>
      <c r="E161" s="89"/>
      <c r="F161" s="89"/>
      <c r="G161" s="90"/>
      <c r="H161" s="91"/>
    </row>
    <row r="162" spans="1:8">
      <c r="A162" s="92"/>
      <c r="B162" s="88"/>
      <c r="C162" s="61"/>
      <c r="D162" s="61"/>
      <c r="E162" s="61"/>
      <c r="F162" s="93"/>
      <c r="G162" s="94"/>
      <c r="H162" s="95"/>
    </row>
    <row r="163" spans="1:8">
      <c r="A163" s="79"/>
      <c r="B163" s="88"/>
      <c r="C163" s="61"/>
      <c r="D163" s="61"/>
      <c r="E163" s="61"/>
      <c r="F163" s="93"/>
      <c r="G163" s="94"/>
      <c r="H163" s="95"/>
    </row>
    <row r="164" spans="1:8">
      <c r="A164" s="79"/>
      <c r="B164" s="88"/>
      <c r="C164" s="61"/>
      <c r="D164" s="61"/>
      <c r="E164" s="61"/>
      <c r="F164" s="93"/>
      <c r="G164" s="94"/>
      <c r="H164" s="95"/>
    </row>
    <row r="165" spans="1:8">
      <c r="A165" s="140"/>
      <c r="B165" s="65"/>
      <c r="C165" s="61"/>
      <c r="D165" s="61"/>
      <c r="E165" s="61"/>
      <c r="F165" s="65"/>
      <c r="G165" s="94"/>
      <c r="H165" s="95"/>
    </row>
    <row r="166" spans="1:8">
      <c r="A166" s="141"/>
      <c r="B166" s="66"/>
      <c r="C166" s="66"/>
      <c r="D166" s="66"/>
      <c r="E166" s="66"/>
      <c r="F166" s="738" t="s">
        <v>3803</v>
      </c>
      <c r="G166" s="66"/>
      <c r="H166" s="630"/>
    </row>
    <row r="167" spans="1:8">
      <c r="A167" s="142"/>
      <c r="B167" s="51"/>
      <c r="C167" s="51"/>
      <c r="D167" s="51"/>
      <c r="E167" s="51"/>
      <c r="F167" s="739"/>
      <c r="G167" s="51"/>
      <c r="H167" s="678"/>
    </row>
    <row r="168" spans="1:8">
      <c r="A168" s="638" t="s">
        <v>3804</v>
      </c>
      <c r="B168" s="639"/>
      <c r="C168" s="639"/>
      <c r="D168" s="66"/>
      <c r="E168" s="66"/>
      <c r="F168" s="66"/>
      <c r="G168" s="66"/>
      <c r="H168" s="630">
        <f>H146+H157+H166</f>
        <v>7.5328104791666659</v>
      </c>
    </row>
    <row r="169" spans="1:8">
      <c r="A169" s="638"/>
      <c r="B169" s="639"/>
      <c r="C169" s="639"/>
      <c r="D169" s="70"/>
      <c r="E169" s="70"/>
      <c r="F169" s="70"/>
      <c r="G169" s="70"/>
      <c r="H169" s="640"/>
    </row>
    <row r="170" spans="1:8">
      <c r="A170" s="646" t="s">
        <v>3847</v>
      </c>
      <c r="B170" s="647"/>
      <c r="C170" s="96"/>
      <c r="D170" s="66"/>
      <c r="E170" s="66"/>
      <c r="F170" s="66"/>
      <c r="G170" s="66"/>
      <c r="H170" s="644">
        <f>H168*34.32%</f>
        <v>2.5852605564499997</v>
      </c>
    </row>
    <row r="171" spans="1:8">
      <c r="A171" s="646"/>
      <c r="B171" s="647"/>
      <c r="C171" s="97"/>
      <c r="D171" s="70"/>
      <c r="E171" s="70"/>
      <c r="F171" s="70"/>
      <c r="G171" s="70"/>
      <c r="H171" s="645"/>
    </row>
    <row r="172" spans="1:8">
      <c r="A172" s="646" t="s">
        <v>3805</v>
      </c>
      <c r="B172" s="647"/>
      <c r="C172" s="96"/>
      <c r="D172" s="51"/>
      <c r="E172" s="51"/>
      <c r="F172" s="51"/>
      <c r="G172" s="51"/>
      <c r="H172" s="644">
        <f>(H168+H170)</f>
        <v>10.118071035616666</v>
      </c>
    </row>
    <row r="173" spans="1:8" ht="15.75" thickBot="1">
      <c r="A173" s="648"/>
      <c r="B173" s="649"/>
      <c r="C173" s="99"/>
      <c r="D173" s="100"/>
      <c r="E173" s="100"/>
      <c r="F173" s="100"/>
      <c r="G173" s="100"/>
      <c r="H173" s="737"/>
    </row>
    <row r="174" spans="1:8">
      <c r="A174" s="113" t="s">
        <v>3806</v>
      </c>
      <c r="B174" s="48"/>
      <c r="C174" s="102"/>
      <c r="D174" s="69"/>
      <c r="E174" s="69"/>
      <c r="F174" s="69"/>
      <c r="G174" s="69"/>
      <c r="H174" s="95"/>
    </row>
    <row r="175" spans="1:8">
      <c r="A175" s="144"/>
      <c r="B175" s="104"/>
      <c r="C175" s="69"/>
      <c r="D175" s="105"/>
      <c r="E175" s="51"/>
      <c r="F175" s="51"/>
      <c r="G175" s="69"/>
      <c r="H175" s="95"/>
    </row>
    <row r="176" spans="1:8" ht="15.75" thickBot="1">
      <c r="A176" s="144"/>
      <c r="B176" s="104"/>
      <c r="C176" s="51"/>
      <c r="D176" s="105"/>
      <c r="E176" s="51"/>
      <c r="F176" s="51"/>
      <c r="G176" s="51"/>
      <c r="H176" s="106"/>
    </row>
    <row r="177" spans="1:8" ht="15" customHeight="1">
      <c r="A177" s="652" t="s">
        <v>3808</v>
      </c>
      <c r="B177" s="653"/>
      <c r="C177" s="654"/>
      <c r="D177" s="655" t="s">
        <v>3807</v>
      </c>
      <c r="E177" s="656"/>
      <c r="F177" s="656"/>
      <c r="G177" s="656"/>
      <c r="H177" s="657"/>
    </row>
    <row r="178" spans="1:8">
      <c r="A178" s="661" t="s">
        <v>4089</v>
      </c>
      <c r="B178" s="662"/>
      <c r="C178" s="663"/>
      <c r="D178" s="658"/>
      <c r="E178" s="659"/>
      <c r="F178" s="659"/>
      <c r="G178" s="659"/>
      <c r="H178" s="660"/>
    </row>
    <row r="179" spans="1:8">
      <c r="A179" s="661" t="s">
        <v>4387</v>
      </c>
      <c r="B179" s="662"/>
      <c r="C179" s="663"/>
      <c r="D179" s="658"/>
      <c r="E179" s="659"/>
      <c r="F179" s="659"/>
      <c r="G179" s="659"/>
      <c r="H179" s="660"/>
    </row>
    <row r="180" spans="1:8" ht="15.75" thickBot="1">
      <c r="A180" s="661" t="s">
        <v>4186</v>
      </c>
      <c r="B180" s="662"/>
      <c r="C180" s="663"/>
      <c r="D180" s="658"/>
      <c r="E180" s="659"/>
      <c r="F180" s="659"/>
      <c r="G180" s="659"/>
      <c r="H180" s="660"/>
    </row>
    <row r="181" spans="1:8">
      <c r="A181" s="650" t="s">
        <v>3846</v>
      </c>
      <c r="B181" s="651"/>
      <c r="C181" s="48" t="s">
        <v>3763</v>
      </c>
      <c r="D181" s="48" t="s">
        <v>3820</v>
      </c>
      <c r="E181" s="49"/>
      <c r="F181" s="49"/>
      <c r="G181" s="49"/>
      <c r="H181" s="710" t="s">
        <v>3809</v>
      </c>
    </row>
    <row r="182" spans="1:8">
      <c r="A182" s="685" t="s">
        <v>3813</v>
      </c>
      <c r="B182" s="686"/>
      <c r="C182" s="50"/>
      <c r="D182" s="133"/>
      <c r="E182" s="51"/>
      <c r="F182" s="51"/>
      <c r="G182" s="51"/>
      <c r="H182" s="711"/>
    </row>
    <row r="183" spans="1:8">
      <c r="A183" s="632" t="s">
        <v>3768</v>
      </c>
      <c r="B183" s="634" t="s">
        <v>3769</v>
      </c>
      <c r="C183" s="687" t="s">
        <v>3770</v>
      </c>
      <c r="D183" s="52" t="s">
        <v>3771</v>
      </c>
      <c r="E183" s="53"/>
      <c r="F183" s="54" t="s">
        <v>3772</v>
      </c>
      <c r="G183" s="53"/>
      <c r="H183" s="55" t="s">
        <v>3773</v>
      </c>
    </row>
    <row r="184" spans="1:8">
      <c r="A184" s="633"/>
      <c r="B184" s="635"/>
      <c r="C184" s="667"/>
      <c r="D184" s="56" t="s">
        <v>3774</v>
      </c>
      <c r="E184" s="56" t="s">
        <v>3775</v>
      </c>
      <c r="F184" s="56" t="s">
        <v>3776</v>
      </c>
      <c r="G184" s="57" t="s">
        <v>3777</v>
      </c>
      <c r="H184" s="58" t="s">
        <v>3778</v>
      </c>
    </row>
    <row r="185" spans="1:8">
      <c r="A185" s="59" t="s">
        <v>3811</v>
      </c>
      <c r="B185" s="60" t="s">
        <v>3849</v>
      </c>
      <c r="C185" s="61">
        <v>1</v>
      </c>
      <c r="D185" s="61">
        <v>0.3</v>
      </c>
      <c r="E185" s="61">
        <v>0.7</v>
      </c>
      <c r="F185" s="61">
        <v>167.08</v>
      </c>
      <c r="G185" s="61">
        <v>18.579999999999998</v>
      </c>
      <c r="H185" s="62">
        <f>((F185*D185)+(E185*G185))*C185</f>
        <v>63.13</v>
      </c>
    </row>
    <row r="186" spans="1:8">
      <c r="A186" s="63" t="s">
        <v>3814</v>
      </c>
      <c r="B186" s="64" t="s">
        <v>3854</v>
      </c>
      <c r="C186" s="61">
        <v>1</v>
      </c>
      <c r="D186" s="61">
        <v>0.52</v>
      </c>
      <c r="E186" s="61">
        <v>0.48</v>
      </c>
      <c r="F186" s="61">
        <v>72.739999999999995</v>
      </c>
      <c r="G186" s="61">
        <v>13.63</v>
      </c>
      <c r="H186" s="62">
        <f>((F186*D186)+(E186*G186))*C186</f>
        <v>44.367199999999997</v>
      </c>
    </row>
    <row r="187" spans="1:8">
      <c r="A187" s="63" t="s">
        <v>3816</v>
      </c>
      <c r="B187" s="64" t="s">
        <v>3855</v>
      </c>
      <c r="C187" s="61">
        <v>1</v>
      </c>
      <c r="D187" s="61">
        <v>1</v>
      </c>
      <c r="E187" s="61">
        <v>0</v>
      </c>
      <c r="F187" s="61">
        <v>114.87</v>
      </c>
      <c r="G187" s="61">
        <v>13.63</v>
      </c>
      <c r="H187" s="62">
        <f>((F187*D187)+(E187*G187))*C187</f>
        <v>114.87</v>
      </c>
    </row>
    <row r="188" spans="1:8">
      <c r="A188" s="63" t="s">
        <v>3817</v>
      </c>
      <c r="B188" s="64" t="s">
        <v>3852</v>
      </c>
      <c r="C188" s="61">
        <v>1</v>
      </c>
      <c r="D188" s="61">
        <v>0.52</v>
      </c>
      <c r="E188" s="61">
        <v>0.48</v>
      </c>
      <c r="F188" s="61">
        <v>3.54</v>
      </c>
      <c r="G188" s="61">
        <v>0</v>
      </c>
      <c r="H188" s="62">
        <f>((F188*D188)+(E188*G188))*C188</f>
        <v>1.8408</v>
      </c>
    </row>
    <row r="189" spans="1:8">
      <c r="A189" s="63" t="s">
        <v>3818</v>
      </c>
      <c r="B189" s="64" t="s">
        <v>3853</v>
      </c>
      <c r="C189" s="61">
        <v>2</v>
      </c>
      <c r="D189" s="61">
        <v>0.54</v>
      </c>
      <c r="E189" s="61">
        <v>0.45999999999999996</v>
      </c>
      <c r="F189" s="61">
        <v>153.06</v>
      </c>
      <c r="G189" s="61">
        <v>15.76</v>
      </c>
      <c r="H189" s="62">
        <f>((F189*D189)+(E189*G189))*C189</f>
        <v>179.804</v>
      </c>
    </row>
    <row r="190" spans="1:8">
      <c r="A190" s="63"/>
      <c r="B190" s="64"/>
      <c r="C190" s="61"/>
      <c r="D190" s="61"/>
      <c r="E190" s="61"/>
      <c r="F190" s="61"/>
      <c r="G190" s="61"/>
      <c r="H190" s="62"/>
    </row>
    <row r="191" spans="1:8">
      <c r="A191" s="140"/>
      <c r="B191" s="65"/>
      <c r="C191" s="61"/>
      <c r="D191" s="61"/>
      <c r="E191" s="61"/>
      <c r="F191" s="61"/>
      <c r="G191" s="61"/>
      <c r="H191" s="62"/>
    </row>
    <row r="192" spans="1:8">
      <c r="A192" s="137"/>
      <c r="B192" s="66"/>
      <c r="C192" s="66"/>
      <c r="D192" s="66"/>
      <c r="E192" s="66"/>
      <c r="F192" s="628" t="s">
        <v>3780</v>
      </c>
      <c r="G192" s="66"/>
      <c r="H192" s="688">
        <f>SUM(H185:H189)+0.02</f>
        <v>404.03199999999998</v>
      </c>
    </row>
    <row r="193" spans="1:8">
      <c r="A193" s="138"/>
      <c r="B193" s="51"/>
      <c r="C193" s="51"/>
      <c r="D193" s="51"/>
      <c r="E193" s="51"/>
      <c r="F193" s="629"/>
      <c r="G193" s="51"/>
      <c r="H193" s="689"/>
    </row>
    <row r="194" spans="1:8">
      <c r="A194" s="632" t="s">
        <v>3768</v>
      </c>
      <c r="B194" s="664" t="s">
        <v>3781</v>
      </c>
      <c r="C194" s="665"/>
      <c r="D194" s="636" t="s">
        <v>3782</v>
      </c>
      <c r="E194" s="636" t="s">
        <v>3770</v>
      </c>
      <c r="F194" s="668" t="s">
        <v>3783</v>
      </c>
      <c r="G194" s="665"/>
      <c r="H194" s="55" t="s">
        <v>3784</v>
      </c>
    </row>
    <row r="195" spans="1:8">
      <c r="A195" s="633"/>
      <c r="B195" s="666"/>
      <c r="C195" s="635"/>
      <c r="D195" s="667"/>
      <c r="E195" s="667"/>
      <c r="F195" s="669"/>
      <c r="G195" s="635"/>
      <c r="H195" s="58" t="s">
        <v>3778</v>
      </c>
    </row>
    <row r="196" spans="1:8">
      <c r="A196" s="59" t="s">
        <v>3785</v>
      </c>
      <c r="B196" s="67" t="s">
        <v>3786</v>
      </c>
      <c r="C196" s="65"/>
      <c r="D196" s="65"/>
      <c r="E196" s="61">
        <v>1</v>
      </c>
      <c r="F196" s="68"/>
      <c r="G196" s="61">
        <v>25.21</v>
      </c>
      <c r="H196" s="62">
        <f>E196*G196</f>
        <v>25.21</v>
      </c>
    </row>
    <row r="197" spans="1:8">
      <c r="A197" s="63" t="s">
        <v>3787</v>
      </c>
      <c r="B197" s="67" t="s">
        <v>3788</v>
      </c>
      <c r="C197" s="65"/>
      <c r="D197" s="65"/>
      <c r="E197" s="61">
        <v>2</v>
      </c>
      <c r="F197" s="51"/>
      <c r="G197" s="61">
        <v>8.3000000000000007</v>
      </c>
      <c r="H197" s="62">
        <f>E197*G197</f>
        <v>16.600000000000001</v>
      </c>
    </row>
    <row r="198" spans="1:8">
      <c r="A198" s="139"/>
      <c r="B198" s="67" t="s">
        <v>3789</v>
      </c>
      <c r="C198" s="65"/>
      <c r="D198" s="65"/>
      <c r="E198" s="61"/>
      <c r="F198" s="51"/>
      <c r="G198" s="61"/>
      <c r="H198" s="62">
        <f>SUM(H195:H197)*15.51%</f>
        <v>6.484731</v>
      </c>
    </row>
    <row r="199" spans="1:8">
      <c r="A199" s="139"/>
      <c r="B199" s="51"/>
      <c r="C199" s="65"/>
      <c r="D199" s="65"/>
      <c r="E199" s="61"/>
      <c r="F199" s="69"/>
      <c r="G199" s="61"/>
      <c r="H199" s="62"/>
    </row>
    <row r="200" spans="1:8">
      <c r="A200" s="139"/>
      <c r="B200" s="51"/>
      <c r="C200" s="65"/>
      <c r="D200" s="65"/>
      <c r="E200" s="61"/>
      <c r="F200" s="69"/>
      <c r="G200" s="61"/>
      <c r="H200" s="62"/>
    </row>
    <row r="201" spans="1:8">
      <c r="A201" s="140"/>
      <c r="B201" s="51"/>
      <c r="C201" s="65"/>
      <c r="D201" s="65"/>
      <c r="E201" s="61"/>
      <c r="F201" s="69"/>
      <c r="G201" s="61"/>
      <c r="H201" s="62"/>
    </row>
    <row r="202" spans="1:8">
      <c r="A202" s="141"/>
      <c r="B202" s="66"/>
      <c r="C202" s="66"/>
      <c r="D202" s="66"/>
      <c r="E202" s="66"/>
      <c r="F202" s="628" t="s">
        <v>3790</v>
      </c>
      <c r="G202" s="66"/>
      <c r="H202" s="670">
        <f>SUM(H196:H198)</f>
        <v>48.294730999999999</v>
      </c>
    </row>
    <row r="203" spans="1:8">
      <c r="A203" s="142"/>
      <c r="B203" s="70"/>
      <c r="C203" s="70"/>
      <c r="D203" s="70"/>
      <c r="E203" s="70"/>
      <c r="F203" s="629"/>
      <c r="G203" s="70"/>
      <c r="H203" s="631"/>
    </row>
    <row r="204" spans="1:8">
      <c r="A204" s="671" t="s">
        <v>3791</v>
      </c>
      <c r="B204" s="672"/>
      <c r="C204" s="675">
        <v>168</v>
      </c>
      <c r="D204" s="628" t="s">
        <v>3792</v>
      </c>
      <c r="E204" s="676"/>
      <c r="F204" s="676"/>
      <c r="G204" s="51"/>
      <c r="H204" s="670">
        <f>(H192+H202)</f>
        <v>452.326731</v>
      </c>
    </row>
    <row r="205" spans="1:8">
      <c r="A205" s="673"/>
      <c r="B205" s="674"/>
      <c r="C205" s="666"/>
      <c r="D205" s="677"/>
      <c r="E205" s="677"/>
      <c r="F205" s="677"/>
      <c r="G205" s="70"/>
      <c r="H205" s="640"/>
    </row>
    <row r="206" spans="1:8">
      <c r="A206" s="671" t="s">
        <v>3793</v>
      </c>
      <c r="B206" s="672"/>
      <c r="C206" s="672"/>
      <c r="D206" s="672"/>
      <c r="E206" s="672"/>
      <c r="F206" s="672"/>
      <c r="G206" s="51"/>
      <c r="H206" s="630">
        <f>H204/C204</f>
        <v>2.6924210178571428</v>
      </c>
    </row>
    <row r="207" spans="1:8">
      <c r="A207" s="673"/>
      <c r="B207" s="674"/>
      <c r="C207" s="674"/>
      <c r="D207" s="674"/>
      <c r="E207" s="674"/>
      <c r="F207" s="674"/>
      <c r="G207" s="51"/>
      <c r="H207" s="678"/>
    </row>
    <row r="208" spans="1:8">
      <c r="A208" s="632" t="s">
        <v>3768</v>
      </c>
      <c r="B208" s="679" t="s">
        <v>3794</v>
      </c>
      <c r="C208" s="680"/>
      <c r="D208" s="681"/>
      <c r="E208" s="682" t="s">
        <v>3795</v>
      </c>
      <c r="F208" s="682" t="s">
        <v>3784</v>
      </c>
      <c r="G208" s="636" t="s">
        <v>3796</v>
      </c>
      <c r="H208" s="72" t="s">
        <v>3784</v>
      </c>
    </row>
    <row r="209" spans="1:8">
      <c r="A209" s="633"/>
      <c r="B209" s="666"/>
      <c r="C209" s="666"/>
      <c r="D209" s="635"/>
      <c r="E209" s="667"/>
      <c r="F209" s="667"/>
      <c r="G209" s="667"/>
      <c r="H209" s="73" t="s">
        <v>3797</v>
      </c>
    </row>
    <row r="210" spans="1:8">
      <c r="A210" s="74"/>
      <c r="B210" s="75"/>
      <c r="C210" s="51"/>
      <c r="D210" s="65"/>
      <c r="E210" s="76"/>
      <c r="F210" s="61"/>
      <c r="G210" s="77"/>
      <c r="H210" s="78"/>
    </row>
    <row r="211" spans="1:8">
      <c r="A211" s="79"/>
      <c r="B211" s="75"/>
      <c r="C211" s="51"/>
      <c r="D211" s="65"/>
      <c r="E211" s="76"/>
      <c r="F211" s="61"/>
      <c r="G211" s="77"/>
      <c r="H211" s="78"/>
    </row>
    <row r="212" spans="1:8">
      <c r="A212" s="79"/>
      <c r="B212" s="75"/>
      <c r="C212" s="80"/>
      <c r="D212" s="65"/>
      <c r="E212" s="76"/>
      <c r="F212" s="61"/>
      <c r="G212" s="77"/>
      <c r="H212" s="78"/>
    </row>
    <row r="213" spans="1:8">
      <c r="A213" s="139"/>
      <c r="B213" s="75"/>
      <c r="C213" s="80"/>
      <c r="D213" s="65"/>
      <c r="E213" s="76"/>
      <c r="F213" s="61"/>
      <c r="G213" s="77"/>
      <c r="H213" s="78"/>
    </row>
    <row r="214" spans="1:8">
      <c r="A214" s="139"/>
      <c r="B214" s="75"/>
      <c r="C214" s="51"/>
      <c r="D214" s="65"/>
      <c r="E214" s="76"/>
      <c r="F214" s="61"/>
      <c r="G214" s="81"/>
      <c r="H214" s="78"/>
    </row>
    <row r="215" spans="1:8">
      <c r="A215" s="139"/>
      <c r="B215" s="75"/>
      <c r="C215" s="51"/>
      <c r="D215" s="65"/>
      <c r="E215" s="76"/>
      <c r="F215" s="61"/>
      <c r="G215" s="81"/>
      <c r="H215" s="78"/>
    </row>
    <row r="216" spans="1:8">
      <c r="A216" s="140"/>
      <c r="B216" s="51"/>
      <c r="C216" s="69"/>
      <c r="D216" s="65"/>
      <c r="E216" s="65"/>
      <c r="F216" s="61"/>
      <c r="G216" s="82"/>
      <c r="H216" s="83"/>
    </row>
    <row r="217" spans="1:8">
      <c r="A217" s="141"/>
      <c r="B217" s="66"/>
      <c r="C217" s="66"/>
      <c r="D217" s="66"/>
      <c r="E217" s="66"/>
      <c r="F217" s="628" t="s">
        <v>3798</v>
      </c>
      <c r="G217" s="66"/>
      <c r="H217" s="630"/>
    </row>
    <row r="218" spans="1:8">
      <c r="A218" s="142"/>
      <c r="B218" s="51"/>
      <c r="C218" s="51"/>
      <c r="D218" s="51"/>
      <c r="E218" s="51"/>
      <c r="F218" s="629"/>
      <c r="G218" s="51"/>
      <c r="H218" s="631"/>
    </row>
    <row r="219" spans="1:8">
      <c r="A219" s="632" t="s">
        <v>3768</v>
      </c>
      <c r="B219" s="634" t="s">
        <v>3799</v>
      </c>
      <c r="C219" s="84" t="s">
        <v>3</v>
      </c>
      <c r="D219" s="85" t="s">
        <v>3</v>
      </c>
      <c r="E219" s="86" t="s">
        <v>3</v>
      </c>
      <c r="F219" s="636" t="s">
        <v>3784</v>
      </c>
      <c r="G219" s="636" t="s">
        <v>3796</v>
      </c>
      <c r="H219" s="72" t="s">
        <v>3773</v>
      </c>
    </row>
    <row r="220" spans="1:8">
      <c r="A220" s="633"/>
      <c r="B220" s="635"/>
      <c r="C220" s="76" t="s">
        <v>3800</v>
      </c>
      <c r="D220" s="76" t="s">
        <v>3801</v>
      </c>
      <c r="E220" s="76" t="s">
        <v>3802</v>
      </c>
      <c r="F220" s="637"/>
      <c r="G220" s="637"/>
      <c r="H220" s="87" t="s">
        <v>3797</v>
      </c>
    </row>
    <row r="221" spans="1:8">
      <c r="A221" s="74"/>
      <c r="B221" s="88"/>
      <c r="C221" s="89"/>
      <c r="D221" s="89"/>
      <c r="E221" s="89"/>
      <c r="F221" s="89"/>
      <c r="G221" s="90"/>
      <c r="H221" s="91"/>
    </row>
    <row r="222" spans="1:8">
      <c r="A222" s="92"/>
      <c r="B222" s="88"/>
      <c r="C222" s="61"/>
      <c r="D222" s="61"/>
      <c r="E222" s="61"/>
      <c r="F222" s="93"/>
      <c r="G222" s="94"/>
      <c r="H222" s="95"/>
    </row>
    <row r="223" spans="1:8">
      <c r="A223" s="79"/>
      <c r="B223" s="88"/>
      <c r="C223" s="61"/>
      <c r="D223" s="61"/>
      <c r="E223" s="61"/>
      <c r="F223" s="93"/>
      <c r="G223" s="94"/>
      <c r="H223" s="95"/>
    </row>
    <row r="224" spans="1:8">
      <c r="A224" s="79"/>
      <c r="B224" s="88"/>
      <c r="C224" s="61"/>
      <c r="D224" s="61"/>
      <c r="E224" s="61"/>
      <c r="F224" s="93"/>
      <c r="G224" s="94"/>
      <c r="H224" s="95"/>
    </row>
    <row r="225" spans="1:8">
      <c r="A225" s="140"/>
      <c r="B225" s="65"/>
      <c r="C225" s="61"/>
      <c r="D225" s="61"/>
      <c r="E225" s="61"/>
      <c r="F225" s="65"/>
      <c r="G225" s="94"/>
      <c r="H225" s="95"/>
    </row>
    <row r="226" spans="1:8">
      <c r="A226" s="141"/>
      <c r="B226" s="66"/>
      <c r="C226" s="66"/>
      <c r="D226" s="66"/>
      <c r="E226" s="66"/>
      <c r="F226" s="628" t="s">
        <v>3803</v>
      </c>
      <c r="G226" s="66"/>
      <c r="H226" s="630"/>
    </row>
    <row r="227" spans="1:8">
      <c r="A227" s="142"/>
      <c r="B227" s="51"/>
      <c r="C227" s="51"/>
      <c r="D227" s="51"/>
      <c r="E227" s="51"/>
      <c r="F227" s="629"/>
      <c r="G227" s="51"/>
      <c r="H227" s="631"/>
    </row>
    <row r="228" spans="1:8">
      <c r="A228" s="638" t="s">
        <v>3804</v>
      </c>
      <c r="B228" s="639"/>
      <c r="C228" s="639"/>
      <c r="D228" s="66"/>
      <c r="E228" s="66"/>
      <c r="F228" s="66"/>
      <c r="G228" s="66"/>
      <c r="H228" s="630">
        <f>H206+H217+H226</f>
        <v>2.6924210178571428</v>
      </c>
    </row>
    <row r="229" spans="1:8">
      <c r="A229" s="638"/>
      <c r="B229" s="639"/>
      <c r="C229" s="639"/>
      <c r="D229" s="70"/>
      <c r="E229" s="70"/>
      <c r="F229" s="70"/>
      <c r="G229" s="70"/>
      <c r="H229" s="640"/>
    </row>
    <row r="230" spans="1:8">
      <c r="A230" s="646" t="s">
        <v>3847</v>
      </c>
      <c r="B230" s="647"/>
      <c r="C230" s="96"/>
      <c r="D230" s="66"/>
      <c r="E230" s="66"/>
      <c r="F230" s="66"/>
      <c r="G230" s="66"/>
      <c r="H230" s="644">
        <f>H228*34.32%</f>
        <v>0.92403889332857148</v>
      </c>
    </row>
    <row r="231" spans="1:8">
      <c r="A231" s="646"/>
      <c r="B231" s="647"/>
      <c r="C231" s="97"/>
      <c r="D231" s="70"/>
      <c r="E231" s="70"/>
      <c r="F231" s="70"/>
      <c r="G231" s="70"/>
      <c r="H231" s="645"/>
    </row>
    <row r="232" spans="1:8">
      <c r="A232" s="646" t="s">
        <v>3805</v>
      </c>
      <c r="B232" s="647"/>
      <c r="C232" s="96"/>
      <c r="D232" s="51"/>
      <c r="E232" s="51"/>
      <c r="F232" s="51"/>
      <c r="G232" s="51"/>
      <c r="H232" s="644">
        <f>(H228+H230)</f>
        <v>3.6164599111857143</v>
      </c>
    </row>
    <row r="233" spans="1:8" ht="15" customHeight="1" thickBot="1">
      <c r="A233" s="648"/>
      <c r="B233" s="649"/>
      <c r="C233" s="99"/>
      <c r="D233" s="100"/>
      <c r="E233" s="100"/>
      <c r="F233" s="100"/>
      <c r="G233" s="100"/>
      <c r="H233" s="737"/>
    </row>
    <row r="234" spans="1:8">
      <c r="A234" s="650" t="s">
        <v>3806</v>
      </c>
      <c r="B234" s="651"/>
      <c r="C234" s="102"/>
      <c r="D234" s="69"/>
      <c r="E234" s="69"/>
      <c r="F234" s="69"/>
      <c r="G234" s="69"/>
      <c r="H234" s="95"/>
    </row>
    <row r="235" spans="1:8">
      <c r="A235" s="144"/>
      <c r="B235" s="104"/>
      <c r="C235" s="69"/>
      <c r="D235" s="105"/>
      <c r="E235" s="51"/>
      <c r="F235" s="51"/>
      <c r="G235" s="69"/>
      <c r="H235" s="95"/>
    </row>
    <row r="236" spans="1:8" ht="15.75" thickBot="1">
      <c r="A236" s="144"/>
      <c r="B236" s="104"/>
      <c r="C236" s="51"/>
      <c r="D236" s="105"/>
      <c r="E236" s="51"/>
      <c r="F236" s="51"/>
      <c r="G236" s="51"/>
      <c r="H236" s="106"/>
    </row>
    <row r="237" spans="1:8" ht="15" customHeight="1">
      <c r="A237" s="652" t="s">
        <v>3808</v>
      </c>
      <c r="B237" s="653"/>
      <c r="C237" s="654"/>
      <c r="D237" s="655" t="s">
        <v>3807</v>
      </c>
      <c r="E237" s="656"/>
      <c r="F237" s="656"/>
      <c r="G237" s="656"/>
      <c r="H237" s="657"/>
    </row>
    <row r="238" spans="1:8">
      <c r="A238" s="661" t="s">
        <v>4089</v>
      </c>
      <c r="B238" s="662"/>
      <c r="C238" s="663"/>
      <c r="D238" s="658"/>
      <c r="E238" s="659"/>
      <c r="F238" s="659"/>
      <c r="G238" s="659"/>
      <c r="H238" s="660"/>
    </row>
    <row r="239" spans="1:8">
      <c r="A239" s="661" t="s">
        <v>4387</v>
      </c>
      <c r="B239" s="662"/>
      <c r="C239" s="663"/>
      <c r="D239" s="658"/>
      <c r="E239" s="659"/>
      <c r="F239" s="659"/>
      <c r="G239" s="659"/>
      <c r="H239" s="660"/>
    </row>
    <row r="240" spans="1:8" ht="15.75" customHeight="1" thickBot="1">
      <c r="A240" s="661" t="s">
        <v>4186</v>
      </c>
      <c r="B240" s="662"/>
      <c r="C240" s="663"/>
      <c r="D240" s="658"/>
      <c r="E240" s="659"/>
      <c r="F240" s="659"/>
      <c r="G240" s="659"/>
      <c r="H240" s="660"/>
    </row>
    <row r="241" spans="1:8">
      <c r="A241" s="650" t="s">
        <v>3846</v>
      </c>
      <c r="B241" s="651"/>
      <c r="C241" s="48" t="s">
        <v>3763</v>
      </c>
      <c r="D241" s="48" t="s">
        <v>3819</v>
      </c>
      <c r="E241" s="49"/>
      <c r="F241" s="49"/>
      <c r="G241" s="49"/>
      <c r="H241" s="710" t="s">
        <v>3809</v>
      </c>
    </row>
    <row r="242" spans="1:8">
      <c r="A242" s="685" t="s">
        <v>3821</v>
      </c>
      <c r="B242" s="686"/>
      <c r="C242" s="50"/>
      <c r="D242" s="133"/>
      <c r="E242" s="51"/>
      <c r="F242" s="51"/>
      <c r="G242" s="51"/>
      <c r="H242" s="711"/>
    </row>
    <row r="243" spans="1:8">
      <c r="A243" s="632" t="s">
        <v>3768</v>
      </c>
      <c r="B243" s="634" t="s">
        <v>3769</v>
      </c>
      <c r="C243" s="687" t="s">
        <v>3770</v>
      </c>
      <c r="D243" s="52" t="s">
        <v>3771</v>
      </c>
      <c r="E243" s="53"/>
      <c r="F243" s="54" t="s">
        <v>3772</v>
      </c>
      <c r="G243" s="53"/>
      <c r="H243" s="55" t="s">
        <v>3773</v>
      </c>
    </row>
    <row r="244" spans="1:8">
      <c r="A244" s="633"/>
      <c r="B244" s="635"/>
      <c r="C244" s="667"/>
      <c r="D244" s="56" t="s">
        <v>3774</v>
      </c>
      <c r="E244" s="56" t="s">
        <v>3775</v>
      </c>
      <c r="F244" s="56" t="s">
        <v>3776</v>
      </c>
      <c r="G244" s="57" t="s">
        <v>3777</v>
      </c>
      <c r="H244" s="58" t="s">
        <v>3778</v>
      </c>
    </row>
    <row r="245" spans="1:8">
      <c r="A245" s="59" t="s">
        <v>3811</v>
      </c>
      <c r="B245" s="60" t="s">
        <v>3849</v>
      </c>
      <c r="C245" s="61">
        <v>1</v>
      </c>
      <c r="D245" s="61">
        <v>0.24</v>
      </c>
      <c r="E245" s="61">
        <v>0.76</v>
      </c>
      <c r="F245" s="61">
        <v>167.08</v>
      </c>
      <c r="G245" s="61">
        <v>18.579999999999998</v>
      </c>
      <c r="H245" s="62">
        <f>((F245*D245)+(E245*G245))*C245</f>
        <v>54.22</v>
      </c>
    </row>
    <row r="246" spans="1:8">
      <c r="A246" s="63" t="s">
        <v>3814</v>
      </c>
      <c r="B246" s="64" t="s">
        <v>3854</v>
      </c>
      <c r="C246" s="61">
        <v>1</v>
      </c>
      <c r="D246" s="61">
        <v>0.34</v>
      </c>
      <c r="E246" s="61">
        <v>0.66</v>
      </c>
      <c r="F246" s="61">
        <v>72.739999999999995</v>
      </c>
      <c r="G246" s="61">
        <v>13.63</v>
      </c>
      <c r="H246" s="62">
        <f>((F246*D246)+(E246*G246))*C246</f>
        <v>33.727400000000003</v>
      </c>
    </row>
    <row r="247" spans="1:8">
      <c r="A247" s="63" t="s">
        <v>3816</v>
      </c>
      <c r="B247" s="64" t="s">
        <v>3855</v>
      </c>
      <c r="C247" s="61">
        <v>1</v>
      </c>
      <c r="D247" s="61">
        <v>1</v>
      </c>
      <c r="E247" s="61">
        <v>0</v>
      </c>
      <c r="F247" s="61">
        <v>114.87</v>
      </c>
      <c r="G247" s="61">
        <v>13.63</v>
      </c>
      <c r="H247" s="62">
        <f>((F247*D247)+(E247*G247))*C247</f>
        <v>114.87</v>
      </c>
    </row>
    <row r="248" spans="1:8">
      <c r="A248" s="63" t="s">
        <v>3817</v>
      </c>
      <c r="B248" s="64" t="s">
        <v>3852</v>
      </c>
      <c r="C248" s="61">
        <v>1</v>
      </c>
      <c r="D248" s="61">
        <v>0.34</v>
      </c>
      <c r="E248" s="61">
        <v>0.66</v>
      </c>
      <c r="F248" s="61">
        <v>3.54</v>
      </c>
      <c r="G248" s="61">
        <v>0</v>
      </c>
      <c r="H248" s="62">
        <f>((F248*D248)+(E248*G248))*C248</f>
        <v>1.2036</v>
      </c>
    </row>
    <row r="249" spans="1:8">
      <c r="A249" s="63" t="s">
        <v>3818</v>
      </c>
      <c r="B249" s="64" t="s">
        <v>3853</v>
      </c>
      <c r="C249" s="61">
        <v>1</v>
      </c>
      <c r="D249" s="61">
        <v>0.72</v>
      </c>
      <c r="E249" s="61">
        <v>0.28000000000000003</v>
      </c>
      <c r="F249" s="61">
        <v>153.06</v>
      </c>
      <c r="G249" s="61">
        <v>15.76</v>
      </c>
      <c r="H249" s="62">
        <f>((F249*D249)+(E249*G249))*C249</f>
        <v>114.616</v>
      </c>
    </row>
    <row r="250" spans="1:8">
      <c r="A250" s="63"/>
      <c r="B250" s="64"/>
      <c r="C250" s="61"/>
      <c r="D250" s="61"/>
      <c r="E250" s="61"/>
      <c r="F250" s="61"/>
      <c r="G250" s="61"/>
      <c r="H250" s="62"/>
    </row>
    <row r="251" spans="1:8">
      <c r="A251" s="140"/>
      <c r="B251" s="65"/>
      <c r="C251" s="61"/>
      <c r="D251" s="61"/>
      <c r="E251" s="61"/>
      <c r="F251" s="61"/>
      <c r="G251" s="61"/>
      <c r="H251" s="62"/>
    </row>
    <row r="252" spans="1:8">
      <c r="A252" s="137"/>
      <c r="B252" s="66"/>
      <c r="C252" s="66"/>
      <c r="D252" s="66"/>
      <c r="E252" s="66"/>
      <c r="F252" s="628" t="s">
        <v>3780</v>
      </c>
      <c r="G252" s="66"/>
      <c r="H252" s="688">
        <f>SUM(H245:H249)</f>
        <v>318.637</v>
      </c>
    </row>
    <row r="253" spans="1:8">
      <c r="A253" s="138"/>
      <c r="B253" s="51"/>
      <c r="C253" s="51"/>
      <c r="D253" s="51"/>
      <c r="E253" s="51"/>
      <c r="F253" s="629"/>
      <c r="G253" s="51"/>
      <c r="H253" s="689"/>
    </row>
    <row r="254" spans="1:8">
      <c r="A254" s="632" t="s">
        <v>3768</v>
      </c>
      <c r="B254" s="664" t="s">
        <v>3781</v>
      </c>
      <c r="C254" s="665"/>
      <c r="D254" s="636" t="s">
        <v>3782</v>
      </c>
      <c r="E254" s="636" t="s">
        <v>3770</v>
      </c>
      <c r="F254" s="668" t="s">
        <v>3783</v>
      </c>
      <c r="G254" s="665"/>
      <c r="H254" s="55" t="s">
        <v>3784</v>
      </c>
    </row>
    <row r="255" spans="1:8">
      <c r="A255" s="633"/>
      <c r="B255" s="666"/>
      <c r="C255" s="635"/>
      <c r="D255" s="667"/>
      <c r="E255" s="667"/>
      <c r="F255" s="669"/>
      <c r="G255" s="635"/>
      <c r="H255" s="58" t="s">
        <v>3778</v>
      </c>
    </row>
    <row r="256" spans="1:8">
      <c r="A256" s="59" t="s">
        <v>3785</v>
      </c>
      <c r="B256" s="67" t="s">
        <v>3786</v>
      </c>
      <c r="C256" s="65"/>
      <c r="D256" s="65"/>
      <c r="E256" s="61">
        <v>1</v>
      </c>
      <c r="F256" s="68"/>
      <c r="G256" s="61">
        <v>25.21</v>
      </c>
      <c r="H256" s="62">
        <f>E256*G256</f>
        <v>25.21</v>
      </c>
    </row>
    <row r="257" spans="1:8">
      <c r="A257" s="63" t="s">
        <v>3787</v>
      </c>
      <c r="B257" s="67" t="s">
        <v>3788</v>
      </c>
      <c r="C257" s="65"/>
      <c r="D257" s="65"/>
      <c r="E257" s="61">
        <v>2</v>
      </c>
      <c r="F257" s="51"/>
      <c r="G257" s="61">
        <v>8.3000000000000007</v>
      </c>
      <c r="H257" s="62">
        <f>E257*G257</f>
        <v>16.600000000000001</v>
      </c>
    </row>
    <row r="258" spans="1:8">
      <c r="A258" s="139"/>
      <c r="B258" s="67" t="s">
        <v>3789</v>
      </c>
      <c r="C258" s="65"/>
      <c r="D258" s="65"/>
      <c r="E258" s="61"/>
      <c r="F258" s="51"/>
      <c r="G258" s="61"/>
      <c r="H258" s="62">
        <f>SUM(H255:H257)*15.51%</f>
        <v>6.484731</v>
      </c>
    </row>
    <row r="259" spans="1:8">
      <c r="A259" s="139"/>
      <c r="B259" s="51"/>
      <c r="C259" s="65"/>
      <c r="D259" s="65"/>
      <c r="E259" s="61"/>
      <c r="F259" s="69"/>
      <c r="G259" s="61"/>
      <c r="H259" s="62"/>
    </row>
    <row r="260" spans="1:8">
      <c r="A260" s="139"/>
      <c r="B260" s="51"/>
      <c r="C260" s="65"/>
      <c r="D260" s="65"/>
      <c r="E260" s="61"/>
      <c r="F260" s="69"/>
      <c r="G260" s="61"/>
      <c r="H260" s="62"/>
    </row>
    <row r="261" spans="1:8">
      <c r="A261" s="140"/>
      <c r="B261" s="51"/>
      <c r="C261" s="65"/>
      <c r="D261" s="65"/>
      <c r="E261" s="61"/>
      <c r="F261" s="69"/>
      <c r="G261" s="61"/>
      <c r="H261" s="62"/>
    </row>
    <row r="262" spans="1:8">
      <c r="A262" s="141"/>
      <c r="B262" s="66"/>
      <c r="C262" s="66"/>
      <c r="D262" s="66"/>
      <c r="E262" s="66"/>
      <c r="F262" s="628" t="s">
        <v>3790</v>
      </c>
      <c r="G262" s="66"/>
      <c r="H262" s="670">
        <f>SUM(H256:H258)</f>
        <v>48.294730999999999</v>
      </c>
    </row>
    <row r="263" spans="1:8">
      <c r="A263" s="142"/>
      <c r="B263" s="70"/>
      <c r="C263" s="70"/>
      <c r="D263" s="70"/>
      <c r="E263" s="70"/>
      <c r="F263" s="629"/>
      <c r="G263" s="70"/>
      <c r="H263" s="631"/>
    </row>
    <row r="264" spans="1:8">
      <c r="A264" s="671" t="s">
        <v>3791</v>
      </c>
      <c r="B264" s="672"/>
      <c r="C264" s="675">
        <v>101</v>
      </c>
      <c r="D264" s="628" t="s">
        <v>3792</v>
      </c>
      <c r="E264" s="676"/>
      <c r="F264" s="676"/>
      <c r="G264" s="51"/>
      <c r="H264" s="670">
        <f>(H252+H262)</f>
        <v>366.93173100000001</v>
      </c>
    </row>
    <row r="265" spans="1:8">
      <c r="A265" s="673"/>
      <c r="B265" s="674"/>
      <c r="C265" s="666"/>
      <c r="D265" s="677"/>
      <c r="E265" s="677"/>
      <c r="F265" s="677"/>
      <c r="G265" s="70"/>
      <c r="H265" s="640"/>
    </row>
    <row r="266" spans="1:8">
      <c r="A266" s="671" t="s">
        <v>3793</v>
      </c>
      <c r="B266" s="672"/>
      <c r="C266" s="672"/>
      <c r="D266" s="672"/>
      <c r="E266" s="672"/>
      <c r="F266" s="672"/>
      <c r="G266" s="51"/>
      <c r="H266" s="630">
        <f>H264/C264</f>
        <v>3.6329874356435643</v>
      </c>
    </row>
    <row r="267" spans="1:8">
      <c r="A267" s="673"/>
      <c r="B267" s="674"/>
      <c r="C267" s="674"/>
      <c r="D267" s="674"/>
      <c r="E267" s="674"/>
      <c r="F267" s="674"/>
      <c r="G267" s="51"/>
      <c r="H267" s="678"/>
    </row>
    <row r="268" spans="1:8">
      <c r="A268" s="632" t="s">
        <v>3768</v>
      </c>
      <c r="B268" s="679" t="s">
        <v>3794</v>
      </c>
      <c r="C268" s="680"/>
      <c r="D268" s="681"/>
      <c r="E268" s="682" t="s">
        <v>3795</v>
      </c>
      <c r="F268" s="682" t="s">
        <v>3784</v>
      </c>
      <c r="G268" s="636" t="s">
        <v>3796</v>
      </c>
      <c r="H268" s="72" t="s">
        <v>3784</v>
      </c>
    </row>
    <row r="269" spans="1:8">
      <c r="A269" s="633"/>
      <c r="B269" s="666"/>
      <c r="C269" s="666"/>
      <c r="D269" s="635"/>
      <c r="E269" s="667"/>
      <c r="F269" s="667"/>
      <c r="G269" s="667"/>
      <c r="H269" s="73" t="s">
        <v>3797</v>
      </c>
    </row>
    <row r="270" spans="1:8">
      <c r="A270" s="74"/>
      <c r="B270" s="75"/>
      <c r="C270" s="51"/>
      <c r="D270" s="65"/>
      <c r="E270" s="76"/>
      <c r="F270" s="61"/>
      <c r="G270" s="77"/>
      <c r="H270" s="78"/>
    </row>
    <row r="271" spans="1:8">
      <c r="A271" s="79"/>
      <c r="B271" s="75"/>
      <c r="C271" s="51"/>
      <c r="D271" s="65"/>
      <c r="E271" s="76"/>
      <c r="F271" s="61"/>
      <c r="G271" s="77"/>
      <c r="H271" s="78"/>
    </row>
    <row r="272" spans="1:8">
      <c r="A272" s="79"/>
      <c r="B272" s="75"/>
      <c r="C272" s="80"/>
      <c r="D272" s="65"/>
      <c r="E272" s="76"/>
      <c r="F272" s="61"/>
      <c r="G272" s="77"/>
      <c r="H272" s="78"/>
    </row>
    <row r="273" spans="1:8">
      <c r="A273" s="139"/>
      <c r="B273" s="75"/>
      <c r="C273" s="80"/>
      <c r="D273" s="65"/>
      <c r="E273" s="76"/>
      <c r="F273" s="61"/>
      <c r="G273" s="77"/>
      <c r="H273" s="78"/>
    </row>
    <row r="274" spans="1:8">
      <c r="A274" s="139"/>
      <c r="B274" s="75"/>
      <c r="C274" s="51"/>
      <c r="D274" s="65"/>
      <c r="E274" s="76"/>
      <c r="F274" s="61"/>
      <c r="G274" s="81"/>
      <c r="H274" s="78"/>
    </row>
    <row r="275" spans="1:8">
      <c r="A275" s="139"/>
      <c r="B275" s="75"/>
      <c r="C275" s="51"/>
      <c r="D275" s="65"/>
      <c r="E275" s="76"/>
      <c r="F275" s="61"/>
      <c r="G275" s="81"/>
      <c r="H275" s="78"/>
    </row>
    <row r="276" spans="1:8">
      <c r="A276" s="140"/>
      <c r="B276" s="51"/>
      <c r="C276" s="69"/>
      <c r="D276" s="65"/>
      <c r="E276" s="65"/>
      <c r="F276" s="61"/>
      <c r="G276" s="82"/>
      <c r="H276" s="83"/>
    </row>
    <row r="277" spans="1:8">
      <c r="A277" s="141"/>
      <c r="B277" s="66"/>
      <c r="C277" s="66"/>
      <c r="D277" s="66"/>
      <c r="E277" s="66"/>
      <c r="F277" s="628" t="s">
        <v>3798</v>
      </c>
      <c r="G277" s="66"/>
      <c r="H277" s="630"/>
    </row>
    <row r="278" spans="1:8">
      <c r="A278" s="142"/>
      <c r="B278" s="51"/>
      <c r="C278" s="51"/>
      <c r="D278" s="51"/>
      <c r="E278" s="51"/>
      <c r="F278" s="629"/>
      <c r="G278" s="51"/>
      <c r="H278" s="631"/>
    </row>
    <row r="279" spans="1:8">
      <c r="A279" s="632" t="s">
        <v>3768</v>
      </c>
      <c r="B279" s="634" t="s">
        <v>3799</v>
      </c>
      <c r="C279" s="84" t="s">
        <v>3</v>
      </c>
      <c r="D279" s="85" t="s">
        <v>3</v>
      </c>
      <c r="E279" s="86" t="s">
        <v>3</v>
      </c>
      <c r="F279" s="636" t="s">
        <v>3784</v>
      </c>
      <c r="G279" s="636" t="s">
        <v>3796</v>
      </c>
      <c r="H279" s="72" t="s">
        <v>3773</v>
      </c>
    </row>
    <row r="280" spans="1:8">
      <c r="A280" s="633"/>
      <c r="B280" s="635"/>
      <c r="C280" s="76" t="s">
        <v>3800</v>
      </c>
      <c r="D280" s="76" t="s">
        <v>3801</v>
      </c>
      <c r="E280" s="76" t="s">
        <v>3802</v>
      </c>
      <c r="F280" s="637"/>
      <c r="G280" s="637"/>
      <c r="H280" s="87" t="s">
        <v>3797</v>
      </c>
    </row>
    <row r="281" spans="1:8">
      <c r="A281" s="74"/>
      <c r="B281" s="88"/>
      <c r="C281" s="89"/>
      <c r="D281" s="89"/>
      <c r="E281" s="89"/>
      <c r="F281" s="89"/>
      <c r="G281" s="90"/>
      <c r="H281" s="91"/>
    </row>
    <row r="282" spans="1:8">
      <c r="A282" s="92"/>
      <c r="B282" s="88"/>
      <c r="C282" s="61"/>
      <c r="D282" s="61"/>
      <c r="E282" s="61"/>
      <c r="F282" s="93"/>
      <c r="G282" s="94"/>
      <c r="H282" s="95"/>
    </row>
    <row r="283" spans="1:8">
      <c r="A283" s="79"/>
      <c r="B283" s="88"/>
      <c r="C283" s="61"/>
      <c r="D283" s="61"/>
      <c r="E283" s="61"/>
      <c r="F283" s="93"/>
      <c r="G283" s="94"/>
      <c r="H283" s="95"/>
    </row>
    <row r="284" spans="1:8">
      <c r="A284" s="79"/>
      <c r="B284" s="88"/>
      <c r="C284" s="61"/>
      <c r="D284" s="61"/>
      <c r="E284" s="61"/>
      <c r="F284" s="93"/>
      <c r="G284" s="94"/>
      <c r="H284" s="95"/>
    </row>
    <row r="285" spans="1:8">
      <c r="A285" s="140"/>
      <c r="B285" s="65"/>
      <c r="C285" s="61"/>
      <c r="D285" s="61"/>
      <c r="E285" s="61"/>
      <c r="F285" s="65"/>
      <c r="G285" s="94"/>
      <c r="H285" s="95"/>
    </row>
    <row r="286" spans="1:8">
      <c r="A286" s="141"/>
      <c r="B286" s="66"/>
      <c r="C286" s="66"/>
      <c r="D286" s="66"/>
      <c r="E286" s="66"/>
      <c r="F286" s="628" t="s">
        <v>3803</v>
      </c>
      <c r="G286" s="66"/>
      <c r="H286" s="630"/>
    </row>
    <row r="287" spans="1:8">
      <c r="A287" s="142"/>
      <c r="B287" s="51"/>
      <c r="C287" s="51"/>
      <c r="D287" s="51"/>
      <c r="E287" s="51"/>
      <c r="F287" s="629"/>
      <c r="G287" s="51"/>
      <c r="H287" s="631"/>
    </row>
    <row r="288" spans="1:8">
      <c r="A288" s="638" t="s">
        <v>3804</v>
      </c>
      <c r="B288" s="639"/>
      <c r="C288" s="639"/>
      <c r="D288" s="66"/>
      <c r="E288" s="66"/>
      <c r="F288" s="66"/>
      <c r="G288" s="66"/>
      <c r="H288" s="630">
        <f>H266+H277+H286</f>
        <v>3.6329874356435643</v>
      </c>
    </row>
    <row r="289" spans="1:8">
      <c r="A289" s="638"/>
      <c r="B289" s="639"/>
      <c r="C289" s="639"/>
      <c r="D289" s="70"/>
      <c r="E289" s="70"/>
      <c r="F289" s="70"/>
      <c r="G289" s="70"/>
      <c r="H289" s="640"/>
    </row>
    <row r="290" spans="1:8">
      <c r="A290" s="646" t="s">
        <v>3847</v>
      </c>
      <c r="B290" s="647"/>
      <c r="C290" s="96"/>
      <c r="D290" s="66"/>
      <c r="E290" s="66"/>
      <c r="F290" s="66"/>
      <c r="G290" s="66"/>
      <c r="H290" s="644">
        <f>H288*34.32%</f>
        <v>1.2468412879128712</v>
      </c>
    </row>
    <row r="291" spans="1:8">
      <c r="A291" s="646"/>
      <c r="B291" s="647"/>
      <c r="C291" s="97"/>
      <c r="D291" s="70"/>
      <c r="E291" s="70"/>
      <c r="F291" s="70"/>
      <c r="G291" s="70"/>
      <c r="H291" s="645"/>
    </row>
    <row r="292" spans="1:8">
      <c r="A292" s="646" t="s">
        <v>3805</v>
      </c>
      <c r="B292" s="647"/>
      <c r="C292" s="96"/>
      <c r="D292" s="51"/>
      <c r="E292" s="51"/>
      <c r="F292" s="51"/>
      <c r="G292" s="51"/>
      <c r="H292" s="644">
        <f>(H288+H290)</f>
        <v>4.8798287235564359</v>
      </c>
    </row>
    <row r="293" spans="1:8" ht="15.75" thickBot="1">
      <c r="A293" s="648"/>
      <c r="B293" s="649"/>
      <c r="C293" s="99"/>
      <c r="D293" s="100"/>
      <c r="E293" s="100"/>
      <c r="F293" s="100"/>
      <c r="G293" s="100"/>
      <c r="H293" s="737"/>
    </row>
    <row r="294" spans="1:8">
      <c r="A294" s="650" t="s">
        <v>3806</v>
      </c>
      <c r="B294" s="651"/>
      <c r="C294" s="102"/>
      <c r="D294" s="69"/>
      <c r="E294" s="69"/>
      <c r="F294" s="69"/>
      <c r="G294" s="69"/>
      <c r="H294" s="95"/>
    </row>
    <row r="295" spans="1:8">
      <c r="A295" s="144"/>
      <c r="B295" s="104"/>
      <c r="C295" s="69"/>
      <c r="D295" s="105"/>
      <c r="E295" s="51"/>
      <c r="F295" s="51"/>
      <c r="G295" s="69"/>
      <c r="H295" s="95"/>
    </row>
    <row r="296" spans="1:8" ht="15.75" thickBot="1">
      <c r="A296" s="144"/>
      <c r="B296" s="104"/>
      <c r="C296" s="51"/>
      <c r="D296" s="105"/>
      <c r="E296" s="51"/>
      <c r="F296" s="51"/>
      <c r="G296" s="51"/>
      <c r="H296" s="106"/>
    </row>
    <row r="297" spans="1:8" ht="15" customHeight="1">
      <c r="A297" s="652" t="s">
        <v>3808</v>
      </c>
      <c r="B297" s="653"/>
      <c r="C297" s="654"/>
      <c r="D297" s="655" t="s">
        <v>3807</v>
      </c>
      <c r="E297" s="656"/>
      <c r="F297" s="656"/>
      <c r="G297" s="656"/>
      <c r="H297" s="657"/>
    </row>
    <row r="298" spans="1:8">
      <c r="A298" s="661" t="s">
        <v>4089</v>
      </c>
      <c r="B298" s="662"/>
      <c r="C298" s="663"/>
      <c r="D298" s="658"/>
      <c r="E298" s="659"/>
      <c r="F298" s="659"/>
      <c r="G298" s="659"/>
      <c r="H298" s="660"/>
    </row>
    <row r="299" spans="1:8">
      <c r="A299" s="661" t="s">
        <v>4387</v>
      </c>
      <c r="B299" s="662"/>
      <c r="C299" s="663"/>
      <c r="D299" s="658"/>
      <c r="E299" s="659"/>
      <c r="F299" s="659"/>
      <c r="G299" s="659"/>
      <c r="H299" s="660"/>
    </row>
    <row r="300" spans="1:8" ht="15.75" thickBot="1">
      <c r="A300" s="661" t="s">
        <v>4186</v>
      </c>
      <c r="B300" s="662"/>
      <c r="C300" s="663"/>
      <c r="D300" s="658"/>
      <c r="E300" s="659"/>
      <c r="F300" s="659"/>
      <c r="G300" s="659"/>
      <c r="H300" s="660"/>
    </row>
    <row r="301" spans="1:8">
      <c r="A301" s="650" t="s">
        <v>3846</v>
      </c>
      <c r="B301" s="651"/>
      <c r="C301" s="48" t="s">
        <v>3763</v>
      </c>
      <c r="D301" s="48" t="s">
        <v>11</v>
      </c>
      <c r="E301" s="49"/>
      <c r="F301" s="49"/>
      <c r="G301" s="49"/>
      <c r="H301" s="710" t="s">
        <v>3809</v>
      </c>
    </row>
    <row r="302" spans="1:8">
      <c r="A302" s="685" t="s">
        <v>3822</v>
      </c>
      <c r="B302" s="686"/>
      <c r="C302" s="50"/>
      <c r="D302" s="133"/>
      <c r="E302" s="51"/>
      <c r="F302" s="51"/>
      <c r="G302" s="51"/>
      <c r="H302" s="711"/>
    </row>
    <row r="303" spans="1:8">
      <c r="A303" s="632" t="s">
        <v>3768</v>
      </c>
      <c r="B303" s="634" t="s">
        <v>3769</v>
      </c>
      <c r="C303" s="687" t="s">
        <v>3770</v>
      </c>
      <c r="D303" s="52" t="s">
        <v>3771</v>
      </c>
      <c r="E303" s="53"/>
      <c r="F303" s="54" t="s">
        <v>3772</v>
      </c>
      <c r="G303" s="53"/>
      <c r="H303" s="55" t="s">
        <v>3773</v>
      </c>
    </row>
    <row r="304" spans="1:8">
      <c r="A304" s="633"/>
      <c r="B304" s="635"/>
      <c r="C304" s="667"/>
      <c r="D304" s="56" t="s">
        <v>3774</v>
      </c>
      <c r="E304" s="56" t="s">
        <v>3775</v>
      </c>
      <c r="F304" s="56" t="s">
        <v>3776</v>
      </c>
      <c r="G304" s="57" t="s">
        <v>3777</v>
      </c>
      <c r="H304" s="58" t="s">
        <v>3778</v>
      </c>
    </row>
    <row r="305" spans="1:8">
      <c r="A305" s="59" t="s">
        <v>3779</v>
      </c>
      <c r="B305" s="60" t="s">
        <v>3848</v>
      </c>
      <c r="C305" s="61">
        <v>1</v>
      </c>
      <c r="D305" s="61">
        <v>1</v>
      </c>
      <c r="E305" s="61">
        <v>0</v>
      </c>
      <c r="F305" s="61">
        <v>406.99</v>
      </c>
      <c r="G305" s="61">
        <v>18.579999999999998</v>
      </c>
      <c r="H305" s="62">
        <f>((F305*D305)+(E305*G305))*C305</f>
        <v>406.99</v>
      </c>
    </row>
    <row r="306" spans="1:8">
      <c r="A306" s="63"/>
      <c r="B306" s="64"/>
      <c r="C306" s="61"/>
      <c r="D306" s="61"/>
      <c r="E306" s="61"/>
      <c r="F306" s="61"/>
      <c r="G306" s="61"/>
      <c r="H306" s="62"/>
    </row>
    <row r="307" spans="1:8">
      <c r="A307" s="63"/>
      <c r="B307" s="64"/>
      <c r="C307" s="61"/>
      <c r="D307" s="61"/>
      <c r="E307" s="61"/>
      <c r="F307" s="61"/>
      <c r="G307" s="61"/>
      <c r="H307" s="62"/>
    </row>
    <row r="308" spans="1:8">
      <c r="A308" s="63"/>
      <c r="B308" s="64"/>
      <c r="C308" s="61"/>
      <c r="D308" s="61"/>
      <c r="E308" s="61"/>
      <c r="F308" s="61"/>
      <c r="G308" s="61"/>
      <c r="H308" s="62"/>
    </row>
    <row r="309" spans="1:8">
      <c r="A309" s="63"/>
      <c r="B309" s="64"/>
      <c r="C309" s="61"/>
      <c r="D309" s="61"/>
      <c r="E309" s="61"/>
      <c r="F309" s="61"/>
      <c r="G309" s="61"/>
      <c r="H309" s="62"/>
    </row>
    <row r="310" spans="1:8">
      <c r="A310" s="63"/>
      <c r="B310" s="64"/>
      <c r="C310" s="61"/>
      <c r="D310" s="61"/>
      <c r="E310" s="61"/>
      <c r="F310" s="61"/>
      <c r="G310" s="61"/>
      <c r="H310" s="62"/>
    </row>
    <row r="311" spans="1:8">
      <c r="A311" s="140"/>
      <c r="B311" s="65"/>
      <c r="C311" s="61"/>
      <c r="D311" s="61"/>
      <c r="E311" s="61"/>
      <c r="F311" s="61"/>
      <c r="G311" s="61"/>
      <c r="H311" s="62"/>
    </row>
    <row r="312" spans="1:8">
      <c r="A312" s="137"/>
      <c r="B312" s="66"/>
      <c r="C312" s="66"/>
      <c r="D312" s="66"/>
      <c r="E312" s="66"/>
      <c r="F312" s="628" t="s">
        <v>3780</v>
      </c>
      <c r="G312" s="66"/>
      <c r="H312" s="688">
        <f>SUM(H305:H309)</f>
        <v>406.99</v>
      </c>
    </row>
    <row r="313" spans="1:8">
      <c r="A313" s="138"/>
      <c r="B313" s="51"/>
      <c r="C313" s="51"/>
      <c r="D313" s="51"/>
      <c r="E313" s="51"/>
      <c r="F313" s="629"/>
      <c r="G313" s="51"/>
      <c r="H313" s="689"/>
    </row>
    <row r="314" spans="1:8">
      <c r="A314" s="632" t="s">
        <v>3768</v>
      </c>
      <c r="B314" s="664" t="s">
        <v>3781</v>
      </c>
      <c r="C314" s="665"/>
      <c r="D314" s="636" t="s">
        <v>3782</v>
      </c>
      <c r="E314" s="636" t="s">
        <v>3770</v>
      </c>
      <c r="F314" s="668" t="s">
        <v>3783</v>
      </c>
      <c r="G314" s="665"/>
      <c r="H314" s="55" t="s">
        <v>3784</v>
      </c>
    </row>
    <row r="315" spans="1:8">
      <c r="A315" s="633"/>
      <c r="B315" s="666"/>
      <c r="C315" s="635"/>
      <c r="D315" s="667"/>
      <c r="E315" s="667"/>
      <c r="F315" s="669"/>
      <c r="G315" s="635"/>
      <c r="H315" s="58" t="s">
        <v>3778</v>
      </c>
    </row>
    <row r="316" spans="1:8">
      <c r="A316" s="59" t="s">
        <v>3785</v>
      </c>
      <c r="B316" s="67" t="s">
        <v>3786</v>
      </c>
      <c r="C316" s="65"/>
      <c r="D316" s="65"/>
      <c r="E316" s="61">
        <v>1</v>
      </c>
      <c r="F316" s="68"/>
      <c r="G316" s="61">
        <v>25.21</v>
      </c>
      <c r="H316" s="62">
        <f>E316*G316</f>
        <v>25.21</v>
      </c>
    </row>
    <row r="317" spans="1:8">
      <c r="A317" s="63" t="s">
        <v>3787</v>
      </c>
      <c r="B317" s="67" t="s">
        <v>3788</v>
      </c>
      <c r="C317" s="65"/>
      <c r="D317" s="65"/>
      <c r="E317" s="61">
        <v>2</v>
      </c>
      <c r="F317" s="51"/>
      <c r="G317" s="61">
        <v>8.3000000000000007</v>
      </c>
      <c r="H317" s="62">
        <f>E317*G317</f>
        <v>16.600000000000001</v>
      </c>
    </row>
    <row r="318" spans="1:8">
      <c r="A318" s="139"/>
      <c r="B318" s="67" t="s">
        <v>3789</v>
      </c>
      <c r="C318" s="65"/>
      <c r="D318" s="65"/>
      <c r="E318" s="61"/>
      <c r="F318" s="51"/>
      <c r="G318" s="61"/>
      <c r="H318" s="62">
        <f>SUM(H315:H317)*15.51%</f>
        <v>6.484731</v>
      </c>
    </row>
    <row r="319" spans="1:8">
      <c r="A319" s="139"/>
      <c r="B319" s="51"/>
      <c r="C319" s="65"/>
      <c r="D319" s="65"/>
      <c r="E319" s="61"/>
      <c r="F319" s="69"/>
      <c r="G319" s="61"/>
      <c r="H319" s="62"/>
    </row>
    <row r="320" spans="1:8">
      <c r="A320" s="139"/>
      <c r="B320" s="51"/>
      <c r="C320" s="65"/>
      <c r="D320" s="65"/>
      <c r="E320" s="61"/>
      <c r="F320" s="69"/>
      <c r="G320" s="61"/>
      <c r="H320" s="62"/>
    </row>
    <row r="321" spans="1:8">
      <c r="A321" s="140"/>
      <c r="B321" s="51"/>
      <c r="C321" s="65"/>
      <c r="D321" s="65"/>
      <c r="E321" s="61"/>
      <c r="F321" s="69"/>
      <c r="G321" s="61"/>
      <c r="H321" s="62"/>
    </row>
    <row r="322" spans="1:8">
      <c r="A322" s="141"/>
      <c r="B322" s="66"/>
      <c r="C322" s="66"/>
      <c r="D322" s="66"/>
      <c r="E322" s="66"/>
      <c r="F322" s="628" t="s">
        <v>3790</v>
      </c>
      <c r="G322" s="66"/>
      <c r="H322" s="670">
        <f>SUM(H316:H318)</f>
        <v>48.294730999999999</v>
      </c>
    </row>
    <row r="323" spans="1:8">
      <c r="A323" s="142"/>
      <c r="B323" s="70"/>
      <c r="C323" s="70"/>
      <c r="D323" s="70"/>
      <c r="E323" s="70"/>
      <c r="F323" s="629"/>
      <c r="G323" s="70"/>
      <c r="H323" s="631"/>
    </row>
    <row r="324" spans="1:8">
      <c r="A324" s="671" t="s">
        <v>3791</v>
      </c>
      <c r="B324" s="672"/>
      <c r="C324" s="675">
        <v>63</v>
      </c>
      <c r="D324" s="628" t="s">
        <v>3792</v>
      </c>
      <c r="E324" s="676"/>
      <c r="F324" s="676"/>
      <c r="G324" s="51"/>
      <c r="H324" s="670">
        <f>(H312+H322)</f>
        <v>455.28473100000002</v>
      </c>
    </row>
    <row r="325" spans="1:8">
      <c r="A325" s="673"/>
      <c r="B325" s="674"/>
      <c r="C325" s="666"/>
      <c r="D325" s="677"/>
      <c r="E325" s="677"/>
      <c r="F325" s="677"/>
      <c r="G325" s="70"/>
      <c r="H325" s="640"/>
    </row>
    <row r="326" spans="1:8">
      <c r="A326" s="671" t="s">
        <v>3793</v>
      </c>
      <c r="B326" s="672"/>
      <c r="C326" s="672"/>
      <c r="D326" s="672"/>
      <c r="E326" s="672"/>
      <c r="F326" s="672"/>
      <c r="G326" s="51"/>
      <c r="H326" s="630">
        <f>H324/C324</f>
        <v>7.226741761904762</v>
      </c>
    </row>
    <row r="327" spans="1:8">
      <c r="A327" s="673"/>
      <c r="B327" s="674"/>
      <c r="C327" s="674"/>
      <c r="D327" s="674"/>
      <c r="E327" s="674"/>
      <c r="F327" s="674"/>
      <c r="G327" s="51"/>
      <c r="H327" s="678"/>
    </row>
    <row r="328" spans="1:8">
      <c r="A328" s="632" t="s">
        <v>3768</v>
      </c>
      <c r="B328" s="679" t="s">
        <v>3794</v>
      </c>
      <c r="C328" s="680"/>
      <c r="D328" s="681"/>
      <c r="E328" s="682" t="s">
        <v>3795</v>
      </c>
      <c r="F328" s="682" t="s">
        <v>3784</v>
      </c>
      <c r="G328" s="636" t="s">
        <v>3796</v>
      </c>
      <c r="H328" s="72" t="s">
        <v>3784</v>
      </c>
    </row>
    <row r="329" spans="1:8">
      <c r="A329" s="633"/>
      <c r="B329" s="666"/>
      <c r="C329" s="666"/>
      <c r="D329" s="635"/>
      <c r="E329" s="667"/>
      <c r="F329" s="667"/>
      <c r="G329" s="667"/>
      <c r="H329" s="73" t="s">
        <v>3797</v>
      </c>
    </row>
    <row r="330" spans="1:8">
      <c r="A330" s="74"/>
      <c r="B330" s="75"/>
      <c r="C330" s="51"/>
      <c r="D330" s="65"/>
      <c r="E330" s="76"/>
      <c r="F330" s="61"/>
      <c r="G330" s="77"/>
      <c r="H330" s="78"/>
    </row>
    <row r="331" spans="1:8">
      <c r="A331" s="79"/>
      <c r="B331" s="75"/>
      <c r="C331" s="51"/>
      <c r="D331" s="65"/>
      <c r="E331" s="76"/>
      <c r="F331" s="61"/>
      <c r="G331" s="77"/>
      <c r="H331" s="78"/>
    </row>
    <row r="332" spans="1:8">
      <c r="A332" s="79"/>
      <c r="B332" s="75"/>
      <c r="C332" s="80"/>
      <c r="D332" s="65"/>
      <c r="E332" s="76"/>
      <c r="F332" s="61"/>
      <c r="G332" s="77"/>
      <c r="H332" s="78"/>
    </row>
    <row r="333" spans="1:8">
      <c r="A333" s="139"/>
      <c r="B333" s="75"/>
      <c r="C333" s="80"/>
      <c r="D333" s="65"/>
      <c r="E333" s="76"/>
      <c r="F333" s="61"/>
      <c r="G333" s="77"/>
      <c r="H333" s="78"/>
    </row>
    <row r="334" spans="1:8">
      <c r="A334" s="139"/>
      <c r="B334" s="75"/>
      <c r="C334" s="51"/>
      <c r="D334" s="65"/>
      <c r="E334" s="76"/>
      <c r="F334" s="61"/>
      <c r="G334" s="81"/>
      <c r="H334" s="78"/>
    </row>
    <row r="335" spans="1:8">
      <c r="A335" s="139"/>
      <c r="B335" s="75"/>
      <c r="C335" s="51"/>
      <c r="D335" s="65"/>
      <c r="E335" s="76"/>
      <c r="F335" s="61"/>
      <c r="G335" s="81"/>
      <c r="H335" s="78"/>
    </row>
    <row r="336" spans="1:8">
      <c r="A336" s="140"/>
      <c r="B336" s="51"/>
      <c r="C336" s="69"/>
      <c r="D336" s="65"/>
      <c r="E336" s="65"/>
      <c r="F336" s="61"/>
      <c r="G336" s="82"/>
      <c r="H336" s="83"/>
    </row>
    <row r="337" spans="1:8">
      <c r="A337" s="141"/>
      <c r="B337" s="66"/>
      <c r="C337" s="66"/>
      <c r="D337" s="66"/>
      <c r="E337" s="66"/>
      <c r="F337" s="628" t="s">
        <v>3798</v>
      </c>
      <c r="G337" s="66"/>
      <c r="H337" s="630"/>
    </row>
    <row r="338" spans="1:8">
      <c r="A338" s="142"/>
      <c r="B338" s="51"/>
      <c r="C338" s="51"/>
      <c r="D338" s="51"/>
      <c r="E338" s="51"/>
      <c r="F338" s="629"/>
      <c r="G338" s="51"/>
      <c r="H338" s="631"/>
    </row>
    <row r="339" spans="1:8">
      <c r="A339" s="632" t="s">
        <v>3768</v>
      </c>
      <c r="B339" s="634" t="s">
        <v>3799</v>
      </c>
      <c r="C339" s="84" t="s">
        <v>3</v>
      </c>
      <c r="D339" s="85" t="s">
        <v>3</v>
      </c>
      <c r="E339" s="86" t="s">
        <v>3</v>
      </c>
      <c r="F339" s="636" t="s">
        <v>3784</v>
      </c>
      <c r="G339" s="636" t="s">
        <v>3796</v>
      </c>
      <c r="H339" s="72" t="s">
        <v>3773</v>
      </c>
    </row>
    <row r="340" spans="1:8">
      <c r="A340" s="633"/>
      <c r="B340" s="635"/>
      <c r="C340" s="76" t="s">
        <v>3800</v>
      </c>
      <c r="D340" s="76" t="s">
        <v>3801</v>
      </c>
      <c r="E340" s="76" t="s">
        <v>3802</v>
      </c>
      <c r="F340" s="637"/>
      <c r="G340" s="637"/>
      <c r="H340" s="87" t="s">
        <v>3797</v>
      </c>
    </row>
    <row r="341" spans="1:8">
      <c r="A341" s="74"/>
      <c r="B341" s="88"/>
      <c r="C341" s="89"/>
      <c r="D341" s="89"/>
      <c r="E341" s="89"/>
      <c r="F341" s="89"/>
      <c r="G341" s="90"/>
      <c r="H341" s="91"/>
    </row>
    <row r="342" spans="1:8">
      <c r="A342" s="92"/>
      <c r="B342" s="88"/>
      <c r="C342" s="61"/>
      <c r="D342" s="61"/>
      <c r="E342" s="61"/>
      <c r="F342" s="93"/>
      <c r="G342" s="94"/>
      <c r="H342" s="95"/>
    </row>
    <row r="343" spans="1:8">
      <c r="A343" s="79"/>
      <c r="B343" s="88"/>
      <c r="C343" s="61"/>
      <c r="D343" s="61"/>
      <c r="E343" s="61"/>
      <c r="F343" s="93"/>
      <c r="G343" s="94"/>
      <c r="H343" s="95"/>
    </row>
    <row r="344" spans="1:8">
      <c r="A344" s="79"/>
      <c r="B344" s="88"/>
      <c r="C344" s="61"/>
      <c r="D344" s="61"/>
      <c r="E344" s="61"/>
      <c r="F344" s="93"/>
      <c r="G344" s="94"/>
      <c r="H344" s="95"/>
    </row>
    <row r="345" spans="1:8">
      <c r="A345" s="140"/>
      <c r="B345" s="65"/>
      <c r="C345" s="61"/>
      <c r="D345" s="61"/>
      <c r="E345" s="61"/>
      <c r="F345" s="65"/>
      <c r="G345" s="94"/>
      <c r="H345" s="95"/>
    </row>
    <row r="346" spans="1:8">
      <c r="A346" s="141"/>
      <c r="B346" s="66"/>
      <c r="C346" s="66"/>
      <c r="D346" s="66"/>
      <c r="E346" s="66"/>
      <c r="F346" s="628" t="s">
        <v>3803</v>
      </c>
      <c r="G346" s="66"/>
      <c r="H346" s="630"/>
    </row>
    <row r="347" spans="1:8">
      <c r="A347" s="142"/>
      <c r="B347" s="51"/>
      <c r="C347" s="51"/>
      <c r="D347" s="51"/>
      <c r="E347" s="51"/>
      <c r="F347" s="629"/>
      <c r="G347" s="51"/>
      <c r="H347" s="631"/>
    </row>
    <row r="348" spans="1:8">
      <c r="A348" s="638" t="s">
        <v>3804</v>
      </c>
      <c r="B348" s="639"/>
      <c r="C348" s="639"/>
      <c r="D348" s="66"/>
      <c r="E348" s="66"/>
      <c r="F348" s="66"/>
      <c r="G348" s="66"/>
      <c r="H348" s="630">
        <f>H326+H337+H346</f>
        <v>7.226741761904762</v>
      </c>
    </row>
    <row r="349" spans="1:8">
      <c r="A349" s="638"/>
      <c r="B349" s="639"/>
      <c r="C349" s="639"/>
      <c r="D349" s="70"/>
      <c r="E349" s="70"/>
      <c r="F349" s="70"/>
      <c r="G349" s="70"/>
      <c r="H349" s="640"/>
    </row>
    <row r="350" spans="1:8">
      <c r="A350" s="641" t="s">
        <v>3847</v>
      </c>
      <c r="B350" s="628"/>
      <c r="C350" s="96"/>
      <c r="D350" s="66"/>
      <c r="E350" s="66"/>
      <c r="F350" s="66"/>
      <c r="G350" s="66"/>
      <c r="H350" s="644">
        <f>H348*34.32%</f>
        <v>2.4802177726857142</v>
      </c>
    </row>
    <row r="351" spans="1:8">
      <c r="A351" s="642"/>
      <c r="B351" s="643"/>
      <c r="C351" s="97"/>
      <c r="D351" s="70"/>
      <c r="E351" s="70"/>
      <c r="F351" s="70"/>
      <c r="G351" s="70"/>
      <c r="H351" s="645"/>
    </row>
    <row r="352" spans="1:8">
      <c r="A352" s="646" t="s">
        <v>3805</v>
      </c>
      <c r="B352" s="647"/>
      <c r="C352" s="96"/>
      <c r="D352" s="51"/>
      <c r="E352" s="51"/>
      <c r="F352" s="51"/>
      <c r="G352" s="51"/>
      <c r="H352" s="644">
        <f>(H348+H350)</f>
        <v>9.7069595345904762</v>
      </c>
    </row>
    <row r="353" spans="1:8" ht="15.75" thickBot="1">
      <c r="A353" s="648"/>
      <c r="B353" s="649"/>
      <c r="C353" s="99"/>
      <c r="D353" s="100"/>
      <c r="E353" s="100"/>
      <c r="F353" s="100"/>
      <c r="G353" s="100"/>
      <c r="H353" s="737"/>
    </row>
    <row r="354" spans="1:8">
      <c r="A354" s="650" t="s">
        <v>3806</v>
      </c>
      <c r="B354" s="651"/>
      <c r="C354" s="102"/>
      <c r="D354" s="69"/>
      <c r="E354" s="69"/>
      <c r="F354" s="69"/>
      <c r="G354" s="69"/>
      <c r="H354" s="95"/>
    </row>
    <row r="355" spans="1:8">
      <c r="A355" s="144"/>
      <c r="B355" s="104"/>
      <c r="C355" s="69"/>
      <c r="D355" s="105"/>
      <c r="E355" s="51"/>
      <c r="F355" s="51"/>
      <c r="G355" s="69"/>
      <c r="H355" s="95"/>
    </row>
    <row r="356" spans="1:8" ht="15.75" thickBot="1">
      <c r="A356" s="144"/>
      <c r="B356" s="104"/>
      <c r="C356" s="51"/>
      <c r="D356" s="105"/>
      <c r="E356" s="51"/>
      <c r="F356" s="51"/>
      <c r="G356" s="51"/>
      <c r="H356" s="106"/>
    </row>
    <row r="357" spans="1:8" ht="15" customHeight="1">
      <c r="A357" s="652" t="s">
        <v>3808</v>
      </c>
      <c r="B357" s="653"/>
      <c r="C357" s="654"/>
      <c r="D357" s="655" t="s">
        <v>3807</v>
      </c>
      <c r="E357" s="656"/>
      <c r="F357" s="656"/>
      <c r="G357" s="656"/>
      <c r="H357" s="657"/>
    </row>
    <row r="358" spans="1:8">
      <c r="A358" s="661" t="s">
        <v>4089</v>
      </c>
      <c r="B358" s="662"/>
      <c r="C358" s="663"/>
      <c r="D358" s="658"/>
      <c r="E358" s="659"/>
      <c r="F358" s="659"/>
      <c r="G358" s="659"/>
      <c r="H358" s="660"/>
    </row>
    <row r="359" spans="1:8">
      <c r="A359" s="661" t="s">
        <v>4387</v>
      </c>
      <c r="B359" s="662"/>
      <c r="C359" s="663"/>
      <c r="D359" s="658"/>
      <c r="E359" s="659"/>
      <c r="F359" s="659"/>
      <c r="G359" s="659"/>
      <c r="H359" s="660"/>
    </row>
    <row r="360" spans="1:8" ht="15.75" thickBot="1">
      <c r="A360" s="661" t="s">
        <v>4186</v>
      </c>
      <c r="B360" s="662"/>
      <c r="C360" s="663"/>
      <c r="D360" s="658"/>
      <c r="E360" s="659"/>
      <c r="F360" s="659"/>
      <c r="G360" s="659"/>
      <c r="H360" s="660"/>
    </row>
    <row r="361" spans="1:8">
      <c r="A361" s="650" t="s">
        <v>3846</v>
      </c>
      <c r="B361" s="651"/>
      <c r="C361" s="48" t="s">
        <v>3763</v>
      </c>
      <c r="D361" s="48" t="s">
        <v>3827</v>
      </c>
      <c r="E361" s="49"/>
      <c r="F361" s="49"/>
      <c r="G361" s="49"/>
      <c r="H361" s="683" t="s">
        <v>3823</v>
      </c>
    </row>
    <row r="362" spans="1:8">
      <c r="A362" s="685" t="s">
        <v>3828</v>
      </c>
      <c r="B362" s="686"/>
      <c r="C362" s="50"/>
      <c r="D362" s="133" t="s">
        <v>3826</v>
      </c>
      <c r="E362" s="51"/>
      <c r="F362" s="51"/>
      <c r="G362" s="51"/>
      <c r="H362" s="684"/>
    </row>
    <row r="363" spans="1:8">
      <c r="A363" s="632" t="s">
        <v>3768</v>
      </c>
      <c r="B363" s="634" t="s">
        <v>3769</v>
      </c>
      <c r="C363" s="687" t="s">
        <v>3770</v>
      </c>
      <c r="D363" s="52" t="s">
        <v>3771</v>
      </c>
      <c r="E363" s="53"/>
      <c r="F363" s="54" t="s">
        <v>3772</v>
      </c>
      <c r="G363" s="53"/>
      <c r="H363" s="55" t="s">
        <v>3773</v>
      </c>
    </row>
    <row r="364" spans="1:8">
      <c r="A364" s="633"/>
      <c r="B364" s="635"/>
      <c r="C364" s="667"/>
      <c r="D364" s="56" t="s">
        <v>3774</v>
      </c>
      <c r="E364" s="56" t="s">
        <v>3775</v>
      </c>
      <c r="F364" s="56" t="s">
        <v>3776</v>
      </c>
      <c r="G364" s="57" t="s">
        <v>3777</v>
      </c>
      <c r="H364" s="58" t="s">
        <v>3778</v>
      </c>
    </row>
    <row r="365" spans="1:8">
      <c r="A365" s="92" t="s">
        <v>3833</v>
      </c>
      <c r="B365" s="65" t="s">
        <v>3856</v>
      </c>
      <c r="C365" s="61">
        <v>1</v>
      </c>
      <c r="D365" s="61">
        <v>1</v>
      </c>
      <c r="E365" s="61">
        <v>0</v>
      </c>
      <c r="F365" s="61">
        <v>150.4</v>
      </c>
      <c r="G365" s="61">
        <v>15.76</v>
      </c>
      <c r="H365" s="62">
        <f>((F365*D365)+(E365*G365))*C365</f>
        <v>150.4</v>
      </c>
    </row>
    <row r="366" spans="1:8">
      <c r="A366" s="139"/>
      <c r="B366" s="65"/>
      <c r="C366" s="61"/>
      <c r="D366" s="61"/>
      <c r="E366" s="61"/>
      <c r="F366" s="61"/>
      <c r="G366" s="61"/>
      <c r="H366" s="62"/>
    </row>
    <row r="367" spans="1:8">
      <c r="A367" s="139"/>
      <c r="B367" s="65"/>
      <c r="C367" s="61"/>
      <c r="D367" s="61"/>
      <c r="E367" s="61"/>
      <c r="F367" s="61"/>
      <c r="G367" s="61"/>
      <c r="H367" s="62"/>
    </row>
    <row r="368" spans="1:8">
      <c r="A368" s="139"/>
      <c r="B368" s="65"/>
      <c r="C368" s="61"/>
      <c r="D368" s="61"/>
      <c r="E368" s="61"/>
      <c r="F368" s="61"/>
      <c r="G368" s="61"/>
      <c r="H368" s="62"/>
    </row>
    <row r="369" spans="1:8">
      <c r="A369" s="139"/>
      <c r="B369" s="65"/>
      <c r="C369" s="61"/>
      <c r="D369" s="61"/>
      <c r="E369" s="61"/>
      <c r="F369" s="61"/>
      <c r="G369" s="61"/>
      <c r="H369" s="62"/>
    </row>
    <row r="370" spans="1:8">
      <c r="A370" s="139"/>
      <c r="B370" s="65"/>
      <c r="C370" s="61"/>
      <c r="D370" s="61"/>
      <c r="E370" s="61"/>
      <c r="F370" s="61"/>
      <c r="G370" s="61"/>
      <c r="H370" s="62"/>
    </row>
    <row r="371" spans="1:8">
      <c r="A371" s="140"/>
      <c r="B371" s="65"/>
      <c r="C371" s="61"/>
      <c r="D371" s="61"/>
      <c r="E371" s="61"/>
      <c r="F371" s="61"/>
      <c r="G371" s="61"/>
      <c r="H371" s="62"/>
    </row>
    <row r="372" spans="1:8">
      <c r="A372" s="137"/>
      <c r="B372" s="66"/>
      <c r="C372" s="66"/>
      <c r="D372" s="66"/>
      <c r="E372" s="66"/>
      <c r="F372" s="628" t="s">
        <v>3780</v>
      </c>
      <c r="G372" s="66"/>
      <c r="H372" s="688">
        <f>SUM(H365:H369)</f>
        <v>150.4</v>
      </c>
    </row>
    <row r="373" spans="1:8">
      <c r="A373" s="138"/>
      <c r="B373" s="51"/>
      <c r="C373" s="51"/>
      <c r="D373" s="51"/>
      <c r="E373" s="51"/>
      <c r="F373" s="629"/>
      <c r="G373" s="51"/>
      <c r="H373" s="689"/>
    </row>
    <row r="374" spans="1:8">
      <c r="A374" s="632" t="s">
        <v>3768</v>
      </c>
      <c r="B374" s="664" t="s">
        <v>3781</v>
      </c>
      <c r="C374" s="665"/>
      <c r="D374" s="636" t="s">
        <v>3782</v>
      </c>
      <c r="E374" s="636" t="s">
        <v>3770</v>
      </c>
      <c r="F374" s="668" t="s">
        <v>3783</v>
      </c>
      <c r="G374" s="665"/>
      <c r="H374" s="55" t="s">
        <v>3784</v>
      </c>
    </row>
    <row r="375" spans="1:8">
      <c r="A375" s="633"/>
      <c r="B375" s="666"/>
      <c r="C375" s="635"/>
      <c r="D375" s="667"/>
      <c r="E375" s="667"/>
      <c r="F375" s="669"/>
      <c r="G375" s="635"/>
      <c r="H375" s="58" t="s">
        <v>3778</v>
      </c>
    </row>
    <row r="376" spans="1:8">
      <c r="A376" s="59"/>
      <c r="B376" s="67"/>
      <c r="C376" s="65"/>
      <c r="D376" s="65"/>
      <c r="E376" s="61"/>
      <c r="F376" s="68"/>
      <c r="G376" s="61"/>
      <c r="H376" s="62"/>
    </row>
    <row r="377" spans="1:8">
      <c r="A377" s="144"/>
      <c r="B377" s="67"/>
      <c r="C377" s="65"/>
      <c r="D377" s="65"/>
      <c r="E377" s="61"/>
      <c r="F377" s="51"/>
      <c r="G377" s="61"/>
      <c r="H377" s="62"/>
    </row>
    <row r="378" spans="1:8">
      <c r="A378" s="139"/>
      <c r="B378" s="67"/>
      <c r="C378" s="65"/>
      <c r="D378" s="65"/>
      <c r="E378" s="61"/>
      <c r="F378" s="51"/>
      <c r="G378" s="61"/>
      <c r="H378" s="62"/>
    </row>
    <row r="379" spans="1:8">
      <c r="A379" s="139"/>
      <c r="B379" s="51"/>
      <c r="C379" s="65"/>
      <c r="D379" s="65"/>
      <c r="E379" s="61"/>
      <c r="F379" s="69"/>
      <c r="G379" s="61"/>
      <c r="H379" s="62"/>
    </row>
    <row r="380" spans="1:8">
      <c r="A380" s="139"/>
      <c r="B380" s="51"/>
      <c r="C380" s="65"/>
      <c r="D380" s="65"/>
      <c r="E380" s="61"/>
      <c r="F380" s="69"/>
      <c r="G380" s="61"/>
      <c r="H380" s="62"/>
    </row>
    <row r="381" spans="1:8">
      <c r="A381" s="140"/>
      <c r="B381" s="51"/>
      <c r="C381" s="65"/>
      <c r="D381" s="65"/>
      <c r="E381" s="61"/>
      <c r="F381" s="69"/>
      <c r="G381" s="61"/>
      <c r="H381" s="62"/>
    </row>
    <row r="382" spans="1:8">
      <c r="A382" s="141"/>
      <c r="B382" s="66"/>
      <c r="C382" s="66"/>
      <c r="D382" s="66"/>
      <c r="E382" s="66"/>
      <c r="F382" s="628" t="s">
        <v>3790</v>
      </c>
      <c r="G382" s="66"/>
      <c r="H382" s="670">
        <f>SUM(H376:H378)</f>
        <v>0</v>
      </c>
    </row>
    <row r="383" spans="1:8">
      <c r="A383" s="142"/>
      <c r="B383" s="70"/>
      <c r="C383" s="70"/>
      <c r="D383" s="70"/>
      <c r="E383" s="70"/>
      <c r="F383" s="629"/>
      <c r="G383" s="70"/>
      <c r="H383" s="631"/>
    </row>
    <row r="384" spans="1:8">
      <c r="A384" s="671" t="s">
        <v>3791</v>
      </c>
      <c r="B384" s="672"/>
      <c r="C384" s="675">
        <v>253</v>
      </c>
      <c r="D384" s="628" t="s">
        <v>3792</v>
      </c>
      <c r="E384" s="676"/>
      <c r="F384" s="676"/>
      <c r="G384" s="51"/>
      <c r="H384" s="670">
        <f>(H372+H382)</f>
        <v>150.4</v>
      </c>
    </row>
    <row r="385" spans="1:8">
      <c r="A385" s="673"/>
      <c r="B385" s="674"/>
      <c r="C385" s="666"/>
      <c r="D385" s="677"/>
      <c r="E385" s="677"/>
      <c r="F385" s="677"/>
      <c r="G385" s="70"/>
      <c r="H385" s="640"/>
    </row>
    <row r="386" spans="1:8">
      <c r="A386" s="671" t="s">
        <v>3793</v>
      </c>
      <c r="B386" s="672"/>
      <c r="C386" s="672"/>
      <c r="D386" s="672"/>
      <c r="E386" s="672"/>
      <c r="F386" s="672"/>
      <c r="G386" s="51"/>
      <c r="H386" s="630">
        <f>H384/C384</f>
        <v>0.59446640316205535</v>
      </c>
    </row>
    <row r="387" spans="1:8">
      <c r="A387" s="673"/>
      <c r="B387" s="674"/>
      <c r="C387" s="674"/>
      <c r="D387" s="674"/>
      <c r="E387" s="674"/>
      <c r="F387" s="674"/>
      <c r="G387" s="51"/>
      <c r="H387" s="678"/>
    </row>
    <row r="388" spans="1:8">
      <c r="A388" s="632" t="s">
        <v>3768</v>
      </c>
      <c r="B388" s="679" t="s">
        <v>3794</v>
      </c>
      <c r="C388" s="680"/>
      <c r="D388" s="681"/>
      <c r="E388" s="682" t="s">
        <v>3795</v>
      </c>
      <c r="F388" s="682" t="s">
        <v>3784</v>
      </c>
      <c r="G388" s="636" t="s">
        <v>3796</v>
      </c>
      <c r="H388" s="72" t="s">
        <v>3784</v>
      </c>
    </row>
    <row r="389" spans="1:8">
      <c r="A389" s="633"/>
      <c r="B389" s="666"/>
      <c r="C389" s="666"/>
      <c r="D389" s="635"/>
      <c r="E389" s="667"/>
      <c r="F389" s="667"/>
      <c r="G389" s="667"/>
      <c r="H389" s="73" t="s">
        <v>3797</v>
      </c>
    </row>
    <row r="390" spans="1:8">
      <c r="A390" s="201"/>
      <c r="B390" s="50"/>
      <c r="C390" s="69"/>
      <c r="D390" s="65"/>
      <c r="E390" s="76"/>
      <c r="F390" s="61"/>
      <c r="G390" s="77"/>
      <c r="H390" s="78"/>
    </row>
    <row r="391" spans="1:8">
      <c r="A391" s="139"/>
      <c r="B391" s="50"/>
      <c r="C391" s="69"/>
      <c r="D391" s="65"/>
      <c r="E391" s="76"/>
      <c r="F391" s="61"/>
      <c r="G391" s="77"/>
      <c r="H391" s="78"/>
    </row>
    <row r="392" spans="1:8">
      <c r="A392" s="139"/>
      <c r="B392" s="50"/>
      <c r="C392" s="80"/>
      <c r="D392" s="65"/>
      <c r="E392" s="76"/>
      <c r="F392" s="61"/>
      <c r="G392" s="77"/>
      <c r="H392" s="78"/>
    </row>
    <row r="393" spans="1:8">
      <c r="A393" s="139"/>
      <c r="B393" s="50"/>
      <c r="C393" s="80"/>
      <c r="D393" s="65"/>
      <c r="E393" s="76"/>
      <c r="F393" s="61"/>
      <c r="G393" s="77"/>
      <c r="H393" s="78"/>
    </row>
    <row r="394" spans="1:8">
      <c r="A394" s="139"/>
      <c r="B394" s="50"/>
      <c r="C394" s="69"/>
      <c r="D394" s="65"/>
      <c r="E394" s="76"/>
      <c r="F394" s="61"/>
      <c r="G394" s="81"/>
      <c r="H394" s="78"/>
    </row>
    <row r="395" spans="1:8">
      <c r="A395" s="139"/>
      <c r="B395" s="50"/>
      <c r="C395" s="69"/>
      <c r="D395" s="65"/>
      <c r="E395" s="76"/>
      <c r="F395" s="61"/>
      <c r="G395" s="81"/>
      <c r="H395" s="78"/>
    </row>
    <row r="396" spans="1:8">
      <c r="A396" s="140"/>
      <c r="B396" s="51"/>
      <c r="C396" s="69"/>
      <c r="D396" s="65"/>
      <c r="E396" s="65"/>
      <c r="F396" s="61"/>
      <c r="G396" s="82"/>
      <c r="H396" s="83"/>
    </row>
    <row r="397" spans="1:8">
      <c r="A397" s="141"/>
      <c r="B397" s="66"/>
      <c r="C397" s="66"/>
      <c r="D397" s="66"/>
      <c r="E397" s="66"/>
      <c r="F397" s="628" t="s">
        <v>3798</v>
      </c>
      <c r="G397" s="66"/>
      <c r="H397" s="630"/>
    </row>
    <row r="398" spans="1:8">
      <c r="A398" s="142"/>
      <c r="B398" s="51"/>
      <c r="C398" s="51"/>
      <c r="D398" s="51"/>
      <c r="E398" s="51"/>
      <c r="F398" s="629"/>
      <c r="G398" s="51"/>
      <c r="H398" s="631"/>
    </row>
    <row r="399" spans="1:8">
      <c r="A399" s="632" t="s">
        <v>3768</v>
      </c>
      <c r="B399" s="634" t="s">
        <v>3799</v>
      </c>
      <c r="C399" s="84" t="s">
        <v>3</v>
      </c>
      <c r="D399" s="85" t="s">
        <v>3</v>
      </c>
      <c r="E399" s="86" t="s">
        <v>3</v>
      </c>
      <c r="F399" s="636" t="s">
        <v>3784</v>
      </c>
      <c r="G399" s="636" t="s">
        <v>3796</v>
      </c>
      <c r="H399" s="72" t="s">
        <v>3773</v>
      </c>
    </row>
    <row r="400" spans="1:8">
      <c r="A400" s="633"/>
      <c r="B400" s="635"/>
      <c r="C400" s="76" t="s">
        <v>3800</v>
      </c>
      <c r="D400" s="76" t="s">
        <v>3801</v>
      </c>
      <c r="E400" s="76" t="s">
        <v>3802</v>
      </c>
      <c r="F400" s="637"/>
      <c r="G400" s="637"/>
      <c r="H400" s="87" t="s">
        <v>3797</v>
      </c>
    </row>
    <row r="401" spans="1:8">
      <c r="A401" s="201"/>
      <c r="B401" s="202"/>
      <c r="C401" s="89"/>
      <c r="D401" s="89"/>
      <c r="E401" s="89"/>
      <c r="F401" s="89"/>
      <c r="G401" s="90"/>
      <c r="H401" s="91"/>
    </row>
    <row r="402" spans="1:8">
      <c r="A402" s="139"/>
      <c r="B402" s="202"/>
      <c r="C402" s="61"/>
      <c r="D402" s="61"/>
      <c r="E402" s="61"/>
      <c r="F402" s="61"/>
      <c r="G402" s="94"/>
      <c r="H402" s="95"/>
    </row>
    <row r="403" spans="1:8">
      <c r="A403" s="139"/>
      <c r="B403" s="202"/>
      <c r="C403" s="61"/>
      <c r="D403" s="61"/>
      <c r="E403" s="61"/>
      <c r="F403" s="61"/>
      <c r="G403" s="94"/>
      <c r="H403" s="95"/>
    </row>
    <row r="404" spans="1:8">
      <c r="A404" s="139"/>
      <c r="B404" s="202"/>
      <c r="C404" s="61"/>
      <c r="D404" s="61"/>
      <c r="E404" s="61"/>
      <c r="F404" s="61"/>
      <c r="G404" s="94"/>
      <c r="H404" s="95"/>
    </row>
    <row r="405" spans="1:8">
      <c r="A405" s="140"/>
      <c r="B405" s="65"/>
      <c r="C405" s="61"/>
      <c r="D405" s="61"/>
      <c r="E405" s="61"/>
      <c r="F405" s="65"/>
      <c r="G405" s="94"/>
      <c r="H405" s="95"/>
    </row>
    <row r="406" spans="1:8">
      <c r="A406" s="141"/>
      <c r="B406" s="66"/>
      <c r="C406" s="66"/>
      <c r="D406" s="66"/>
      <c r="E406" s="66"/>
      <c r="F406" s="628" t="s">
        <v>3803</v>
      </c>
      <c r="G406" s="66"/>
      <c r="H406" s="630"/>
    </row>
    <row r="407" spans="1:8">
      <c r="A407" s="142"/>
      <c r="B407" s="51"/>
      <c r="C407" s="51"/>
      <c r="D407" s="51"/>
      <c r="E407" s="51"/>
      <c r="F407" s="629"/>
      <c r="G407" s="51"/>
      <c r="H407" s="631"/>
    </row>
    <row r="408" spans="1:8">
      <c r="A408" s="638" t="s">
        <v>3804</v>
      </c>
      <c r="B408" s="639"/>
      <c r="C408" s="639"/>
      <c r="D408" s="66"/>
      <c r="E408" s="66"/>
      <c r="F408" s="66"/>
      <c r="G408" s="66"/>
      <c r="H408" s="630">
        <f>H386+H397+H406</f>
        <v>0.59446640316205535</v>
      </c>
    </row>
    <row r="409" spans="1:8">
      <c r="A409" s="638"/>
      <c r="B409" s="639"/>
      <c r="C409" s="639"/>
      <c r="D409" s="70"/>
      <c r="E409" s="70"/>
      <c r="F409" s="70"/>
      <c r="G409" s="70"/>
      <c r="H409" s="640"/>
    </row>
    <row r="410" spans="1:8">
      <c r="A410" s="641" t="s">
        <v>3847</v>
      </c>
      <c r="B410" s="628"/>
      <c r="C410" s="96"/>
      <c r="D410" s="66"/>
      <c r="E410" s="66"/>
      <c r="F410" s="66"/>
      <c r="G410" s="66"/>
      <c r="H410" s="644">
        <f>H408*34.32%</f>
        <v>0.20402086956521739</v>
      </c>
    </row>
    <row r="411" spans="1:8">
      <c r="A411" s="642"/>
      <c r="B411" s="643"/>
      <c r="C411" s="97"/>
      <c r="D411" s="70"/>
      <c r="E411" s="70"/>
      <c r="F411" s="70"/>
      <c r="G411" s="70"/>
      <c r="H411" s="645"/>
    </row>
    <row r="412" spans="1:8">
      <c r="A412" s="646" t="s">
        <v>3805</v>
      </c>
      <c r="B412" s="647"/>
      <c r="C412" s="96"/>
      <c r="D412" s="51"/>
      <c r="E412" s="51"/>
      <c r="F412" s="51"/>
      <c r="G412" s="51"/>
      <c r="H412" s="630">
        <f>(H408+H410)</f>
        <v>0.79848727272727271</v>
      </c>
    </row>
    <row r="413" spans="1:8" ht="15.75" thickBot="1">
      <c r="A413" s="641"/>
      <c r="B413" s="628"/>
      <c r="C413" s="119"/>
      <c r="D413" s="51"/>
      <c r="E413" s="51"/>
      <c r="F413" s="51"/>
      <c r="G413" s="51"/>
      <c r="H413" s="743"/>
    </row>
    <row r="414" spans="1:8">
      <c r="A414" s="650" t="s">
        <v>3806</v>
      </c>
      <c r="B414" s="651"/>
      <c r="C414" s="49"/>
      <c r="D414" s="203"/>
      <c r="E414" s="203"/>
      <c r="F414" s="203"/>
      <c r="G414" s="203"/>
      <c r="H414" s="204"/>
    </row>
    <row r="415" spans="1:8">
      <c r="A415" s="144"/>
      <c r="B415" s="104"/>
      <c r="C415" s="51"/>
      <c r="D415" s="105"/>
      <c r="E415" s="51"/>
      <c r="F415" s="51"/>
      <c r="G415" s="51"/>
      <c r="H415" s="95"/>
    </row>
    <row r="416" spans="1:8" ht="15.75" thickBot="1">
      <c r="A416" s="208"/>
      <c r="B416" s="205"/>
      <c r="C416" s="100"/>
      <c r="D416" s="206"/>
      <c r="E416" s="100"/>
      <c r="F416" s="100"/>
      <c r="G416" s="100"/>
      <c r="H416" s="207"/>
    </row>
    <row r="417" spans="1:8" ht="15" customHeight="1">
      <c r="A417" s="652" t="s">
        <v>3808</v>
      </c>
      <c r="B417" s="653"/>
      <c r="C417" s="654"/>
      <c r="D417" s="655" t="s">
        <v>3807</v>
      </c>
      <c r="E417" s="656"/>
      <c r="F417" s="656"/>
      <c r="G417" s="656"/>
      <c r="H417" s="657"/>
    </row>
    <row r="418" spans="1:8">
      <c r="A418" s="661" t="s">
        <v>4089</v>
      </c>
      <c r="B418" s="662"/>
      <c r="C418" s="663"/>
      <c r="D418" s="658"/>
      <c r="E418" s="659"/>
      <c r="F418" s="659"/>
      <c r="G418" s="659"/>
      <c r="H418" s="660"/>
    </row>
    <row r="419" spans="1:8">
      <c r="A419" s="661" t="s">
        <v>4387</v>
      </c>
      <c r="B419" s="662"/>
      <c r="C419" s="663"/>
      <c r="D419" s="658"/>
      <c r="E419" s="659"/>
      <c r="F419" s="659"/>
      <c r="G419" s="659"/>
      <c r="H419" s="660"/>
    </row>
    <row r="420" spans="1:8" ht="15.75" thickBot="1">
      <c r="A420" s="661" t="s">
        <v>4186</v>
      </c>
      <c r="B420" s="662"/>
      <c r="C420" s="663"/>
      <c r="D420" s="658"/>
      <c r="E420" s="659"/>
      <c r="F420" s="659"/>
      <c r="G420" s="659"/>
      <c r="H420" s="660"/>
    </row>
    <row r="421" spans="1:8">
      <c r="A421" s="650" t="s">
        <v>3846</v>
      </c>
      <c r="B421" s="651"/>
      <c r="C421" s="48" t="s">
        <v>3763</v>
      </c>
      <c r="D421" s="48" t="s">
        <v>3830</v>
      </c>
      <c r="E421" s="49"/>
      <c r="F421" s="49"/>
      <c r="G421" s="49"/>
      <c r="H421" s="683" t="s">
        <v>3823</v>
      </c>
    </row>
    <row r="422" spans="1:8">
      <c r="A422" s="685" t="s">
        <v>3829</v>
      </c>
      <c r="B422" s="686"/>
      <c r="C422" s="50"/>
      <c r="D422" s="133" t="s">
        <v>3831</v>
      </c>
      <c r="E422" s="51"/>
      <c r="F422" s="51"/>
      <c r="G422" s="51"/>
      <c r="H422" s="684"/>
    </row>
    <row r="423" spans="1:8">
      <c r="A423" s="632" t="s">
        <v>3768</v>
      </c>
      <c r="B423" s="634" t="s">
        <v>3769</v>
      </c>
      <c r="C423" s="687" t="s">
        <v>3770</v>
      </c>
      <c r="D423" s="52" t="s">
        <v>3771</v>
      </c>
      <c r="E423" s="53"/>
      <c r="F423" s="54" t="s">
        <v>3772</v>
      </c>
      <c r="G423" s="53"/>
      <c r="H423" s="55" t="s">
        <v>3773</v>
      </c>
    </row>
    <row r="424" spans="1:8">
      <c r="A424" s="633"/>
      <c r="B424" s="635"/>
      <c r="C424" s="667"/>
      <c r="D424" s="56" t="s">
        <v>3774</v>
      </c>
      <c r="E424" s="56" t="s">
        <v>3775</v>
      </c>
      <c r="F424" s="56" t="s">
        <v>3776</v>
      </c>
      <c r="G424" s="57" t="s">
        <v>3777</v>
      </c>
      <c r="H424" s="58" t="s">
        <v>3778</v>
      </c>
    </row>
    <row r="425" spans="1:8">
      <c r="A425" s="59" t="s">
        <v>3811</v>
      </c>
      <c r="B425" s="64" t="s">
        <v>3832</v>
      </c>
      <c r="C425" s="61">
        <v>1</v>
      </c>
      <c r="D425" s="61">
        <v>1</v>
      </c>
      <c r="E425" s="61">
        <v>0</v>
      </c>
      <c r="F425" s="61">
        <v>167.08</v>
      </c>
      <c r="G425" s="61">
        <v>18.579999999999998</v>
      </c>
      <c r="H425" s="62">
        <f>((F425*D425)+(E425*G425))*C425</f>
        <v>167.08</v>
      </c>
    </row>
    <row r="426" spans="1:8">
      <c r="A426" s="92" t="s">
        <v>3833</v>
      </c>
      <c r="B426" s="65" t="s">
        <v>3856</v>
      </c>
      <c r="C426" s="61">
        <v>2</v>
      </c>
      <c r="D426" s="61">
        <v>0.65</v>
      </c>
      <c r="E426" s="61">
        <v>0.35</v>
      </c>
      <c r="F426" s="61">
        <v>150.4</v>
      </c>
      <c r="G426" s="61">
        <v>15.76</v>
      </c>
      <c r="H426" s="62">
        <f>((F426*D426)+(E426*G426))*C426</f>
        <v>206.55200000000002</v>
      </c>
    </row>
    <row r="427" spans="1:8">
      <c r="A427" s="139"/>
      <c r="B427" s="65"/>
      <c r="C427" s="61"/>
      <c r="D427" s="61"/>
      <c r="E427" s="61"/>
      <c r="F427" s="61"/>
      <c r="G427" s="61"/>
      <c r="H427" s="62"/>
    </row>
    <row r="428" spans="1:8">
      <c r="A428" s="139"/>
      <c r="B428" s="65"/>
      <c r="C428" s="61"/>
      <c r="D428" s="61"/>
      <c r="E428" s="61"/>
      <c r="F428" s="61"/>
      <c r="G428" s="61"/>
      <c r="H428" s="62"/>
    </row>
    <row r="429" spans="1:8">
      <c r="A429" s="139"/>
      <c r="B429" s="65"/>
      <c r="C429" s="61"/>
      <c r="D429" s="61"/>
      <c r="E429" s="61"/>
      <c r="F429" s="61"/>
      <c r="G429" s="61"/>
      <c r="H429" s="62"/>
    </row>
    <row r="430" spans="1:8">
      <c r="A430" s="139"/>
      <c r="B430" s="65"/>
      <c r="C430" s="61"/>
      <c r="D430" s="61"/>
      <c r="E430" s="61"/>
      <c r="F430" s="61"/>
      <c r="G430" s="61"/>
      <c r="H430" s="62"/>
    </row>
    <row r="431" spans="1:8">
      <c r="A431" s="140"/>
      <c r="B431" s="65"/>
      <c r="C431" s="61"/>
      <c r="D431" s="61"/>
      <c r="E431" s="61"/>
      <c r="F431" s="61"/>
      <c r="G431" s="61"/>
      <c r="H431" s="62"/>
    </row>
    <row r="432" spans="1:8">
      <c r="A432" s="137"/>
      <c r="B432" s="66"/>
      <c r="C432" s="66"/>
      <c r="D432" s="66"/>
      <c r="E432" s="66"/>
      <c r="F432" s="628" t="s">
        <v>3780</v>
      </c>
      <c r="G432" s="66"/>
      <c r="H432" s="688">
        <f>SUM(H425:H429)</f>
        <v>373.63200000000006</v>
      </c>
    </row>
    <row r="433" spans="1:8">
      <c r="A433" s="138"/>
      <c r="B433" s="51"/>
      <c r="C433" s="51"/>
      <c r="D433" s="51"/>
      <c r="E433" s="51"/>
      <c r="F433" s="629"/>
      <c r="G433" s="51"/>
      <c r="H433" s="689"/>
    </row>
    <row r="434" spans="1:8">
      <c r="A434" s="632" t="s">
        <v>3768</v>
      </c>
      <c r="B434" s="664" t="s">
        <v>3781</v>
      </c>
      <c r="C434" s="665"/>
      <c r="D434" s="636" t="s">
        <v>3782</v>
      </c>
      <c r="E434" s="636" t="s">
        <v>3770</v>
      </c>
      <c r="F434" s="668" t="s">
        <v>3783</v>
      </c>
      <c r="G434" s="665"/>
      <c r="H434" s="55" t="s">
        <v>3784</v>
      </c>
    </row>
    <row r="435" spans="1:8">
      <c r="A435" s="633"/>
      <c r="B435" s="666"/>
      <c r="C435" s="635"/>
      <c r="D435" s="667"/>
      <c r="E435" s="667"/>
      <c r="F435" s="669"/>
      <c r="G435" s="635"/>
      <c r="H435" s="58" t="s">
        <v>3778</v>
      </c>
    </row>
    <row r="436" spans="1:8">
      <c r="A436" s="59" t="s">
        <v>3785</v>
      </c>
      <c r="B436" s="67" t="s">
        <v>3786</v>
      </c>
      <c r="C436" s="65"/>
      <c r="D436" s="65"/>
      <c r="E436" s="61">
        <v>1</v>
      </c>
      <c r="F436" s="68"/>
      <c r="G436" s="61">
        <v>25.21</v>
      </c>
      <c r="H436" s="62">
        <f>E436*G436</f>
        <v>25.21</v>
      </c>
    </row>
    <row r="437" spans="1:8">
      <c r="A437" s="63" t="s">
        <v>3787</v>
      </c>
      <c r="B437" s="67" t="s">
        <v>3788</v>
      </c>
      <c r="C437" s="65"/>
      <c r="D437" s="65"/>
      <c r="E437" s="61">
        <v>3</v>
      </c>
      <c r="F437" s="51"/>
      <c r="G437" s="61">
        <v>8.3000000000000007</v>
      </c>
      <c r="H437" s="62">
        <f>E437*G437</f>
        <v>24.900000000000002</v>
      </c>
    </row>
    <row r="438" spans="1:8">
      <c r="A438" s="139"/>
      <c r="B438" s="67" t="s">
        <v>3789</v>
      </c>
      <c r="C438" s="65"/>
      <c r="D438" s="65"/>
      <c r="E438" s="61"/>
      <c r="F438" s="51"/>
      <c r="G438" s="61"/>
      <c r="H438" s="62">
        <f>SUM(H435:H437)*15.51%</f>
        <v>7.772060999999999</v>
      </c>
    </row>
    <row r="439" spans="1:8">
      <c r="A439" s="139"/>
      <c r="B439" s="51"/>
      <c r="C439" s="65"/>
      <c r="D439" s="65"/>
      <c r="E439" s="61"/>
      <c r="F439" s="69"/>
      <c r="G439" s="61"/>
      <c r="H439" s="62"/>
    </row>
    <row r="440" spans="1:8">
      <c r="A440" s="139"/>
      <c r="B440" s="51"/>
      <c r="C440" s="65"/>
      <c r="D440" s="65"/>
      <c r="E440" s="61"/>
      <c r="F440" s="69"/>
      <c r="G440" s="61"/>
      <c r="H440" s="62"/>
    </row>
    <row r="441" spans="1:8">
      <c r="A441" s="140"/>
      <c r="B441" s="51"/>
      <c r="C441" s="65"/>
      <c r="D441" s="65"/>
      <c r="E441" s="61"/>
      <c r="F441" s="69"/>
      <c r="G441" s="61"/>
      <c r="H441" s="62"/>
    </row>
    <row r="442" spans="1:8">
      <c r="A442" s="141"/>
      <c r="B442" s="66"/>
      <c r="C442" s="66"/>
      <c r="D442" s="66"/>
      <c r="E442" s="66"/>
      <c r="F442" s="628" t="s">
        <v>3790</v>
      </c>
      <c r="G442" s="66"/>
      <c r="H442" s="670">
        <f>SUM(H436:H438)</f>
        <v>57.882061</v>
      </c>
    </row>
    <row r="443" spans="1:8">
      <c r="A443" s="142"/>
      <c r="B443" s="70"/>
      <c r="C443" s="70"/>
      <c r="D443" s="70"/>
      <c r="E443" s="70"/>
      <c r="F443" s="629"/>
      <c r="G443" s="70"/>
      <c r="H443" s="631"/>
    </row>
    <row r="444" spans="1:8">
      <c r="A444" s="671" t="s">
        <v>3791</v>
      </c>
      <c r="B444" s="672"/>
      <c r="C444" s="675">
        <v>162</v>
      </c>
      <c r="D444" s="628" t="s">
        <v>3792</v>
      </c>
      <c r="E444" s="676"/>
      <c r="F444" s="676"/>
      <c r="G444" s="51"/>
      <c r="H444" s="670">
        <f>(H432+H442)</f>
        <v>431.51406100000008</v>
      </c>
    </row>
    <row r="445" spans="1:8">
      <c r="A445" s="673"/>
      <c r="B445" s="674"/>
      <c r="C445" s="666"/>
      <c r="D445" s="677"/>
      <c r="E445" s="677"/>
      <c r="F445" s="677"/>
      <c r="G445" s="70"/>
      <c r="H445" s="640"/>
    </row>
    <row r="446" spans="1:8">
      <c r="A446" s="671" t="s">
        <v>3793</v>
      </c>
      <c r="B446" s="672"/>
      <c r="C446" s="672"/>
      <c r="D446" s="672"/>
      <c r="E446" s="672"/>
      <c r="F446" s="672"/>
      <c r="G446" s="51"/>
      <c r="H446" s="630">
        <f>H444/C444</f>
        <v>2.6636670432098772</v>
      </c>
    </row>
    <row r="447" spans="1:8">
      <c r="A447" s="673"/>
      <c r="B447" s="674"/>
      <c r="C447" s="674"/>
      <c r="D447" s="674"/>
      <c r="E447" s="674"/>
      <c r="F447" s="674"/>
      <c r="G447" s="51"/>
      <c r="H447" s="678"/>
    </row>
    <row r="448" spans="1:8">
      <c r="A448" s="632" t="s">
        <v>3768</v>
      </c>
      <c r="B448" s="679" t="s">
        <v>3794</v>
      </c>
      <c r="C448" s="680"/>
      <c r="D448" s="681"/>
      <c r="E448" s="682" t="s">
        <v>3795</v>
      </c>
      <c r="F448" s="682" t="s">
        <v>3784</v>
      </c>
      <c r="G448" s="636" t="s">
        <v>3796</v>
      </c>
      <c r="H448" s="72" t="s">
        <v>3784</v>
      </c>
    </row>
    <row r="449" spans="1:8">
      <c r="A449" s="633"/>
      <c r="B449" s="666"/>
      <c r="C449" s="666"/>
      <c r="D449" s="635"/>
      <c r="E449" s="667"/>
      <c r="F449" s="667"/>
      <c r="G449" s="667"/>
      <c r="H449" s="73" t="s">
        <v>3797</v>
      </c>
    </row>
    <row r="450" spans="1:8">
      <c r="A450" s="156" t="s">
        <v>3835</v>
      </c>
      <c r="B450" s="50" t="s">
        <v>3834</v>
      </c>
      <c r="C450" s="69"/>
      <c r="D450" s="65"/>
      <c r="E450" s="76" t="s">
        <v>21</v>
      </c>
      <c r="F450" s="61">
        <v>40</v>
      </c>
      <c r="G450" s="77">
        <v>1.1000000000000001</v>
      </c>
      <c r="H450" s="78">
        <f>F450*G450</f>
        <v>44</v>
      </c>
    </row>
    <row r="451" spans="1:8">
      <c r="A451" s="139"/>
      <c r="B451" s="50"/>
      <c r="C451" s="69"/>
      <c r="D451" s="65"/>
      <c r="E451" s="76"/>
      <c r="F451" s="61"/>
      <c r="G451" s="77"/>
      <c r="H451" s="78"/>
    </row>
    <row r="452" spans="1:8">
      <c r="A452" s="139"/>
      <c r="B452" s="50"/>
      <c r="C452" s="80"/>
      <c r="D452" s="65"/>
      <c r="E452" s="76"/>
      <c r="F452" s="61"/>
      <c r="G452" s="77"/>
      <c r="H452" s="78"/>
    </row>
    <row r="453" spans="1:8">
      <c r="A453" s="139"/>
      <c r="B453" s="50"/>
      <c r="C453" s="80"/>
      <c r="D453" s="65"/>
      <c r="E453" s="76"/>
      <c r="F453" s="61"/>
      <c r="G453" s="77"/>
      <c r="H453" s="78"/>
    </row>
    <row r="454" spans="1:8">
      <c r="A454" s="139"/>
      <c r="B454" s="50"/>
      <c r="C454" s="69"/>
      <c r="D454" s="65"/>
      <c r="E454" s="76"/>
      <c r="F454" s="61"/>
      <c r="G454" s="81"/>
      <c r="H454" s="78"/>
    </row>
    <row r="455" spans="1:8">
      <c r="A455" s="139"/>
      <c r="B455" s="50"/>
      <c r="C455" s="69"/>
      <c r="D455" s="65"/>
      <c r="E455" s="76"/>
      <c r="F455" s="61"/>
      <c r="G455" s="81"/>
      <c r="H455" s="78"/>
    </row>
    <row r="456" spans="1:8">
      <c r="A456" s="140"/>
      <c r="B456" s="51"/>
      <c r="C456" s="69"/>
      <c r="D456" s="65"/>
      <c r="E456" s="65"/>
      <c r="F456" s="61"/>
      <c r="G456" s="82"/>
      <c r="H456" s="83"/>
    </row>
    <row r="457" spans="1:8">
      <c r="A457" s="141"/>
      <c r="B457" s="66"/>
      <c r="C457" s="66"/>
      <c r="D457" s="66"/>
      <c r="E457" s="66"/>
      <c r="F457" s="628" t="s">
        <v>3798</v>
      </c>
      <c r="G457" s="66"/>
      <c r="H457" s="670">
        <f>SUM(H450:H452)</f>
        <v>44</v>
      </c>
    </row>
    <row r="458" spans="1:8">
      <c r="A458" s="142"/>
      <c r="B458" s="51"/>
      <c r="C458" s="51"/>
      <c r="D458" s="51"/>
      <c r="E458" s="51"/>
      <c r="F458" s="629"/>
      <c r="G458" s="51"/>
      <c r="H458" s="631"/>
    </row>
    <row r="459" spans="1:8">
      <c r="A459" s="632" t="s">
        <v>3768</v>
      </c>
      <c r="B459" s="634" t="s">
        <v>3799</v>
      </c>
      <c r="C459" s="84" t="s">
        <v>3</v>
      </c>
      <c r="D459" s="85" t="s">
        <v>3</v>
      </c>
      <c r="E459" s="86" t="s">
        <v>3</v>
      </c>
      <c r="F459" s="636" t="s">
        <v>3784</v>
      </c>
      <c r="G459" s="636" t="s">
        <v>3796</v>
      </c>
      <c r="H459" s="72" t="s">
        <v>3773</v>
      </c>
    </row>
    <row r="460" spans="1:8">
      <c r="A460" s="633"/>
      <c r="B460" s="635"/>
      <c r="C460" s="76" t="s">
        <v>3800</v>
      </c>
      <c r="D460" s="76" t="s">
        <v>3801</v>
      </c>
      <c r="E460" s="76" t="s">
        <v>3802</v>
      </c>
      <c r="F460" s="637"/>
      <c r="G460" s="637"/>
      <c r="H460" s="197" t="s">
        <v>3797</v>
      </c>
    </row>
    <row r="461" spans="1:8">
      <c r="A461" s="156"/>
      <c r="B461" s="195"/>
      <c r="C461" s="89"/>
      <c r="D461" s="89"/>
      <c r="E461" s="89"/>
      <c r="F461" s="89"/>
      <c r="G461" s="117"/>
      <c r="H461" s="78"/>
    </row>
    <row r="462" spans="1:8">
      <c r="A462" s="139"/>
      <c r="B462" s="202"/>
      <c r="C462" s="61"/>
      <c r="D462" s="61"/>
      <c r="E462" s="61"/>
      <c r="F462" s="61"/>
      <c r="G462" s="94"/>
      <c r="H462" s="95"/>
    </row>
    <row r="463" spans="1:8">
      <c r="A463" s="139"/>
      <c r="B463" s="202"/>
      <c r="C463" s="61"/>
      <c r="D463" s="61"/>
      <c r="E463" s="61"/>
      <c r="F463" s="61"/>
      <c r="G463" s="94"/>
      <c r="H463" s="95"/>
    </row>
    <row r="464" spans="1:8">
      <c r="A464" s="139"/>
      <c r="B464" s="202"/>
      <c r="C464" s="61"/>
      <c r="D464" s="61"/>
      <c r="E464" s="61"/>
      <c r="F464" s="61"/>
      <c r="G464" s="94"/>
      <c r="H464" s="95"/>
    </row>
    <row r="465" spans="1:8">
      <c r="A465" s="140"/>
      <c r="B465" s="65"/>
      <c r="C465" s="61"/>
      <c r="D465" s="61"/>
      <c r="E465" s="61"/>
      <c r="F465" s="65"/>
      <c r="G465" s="94"/>
      <c r="H465" s="95"/>
    </row>
    <row r="466" spans="1:8">
      <c r="A466" s="141"/>
      <c r="B466" s="66"/>
      <c r="C466" s="66"/>
      <c r="D466" s="66"/>
      <c r="E466" s="66"/>
      <c r="F466" s="628" t="s">
        <v>3803</v>
      </c>
      <c r="G466" s="66"/>
      <c r="H466" s="670">
        <f>SUM(H461:H463)</f>
        <v>0</v>
      </c>
    </row>
    <row r="467" spans="1:8">
      <c r="A467" s="142"/>
      <c r="B467" s="51"/>
      <c r="C467" s="51"/>
      <c r="D467" s="51"/>
      <c r="E467" s="51"/>
      <c r="F467" s="629"/>
      <c r="G467" s="51"/>
      <c r="H467" s="631"/>
    </row>
    <row r="468" spans="1:8">
      <c r="A468" s="638" t="s">
        <v>3804</v>
      </c>
      <c r="B468" s="639"/>
      <c r="C468" s="639"/>
      <c r="D468" s="66"/>
      <c r="E468" s="66"/>
      <c r="F468" s="66"/>
      <c r="G468" s="66"/>
      <c r="H468" s="630">
        <f>H446+H457+H466</f>
        <v>46.663667043209877</v>
      </c>
    </row>
    <row r="469" spans="1:8">
      <c r="A469" s="638"/>
      <c r="B469" s="639"/>
      <c r="C469" s="639"/>
      <c r="D469" s="70"/>
      <c r="E469" s="70"/>
      <c r="F469" s="70"/>
      <c r="G469" s="70"/>
      <c r="H469" s="640"/>
    </row>
    <row r="470" spans="1:8">
      <c r="A470" s="641" t="s">
        <v>3847</v>
      </c>
      <c r="B470" s="628"/>
      <c r="C470" s="96"/>
      <c r="D470" s="66"/>
      <c r="E470" s="66"/>
      <c r="F470" s="66"/>
      <c r="G470" s="66"/>
      <c r="H470" s="644">
        <f>H468*34.32%</f>
        <v>16.014970529229629</v>
      </c>
    </row>
    <row r="471" spans="1:8">
      <c r="A471" s="642"/>
      <c r="B471" s="643"/>
      <c r="C471" s="97"/>
      <c r="D471" s="70"/>
      <c r="E471" s="70"/>
      <c r="F471" s="70"/>
      <c r="G471" s="70"/>
      <c r="H471" s="645"/>
    </row>
    <row r="472" spans="1:8">
      <c r="A472" s="646" t="s">
        <v>3805</v>
      </c>
      <c r="B472" s="647"/>
      <c r="C472" s="96"/>
      <c r="D472" s="51"/>
      <c r="E472" s="51"/>
      <c r="F472" s="51"/>
      <c r="G472" s="51"/>
      <c r="H472" s="630">
        <f>(H468+H470)</f>
        <v>62.678637572439506</v>
      </c>
    </row>
    <row r="473" spans="1:8" ht="15.75" thickBot="1">
      <c r="A473" s="641"/>
      <c r="B473" s="628"/>
      <c r="C473" s="119"/>
      <c r="D473" s="51"/>
      <c r="E473" s="51"/>
      <c r="F473" s="51"/>
      <c r="G473" s="51"/>
      <c r="H473" s="743"/>
    </row>
    <row r="474" spans="1:8">
      <c r="A474" s="650" t="s">
        <v>3806</v>
      </c>
      <c r="B474" s="651"/>
      <c r="C474" s="49"/>
      <c r="D474" s="203"/>
      <c r="E474" s="203"/>
      <c r="F474" s="203"/>
      <c r="G474" s="203"/>
      <c r="H474" s="204"/>
    </row>
    <row r="475" spans="1:8">
      <c r="A475" s="144"/>
      <c r="B475" s="104"/>
      <c r="C475" s="51"/>
      <c r="D475" s="105"/>
      <c r="E475" s="51"/>
      <c r="F475" s="51"/>
      <c r="G475" s="51"/>
      <c r="H475" s="95"/>
    </row>
    <row r="476" spans="1:8" ht="15.75" thickBot="1">
      <c r="A476" s="208"/>
      <c r="B476" s="205"/>
      <c r="C476" s="100"/>
      <c r="D476" s="206"/>
      <c r="E476" s="100"/>
      <c r="F476" s="100"/>
      <c r="G476" s="100"/>
      <c r="H476" s="207"/>
    </row>
    <row r="477" spans="1:8" ht="15" customHeight="1">
      <c r="A477" s="652" t="s">
        <v>3808</v>
      </c>
      <c r="B477" s="653"/>
      <c r="C477" s="654"/>
      <c r="D477" s="655" t="s">
        <v>3807</v>
      </c>
      <c r="E477" s="656"/>
      <c r="F477" s="656"/>
      <c r="G477" s="656"/>
      <c r="H477" s="657"/>
    </row>
    <row r="478" spans="1:8">
      <c r="A478" s="661" t="s">
        <v>4089</v>
      </c>
      <c r="B478" s="662"/>
      <c r="C478" s="663"/>
      <c r="D478" s="658"/>
      <c r="E478" s="659"/>
      <c r="F478" s="659"/>
      <c r="G478" s="659"/>
      <c r="H478" s="660"/>
    </row>
    <row r="479" spans="1:8">
      <c r="A479" s="661" t="s">
        <v>4387</v>
      </c>
      <c r="B479" s="662"/>
      <c r="C479" s="663"/>
      <c r="D479" s="658"/>
      <c r="E479" s="659"/>
      <c r="F479" s="659"/>
      <c r="G479" s="659"/>
      <c r="H479" s="660"/>
    </row>
    <row r="480" spans="1:8" ht="15.75" thickBot="1">
      <c r="A480" s="661" t="s">
        <v>4186</v>
      </c>
      <c r="B480" s="662"/>
      <c r="C480" s="663"/>
      <c r="D480" s="658"/>
      <c r="E480" s="659"/>
      <c r="F480" s="659"/>
      <c r="G480" s="659"/>
      <c r="H480" s="660"/>
    </row>
    <row r="481" spans="1:8">
      <c r="A481" s="650" t="s">
        <v>3846</v>
      </c>
      <c r="B481" s="651"/>
      <c r="C481" s="48" t="s">
        <v>3763</v>
      </c>
      <c r="D481" s="48" t="s">
        <v>3842</v>
      </c>
      <c r="E481" s="49"/>
      <c r="F481" s="49"/>
      <c r="G481" s="49"/>
      <c r="H481" s="683" t="s">
        <v>3823</v>
      </c>
    </row>
    <row r="482" spans="1:8">
      <c r="A482" s="685" t="s">
        <v>3837</v>
      </c>
      <c r="B482" s="686"/>
      <c r="C482" s="50"/>
      <c r="D482" s="133" t="s">
        <v>3838</v>
      </c>
      <c r="E482" s="51"/>
      <c r="F482" s="51"/>
      <c r="G482" s="51"/>
      <c r="H482" s="684"/>
    </row>
    <row r="483" spans="1:8">
      <c r="A483" s="632" t="s">
        <v>3768</v>
      </c>
      <c r="B483" s="634" t="s">
        <v>3769</v>
      </c>
      <c r="C483" s="687" t="s">
        <v>3770</v>
      </c>
      <c r="D483" s="52" t="s">
        <v>3771</v>
      </c>
      <c r="E483" s="53"/>
      <c r="F483" s="54" t="s">
        <v>3772</v>
      </c>
      <c r="G483" s="53"/>
      <c r="H483" s="55" t="s">
        <v>3773</v>
      </c>
    </row>
    <row r="484" spans="1:8">
      <c r="A484" s="633"/>
      <c r="B484" s="635"/>
      <c r="C484" s="667"/>
      <c r="D484" s="56" t="s">
        <v>3774</v>
      </c>
      <c r="E484" s="56" t="s">
        <v>3775</v>
      </c>
      <c r="F484" s="56" t="s">
        <v>3776</v>
      </c>
      <c r="G484" s="57" t="s">
        <v>3777</v>
      </c>
      <c r="H484" s="58" t="s">
        <v>3778</v>
      </c>
    </row>
    <row r="485" spans="1:8">
      <c r="A485" s="59" t="s">
        <v>3811</v>
      </c>
      <c r="B485" s="64" t="s">
        <v>3832</v>
      </c>
      <c r="C485" s="61">
        <v>1</v>
      </c>
      <c r="D485" s="61">
        <v>1</v>
      </c>
      <c r="E485" s="61">
        <v>0</v>
      </c>
      <c r="F485" s="61">
        <v>167.08</v>
      </c>
      <c r="G485" s="61">
        <v>18.579999999999998</v>
      </c>
      <c r="H485" s="62">
        <f>((F485*D485)+(E485*G485))*C485</f>
        <v>167.08</v>
      </c>
    </row>
    <row r="486" spans="1:8">
      <c r="A486" s="92" t="s">
        <v>3833</v>
      </c>
      <c r="B486" s="65" t="s">
        <v>3856</v>
      </c>
      <c r="C486" s="61">
        <v>2</v>
      </c>
      <c r="D486" s="61">
        <v>0.65</v>
      </c>
      <c r="E486" s="61">
        <v>0.35</v>
      </c>
      <c r="F486" s="61">
        <v>150.4</v>
      </c>
      <c r="G486" s="61">
        <v>15.76</v>
      </c>
      <c r="H486" s="62">
        <f>((F486*D486)+(E486*G486))*C486</f>
        <v>206.55200000000002</v>
      </c>
    </row>
    <row r="487" spans="1:8">
      <c r="A487" s="139"/>
      <c r="B487" s="65"/>
      <c r="C487" s="61"/>
      <c r="D487" s="61"/>
      <c r="E487" s="61"/>
      <c r="F487" s="61"/>
      <c r="G487" s="61"/>
      <c r="H487" s="62"/>
    </row>
    <row r="488" spans="1:8">
      <c r="A488" s="139"/>
      <c r="B488" s="65"/>
      <c r="C488" s="61"/>
      <c r="D488" s="61"/>
      <c r="E488" s="61"/>
      <c r="F488" s="61"/>
      <c r="G488" s="61"/>
      <c r="H488" s="62"/>
    </row>
    <row r="489" spans="1:8">
      <c r="A489" s="139"/>
      <c r="B489" s="65"/>
      <c r="C489" s="61"/>
      <c r="D489" s="61"/>
      <c r="E489" s="61"/>
      <c r="F489" s="61"/>
      <c r="G489" s="61"/>
      <c r="H489" s="62"/>
    </row>
    <row r="490" spans="1:8">
      <c r="A490" s="139"/>
      <c r="B490" s="65"/>
      <c r="C490" s="61"/>
      <c r="D490" s="61"/>
      <c r="E490" s="61"/>
      <c r="F490" s="61"/>
      <c r="G490" s="61"/>
      <c r="H490" s="62"/>
    </row>
    <row r="491" spans="1:8">
      <c r="A491" s="140"/>
      <c r="B491" s="65"/>
      <c r="C491" s="61"/>
      <c r="D491" s="61"/>
      <c r="E491" s="61"/>
      <c r="F491" s="61"/>
      <c r="G491" s="61"/>
      <c r="H491" s="62"/>
    </row>
    <row r="492" spans="1:8">
      <c r="A492" s="137"/>
      <c r="B492" s="66"/>
      <c r="C492" s="66"/>
      <c r="D492" s="66"/>
      <c r="E492" s="66"/>
      <c r="F492" s="628" t="s">
        <v>3780</v>
      </c>
      <c r="G492" s="66"/>
      <c r="H492" s="688">
        <f>SUM(H485:H489)</f>
        <v>373.63200000000006</v>
      </c>
    </row>
    <row r="493" spans="1:8">
      <c r="A493" s="138"/>
      <c r="B493" s="51"/>
      <c r="C493" s="51"/>
      <c r="D493" s="51"/>
      <c r="E493" s="51"/>
      <c r="F493" s="629"/>
      <c r="G493" s="51"/>
      <c r="H493" s="689"/>
    </row>
    <row r="494" spans="1:8">
      <c r="A494" s="632" t="s">
        <v>3768</v>
      </c>
      <c r="B494" s="664" t="s">
        <v>3781</v>
      </c>
      <c r="C494" s="665"/>
      <c r="D494" s="636" t="s">
        <v>3782</v>
      </c>
      <c r="E494" s="636" t="s">
        <v>3770</v>
      </c>
      <c r="F494" s="668" t="s">
        <v>3783</v>
      </c>
      <c r="G494" s="665"/>
      <c r="H494" s="55" t="s">
        <v>3784</v>
      </c>
    </row>
    <row r="495" spans="1:8">
      <c r="A495" s="633"/>
      <c r="B495" s="666"/>
      <c r="C495" s="635"/>
      <c r="D495" s="667"/>
      <c r="E495" s="667"/>
      <c r="F495" s="669"/>
      <c r="G495" s="635"/>
      <c r="H495" s="58" t="s">
        <v>3778</v>
      </c>
    </row>
    <row r="496" spans="1:8">
      <c r="A496" s="59" t="s">
        <v>3785</v>
      </c>
      <c r="B496" s="67" t="s">
        <v>3786</v>
      </c>
      <c r="C496" s="65"/>
      <c r="D496" s="65"/>
      <c r="E496" s="61">
        <v>1</v>
      </c>
      <c r="F496" s="68"/>
      <c r="G496" s="61">
        <v>25.21</v>
      </c>
      <c r="H496" s="62">
        <f>E496*G496</f>
        <v>25.21</v>
      </c>
    </row>
    <row r="497" spans="1:8">
      <c r="A497" s="63" t="s">
        <v>3787</v>
      </c>
      <c r="B497" s="67" t="s">
        <v>3788</v>
      </c>
      <c r="C497" s="65"/>
      <c r="D497" s="65"/>
      <c r="E497" s="61">
        <v>3</v>
      </c>
      <c r="F497" s="51"/>
      <c r="G497" s="61">
        <v>8.3000000000000007</v>
      </c>
      <c r="H497" s="62">
        <f>E497*G497</f>
        <v>24.900000000000002</v>
      </c>
    </row>
    <row r="498" spans="1:8">
      <c r="A498" s="139"/>
      <c r="B498" s="67" t="s">
        <v>3789</v>
      </c>
      <c r="C498" s="65"/>
      <c r="D498" s="65"/>
      <c r="E498" s="61"/>
      <c r="F498" s="51"/>
      <c r="G498" s="61"/>
      <c r="H498" s="62">
        <f>SUM(H495:H497)*15.51%</f>
        <v>7.772060999999999</v>
      </c>
    </row>
    <row r="499" spans="1:8">
      <c r="A499" s="139"/>
      <c r="B499" s="51"/>
      <c r="C499" s="65"/>
      <c r="D499" s="65"/>
      <c r="E499" s="61"/>
      <c r="F499" s="69"/>
      <c r="G499" s="61"/>
      <c r="H499" s="62"/>
    </row>
    <row r="500" spans="1:8">
      <c r="A500" s="139"/>
      <c r="B500" s="51"/>
      <c r="C500" s="65"/>
      <c r="D500" s="65"/>
      <c r="E500" s="61"/>
      <c r="F500" s="69"/>
      <c r="G500" s="61"/>
      <c r="H500" s="62"/>
    </row>
    <row r="501" spans="1:8">
      <c r="A501" s="140"/>
      <c r="B501" s="51"/>
      <c r="C501" s="65"/>
      <c r="D501" s="65"/>
      <c r="E501" s="61"/>
      <c r="F501" s="69"/>
      <c r="G501" s="61"/>
      <c r="H501" s="62"/>
    </row>
    <row r="502" spans="1:8">
      <c r="A502" s="141"/>
      <c r="B502" s="66"/>
      <c r="C502" s="66"/>
      <c r="D502" s="66"/>
      <c r="E502" s="66"/>
      <c r="F502" s="628" t="s">
        <v>3790</v>
      </c>
      <c r="G502" s="66"/>
      <c r="H502" s="670">
        <f>SUM(H496:H498)</f>
        <v>57.882061</v>
      </c>
    </row>
    <row r="503" spans="1:8">
      <c r="A503" s="142"/>
      <c r="B503" s="70"/>
      <c r="C503" s="70"/>
      <c r="D503" s="70"/>
      <c r="E503" s="70"/>
      <c r="F503" s="629"/>
      <c r="G503" s="70"/>
      <c r="H503" s="631"/>
    </row>
    <row r="504" spans="1:8">
      <c r="A504" s="671" t="s">
        <v>3791</v>
      </c>
      <c r="B504" s="672"/>
      <c r="C504" s="675">
        <v>162</v>
      </c>
      <c r="D504" s="628" t="s">
        <v>3792</v>
      </c>
      <c r="E504" s="676"/>
      <c r="F504" s="676"/>
      <c r="G504" s="51"/>
      <c r="H504" s="670">
        <f>(H492+H502)</f>
        <v>431.51406100000008</v>
      </c>
    </row>
    <row r="505" spans="1:8">
      <c r="A505" s="673"/>
      <c r="B505" s="674"/>
      <c r="C505" s="666"/>
      <c r="D505" s="677"/>
      <c r="E505" s="677"/>
      <c r="F505" s="677"/>
      <c r="G505" s="70"/>
      <c r="H505" s="640"/>
    </row>
    <row r="506" spans="1:8">
      <c r="A506" s="671" t="s">
        <v>3793</v>
      </c>
      <c r="B506" s="672"/>
      <c r="C506" s="672"/>
      <c r="D506" s="672"/>
      <c r="E506" s="672"/>
      <c r="F506" s="672"/>
      <c r="G506" s="51"/>
      <c r="H506" s="630">
        <f>H504/C504</f>
        <v>2.6636670432098772</v>
      </c>
    </row>
    <row r="507" spans="1:8">
      <c r="A507" s="673"/>
      <c r="B507" s="674"/>
      <c r="C507" s="674"/>
      <c r="D507" s="674"/>
      <c r="E507" s="674"/>
      <c r="F507" s="674"/>
      <c r="G507" s="51"/>
      <c r="H507" s="678"/>
    </row>
    <row r="508" spans="1:8">
      <c r="A508" s="632" t="s">
        <v>3768</v>
      </c>
      <c r="B508" s="679" t="s">
        <v>3794</v>
      </c>
      <c r="C508" s="680"/>
      <c r="D508" s="681"/>
      <c r="E508" s="682" t="s">
        <v>3795</v>
      </c>
      <c r="F508" s="682" t="s">
        <v>3784</v>
      </c>
      <c r="G508" s="636" t="s">
        <v>3796</v>
      </c>
      <c r="H508" s="72" t="s">
        <v>3784</v>
      </c>
    </row>
    <row r="509" spans="1:8">
      <c r="A509" s="633"/>
      <c r="B509" s="666"/>
      <c r="C509" s="666"/>
      <c r="D509" s="635"/>
      <c r="E509" s="667"/>
      <c r="F509" s="667"/>
      <c r="G509" s="667"/>
      <c r="H509" s="73" t="s">
        <v>3797</v>
      </c>
    </row>
    <row r="510" spans="1:8">
      <c r="A510" s="156" t="s">
        <v>3840</v>
      </c>
      <c r="B510" s="50" t="s">
        <v>3839</v>
      </c>
      <c r="C510" s="69"/>
      <c r="D510" s="65"/>
      <c r="E510" s="76" t="s">
        <v>21</v>
      </c>
      <c r="F510" s="61">
        <v>45</v>
      </c>
      <c r="G510" s="77">
        <v>1.1000000000000001</v>
      </c>
      <c r="H510" s="78">
        <f>F510*G510</f>
        <v>49.500000000000007</v>
      </c>
    </row>
    <row r="511" spans="1:8">
      <c r="A511" s="139"/>
      <c r="B511" s="50"/>
      <c r="C511" s="69"/>
      <c r="D511" s="65"/>
      <c r="E511" s="76"/>
      <c r="F511" s="61"/>
      <c r="G511" s="77"/>
      <c r="H511" s="78"/>
    </row>
    <row r="512" spans="1:8">
      <c r="A512" s="139"/>
      <c r="B512" s="50"/>
      <c r="C512" s="80"/>
      <c r="D512" s="65"/>
      <c r="E512" s="76"/>
      <c r="F512" s="61"/>
      <c r="G512" s="77"/>
      <c r="H512" s="78"/>
    </row>
    <row r="513" spans="1:8">
      <c r="A513" s="139"/>
      <c r="B513" s="50"/>
      <c r="C513" s="80"/>
      <c r="D513" s="65"/>
      <c r="E513" s="76"/>
      <c r="F513" s="61"/>
      <c r="G513" s="77"/>
      <c r="H513" s="78"/>
    </row>
    <row r="514" spans="1:8">
      <c r="A514" s="139"/>
      <c r="B514" s="50"/>
      <c r="C514" s="69"/>
      <c r="D514" s="65"/>
      <c r="E514" s="76"/>
      <c r="F514" s="61"/>
      <c r="G514" s="81"/>
      <c r="H514" s="78"/>
    </row>
    <row r="515" spans="1:8">
      <c r="A515" s="139"/>
      <c r="B515" s="50"/>
      <c r="C515" s="69"/>
      <c r="D515" s="65"/>
      <c r="E515" s="76"/>
      <c r="F515" s="61"/>
      <c r="G515" s="81"/>
      <c r="H515" s="78"/>
    </row>
    <row r="516" spans="1:8">
      <c r="A516" s="140"/>
      <c r="B516" s="51"/>
      <c r="C516" s="69"/>
      <c r="D516" s="65"/>
      <c r="E516" s="65"/>
      <c r="F516" s="61"/>
      <c r="G516" s="82"/>
      <c r="H516" s="83"/>
    </row>
    <row r="517" spans="1:8">
      <c r="A517" s="141"/>
      <c r="B517" s="66"/>
      <c r="C517" s="66"/>
      <c r="D517" s="66"/>
      <c r="E517" s="66"/>
      <c r="F517" s="628" t="s">
        <v>3798</v>
      </c>
      <c r="G517" s="66"/>
      <c r="H517" s="670">
        <f>SUM(H510:H512)</f>
        <v>49.500000000000007</v>
      </c>
    </row>
    <row r="518" spans="1:8">
      <c r="A518" s="142"/>
      <c r="B518" s="51"/>
      <c r="C518" s="51"/>
      <c r="D518" s="51"/>
      <c r="E518" s="51"/>
      <c r="F518" s="629"/>
      <c r="G518" s="51"/>
      <c r="H518" s="631"/>
    </row>
    <row r="519" spans="1:8">
      <c r="A519" s="632" t="s">
        <v>3768</v>
      </c>
      <c r="B519" s="634" t="s">
        <v>3799</v>
      </c>
      <c r="C519" s="84" t="s">
        <v>3</v>
      </c>
      <c r="D519" s="85" t="s">
        <v>3</v>
      </c>
      <c r="E519" s="86" t="s">
        <v>3</v>
      </c>
      <c r="F519" s="636" t="s">
        <v>3784</v>
      </c>
      <c r="G519" s="636" t="s">
        <v>3796</v>
      </c>
      <c r="H519" s="72" t="s">
        <v>3773</v>
      </c>
    </row>
    <row r="520" spans="1:8">
      <c r="A520" s="633"/>
      <c r="B520" s="635"/>
      <c r="C520" s="76" t="s">
        <v>3800</v>
      </c>
      <c r="D520" s="76" t="s">
        <v>3801</v>
      </c>
      <c r="E520" s="76" t="s">
        <v>3802</v>
      </c>
      <c r="F520" s="637"/>
      <c r="G520" s="637"/>
      <c r="H520" s="197" t="s">
        <v>3797</v>
      </c>
    </row>
    <row r="521" spans="1:8">
      <c r="A521" s="156"/>
      <c r="B521" s="195"/>
      <c r="C521" s="89"/>
      <c r="D521" s="89"/>
      <c r="E521" s="89"/>
      <c r="F521" s="89"/>
      <c r="G521" s="117"/>
      <c r="H521" s="78"/>
    </row>
    <row r="522" spans="1:8">
      <c r="A522" s="139"/>
      <c r="B522" s="202"/>
      <c r="C522" s="61"/>
      <c r="D522" s="61"/>
      <c r="E522" s="61"/>
      <c r="F522" s="61"/>
      <c r="G522" s="94"/>
      <c r="H522" s="95"/>
    </row>
    <row r="523" spans="1:8">
      <c r="A523" s="139"/>
      <c r="B523" s="202"/>
      <c r="C523" s="61"/>
      <c r="D523" s="61"/>
      <c r="E523" s="61"/>
      <c r="F523" s="61"/>
      <c r="G523" s="94"/>
      <c r="H523" s="95"/>
    </row>
    <row r="524" spans="1:8">
      <c r="A524" s="139"/>
      <c r="B524" s="202"/>
      <c r="C524" s="61"/>
      <c r="D524" s="61"/>
      <c r="E524" s="61"/>
      <c r="F524" s="61"/>
      <c r="G524" s="94"/>
      <c r="H524" s="95"/>
    </row>
    <row r="525" spans="1:8">
      <c r="A525" s="140"/>
      <c r="B525" s="65"/>
      <c r="C525" s="61"/>
      <c r="D525" s="61"/>
      <c r="E525" s="61"/>
      <c r="F525" s="65"/>
      <c r="G525" s="94"/>
      <c r="H525" s="95"/>
    </row>
    <row r="526" spans="1:8">
      <c r="A526" s="141"/>
      <c r="B526" s="66"/>
      <c r="C526" s="66"/>
      <c r="D526" s="66"/>
      <c r="E526" s="66"/>
      <c r="F526" s="628" t="s">
        <v>3803</v>
      </c>
      <c r="G526" s="66"/>
      <c r="H526" s="670">
        <f>SUM(H521:H523)</f>
        <v>0</v>
      </c>
    </row>
    <row r="527" spans="1:8">
      <c r="A527" s="142"/>
      <c r="B527" s="51"/>
      <c r="C527" s="51"/>
      <c r="D527" s="51"/>
      <c r="E527" s="51"/>
      <c r="F527" s="629"/>
      <c r="G527" s="51"/>
      <c r="H527" s="631"/>
    </row>
    <row r="528" spans="1:8">
      <c r="A528" s="638" t="s">
        <v>3804</v>
      </c>
      <c r="B528" s="639"/>
      <c r="C528" s="639"/>
      <c r="D528" s="66"/>
      <c r="E528" s="66"/>
      <c r="F528" s="66"/>
      <c r="G528" s="66"/>
      <c r="H528" s="630">
        <f>H506+H517+H526</f>
        <v>52.163667043209884</v>
      </c>
    </row>
    <row r="529" spans="1:8">
      <c r="A529" s="638"/>
      <c r="B529" s="639"/>
      <c r="C529" s="639"/>
      <c r="D529" s="70"/>
      <c r="E529" s="70"/>
      <c r="F529" s="70"/>
      <c r="G529" s="70"/>
      <c r="H529" s="640"/>
    </row>
    <row r="530" spans="1:8">
      <c r="A530" s="641" t="s">
        <v>3847</v>
      </c>
      <c r="B530" s="628"/>
      <c r="C530" s="96"/>
      <c r="D530" s="66"/>
      <c r="E530" s="66"/>
      <c r="F530" s="66"/>
      <c r="G530" s="66"/>
      <c r="H530" s="644">
        <f>H528*34.32%</f>
        <v>17.902570529229632</v>
      </c>
    </row>
    <row r="531" spans="1:8">
      <c r="A531" s="642"/>
      <c r="B531" s="643"/>
      <c r="C531" s="97"/>
      <c r="D531" s="70"/>
      <c r="E531" s="70"/>
      <c r="F531" s="70"/>
      <c r="G531" s="70"/>
      <c r="H531" s="645"/>
    </row>
    <row r="532" spans="1:8">
      <c r="A532" s="646" t="s">
        <v>3805</v>
      </c>
      <c r="B532" s="647"/>
      <c r="C532" s="96"/>
      <c r="D532" s="51"/>
      <c r="E532" s="51"/>
      <c r="F532" s="51"/>
      <c r="G532" s="51"/>
      <c r="H532" s="630">
        <f>(H528+H530)</f>
        <v>70.066237572439519</v>
      </c>
    </row>
    <row r="533" spans="1:8" ht="15.75" thickBot="1">
      <c r="A533" s="641"/>
      <c r="B533" s="628"/>
      <c r="C533" s="119"/>
      <c r="D533" s="51"/>
      <c r="E533" s="51"/>
      <c r="F533" s="51"/>
      <c r="G533" s="51"/>
      <c r="H533" s="743"/>
    </row>
    <row r="534" spans="1:8">
      <c r="A534" s="650" t="s">
        <v>3806</v>
      </c>
      <c r="B534" s="651"/>
      <c r="C534" s="49"/>
      <c r="D534" s="203"/>
      <c r="E534" s="203"/>
      <c r="F534" s="203"/>
      <c r="G534" s="203"/>
      <c r="H534" s="204"/>
    </row>
    <row r="535" spans="1:8">
      <c r="A535" s="144"/>
      <c r="B535" s="104"/>
      <c r="C535" s="51"/>
      <c r="D535" s="105"/>
      <c r="E535" s="51"/>
      <c r="F535" s="51"/>
      <c r="G535" s="51"/>
      <c r="H535" s="95"/>
    </row>
    <row r="536" spans="1:8" ht="15.75" thickBot="1">
      <c r="A536" s="208"/>
      <c r="B536" s="205"/>
      <c r="C536" s="100"/>
      <c r="D536" s="206"/>
      <c r="E536" s="100"/>
      <c r="F536" s="100"/>
      <c r="G536" s="100"/>
      <c r="H536" s="207"/>
    </row>
    <row r="537" spans="1:8" ht="15" customHeight="1">
      <c r="A537" s="652" t="s">
        <v>3808</v>
      </c>
      <c r="B537" s="653"/>
      <c r="C537" s="654"/>
      <c r="D537" s="655" t="s">
        <v>3807</v>
      </c>
      <c r="E537" s="656"/>
      <c r="F537" s="656"/>
      <c r="G537" s="656"/>
      <c r="H537" s="657"/>
    </row>
    <row r="538" spans="1:8">
      <c r="A538" s="661" t="s">
        <v>4089</v>
      </c>
      <c r="B538" s="662"/>
      <c r="C538" s="663"/>
      <c r="D538" s="658"/>
      <c r="E538" s="659"/>
      <c r="F538" s="659"/>
      <c r="G538" s="659"/>
      <c r="H538" s="660"/>
    </row>
    <row r="539" spans="1:8">
      <c r="A539" s="661" t="s">
        <v>4387</v>
      </c>
      <c r="B539" s="662"/>
      <c r="C539" s="663"/>
      <c r="D539" s="658"/>
      <c r="E539" s="659"/>
      <c r="F539" s="659"/>
      <c r="G539" s="659"/>
      <c r="H539" s="660"/>
    </row>
    <row r="540" spans="1:8" ht="15.75" thickBot="1">
      <c r="A540" s="661" t="s">
        <v>4186</v>
      </c>
      <c r="B540" s="662"/>
      <c r="C540" s="663"/>
      <c r="D540" s="658"/>
      <c r="E540" s="659"/>
      <c r="F540" s="659"/>
      <c r="G540" s="659"/>
      <c r="H540" s="660"/>
    </row>
    <row r="541" spans="1:8">
      <c r="A541" s="650" t="s">
        <v>3846</v>
      </c>
      <c r="B541" s="651"/>
      <c r="C541" s="48" t="s">
        <v>3763</v>
      </c>
      <c r="D541" s="48" t="s">
        <v>3843</v>
      </c>
      <c r="E541" s="49"/>
      <c r="F541" s="49"/>
      <c r="G541" s="49"/>
      <c r="H541" s="683" t="s">
        <v>3823</v>
      </c>
    </row>
    <row r="542" spans="1:8">
      <c r="A542" s="685" t="s">
        <v>3841</v>
      </c>
      <c r="B542" s="686"/>
      <c r="C542" s="50"/>
      <c r="D542" s="133" t="s">
        <v>3844</v>
      </c>
      <c r="E542" s="51"/>
      <c r="F542" s="51"/>
      <c r="G542" s="51"/>
      <c r="H542" s="684"/>
    </row>
    <row r="543" spans="1:8">
      <c r="A543" s="632" t="s">
        <v>3768</v>
      </c>
      <c r="B543" s="634" t="s">
        <v>3769</v>
      </c>
      <c r="C543" s="687" t="s">
        <v>3770</v>
      </c>
      <c r="D543" s="52" t="s">
        <v>3771</v>
      </c>
      <c r="E543" s="53"/>
      <c r="F543" s="54" t="s">
        <v>3772</v>
      </c>
      <c r="G543" s="53"/>
      <c r="H543" s="55" t="s">
        <v>3773</v>
      </c>
    </row>
    <row r="544" spans="1:8">
      <c r="A544" s="633"/>
      <c r="B544" s="635"/>
      <c r="C544" s="667"/>
      <c r="D544" s="56" t="s">
        <v>3774</v>
      </c>
      <c r="E544" s="56" t="s">
        <v>3775</v>
      </c>
      <c r="F544" s="56" t="s">
        <v>3776</v>
      </c>
      <c r="G544" s="57" t="s">
        <v>3777</v>
      </c>
      <c r="H544" s="58" t="s">
        <v>3778</v>
      </c>
    </row>
    <row r="545" spans="1:8">
      <c r="A545" s="59" t="s">
        <v>3811</v>
      </c>
      <c r="B545" s="64" t="s">
        <v>3832</v>
      </c>
      <c r="C545" s="61">
        <v>1</v>
      </c>
      <c r="D545" s="61">
        <v>1</v>
      </c>
      <c r="E545" s="61">
        <v>0</v>
      </c>
      <c r="F545" s="61">
        <v>167.08</v>
      </c>
      <c r="G545" s="61">
        <v>18.579999999999998</v>
      </c>
      <c r="H545" s="62">
        <f>((F545*D545)+(E545*G545))*C545</f>
        <v>167.08</v>
      </c>
    </row>
    <row r="546" spans="1:8">
      <c r="A546" s="92" t="s">
        <v>3833</v>
      </c>
      <c r="B546" s="65" t="s">
        <v>3856</v>
      </c>
      <c r="C546" s="61">
        <v>2</v>
      </c>
      <c r="D546" s="61">
        <v>0.65</v>
      </c>
      <c r="E546" s="61">
        <v>0.35</v>
      </c>
      <c r="F546" s="61">
        <v>150.4</v>
      </c>
      <c r="G546" s="61">
        <v>15.76</v>
      </c>
      <c r="H546" s="62">
        <f>((F546*D546)+(E546*G546))*C546</f>
        <v>206.55200000000002</v>
      </c>
    </row>
    <row r="547" spans="1:8">
      <c r="A547" s="139"/>
      <c r="B547" s="65"/>
      <c r="C547" s="61"/>
      <c r="D547" s="61"/>
      <c r="E547" s="61"/>
      <c r="F547" s="61"/>
      <c r="G547" s="61"/>
      <c r="H547" s="62"/>
    </row>
    <row r="548" spans="1:8">
      <c r="A548" s="139"/>
      <c r="B548" s="65"/>
      <c r="C548" s="61"/>
      <c r="D548" s="61"/>
      <c r="E548" s="61"/>
      <c r="F548" s="61"/>
      <c r="G548" s="61"/>
      <c r="H548" s="62"/>
    </row>
    <row r="549" spans="1:8">
      <c r="A549" s="139"/>
      <c r="B549" s="65"/>
      <c r="C549" s="61"/>
      <c r="D549" s="61"/>
      <c r="E549" s="61"/>
      <c r="F549" s="61"/>
      <c r="G549" s="61"/>
      <c r="H549" s="62"/>
    </row>
    <row r="550" spans="1:8">
      <c r="A550" s="139"/>
      <c r="B550" s="65"/>
      <c r="C550" s="61"/>
      <c r="D550" s="61"/>
      <c r="E550" s="61"/>
      <c r="F550" s="61"/>
      <c r="G550" s="61"/>
      <c r="H550" s="62"/>
    </row>
    <row r="551" spans="1:8">
      <c r="A551" s="140"/>
      <c r="B551" s="65"/>
      <c r="C551" s="61"/>
      <c r="D551" s="61"/>
      <c r="E551" s="61"/>
      <c r="F551" s="61"/>
      <c r="G551" s="61"/>
      <c r="H551" s="62"/>
    </row>
    <row r="552" spans="1:8">
      <c r="A552" s="137"/>
      <c r="B552" s="66"/>
      <c r="C552" s="66"/>
      <c r="D552" s="66"/>
      <c r="E552" s="66"/>
      <c r="F552" s="628" t="s">
        <v>3780</v>
      </c>
      <c r="G552" s="66"/>
      <c r="H552" s="688">
        <f>SUM(H545:H549)</f>
        <v>373.63200000000006</v>
      </c>
    </row>
    <row r="553" spans="1:8">
      <c r="A553" s="138"/>
      <c r="B553" s="51"/>
      <c r="C553" s="51"/>
      <c r="D553" s="51"/>
      <c r="E553" s="51"/>
      <c r="F553" s="629"/>
      <c r="G553" s="51"/>
      <c r="H553" s="689"/>
    </row>
    <row r="554" spans="1:8">
      <c r="A554" s="632" t="s">
        <v>3768</v>
      </c>
      <c r="B554" s="664" t="s">
        <v>3781</v>
      </c>
      <c r="C554" s="665"/>
      <c r="D554" s="636" t="s">
        <v>3782</v>
      </c>
      <c r="E554" s="636" t="s">
        <v>3770</v>
      </c>
      <c r="F554" s="668" t="s">
        <v>3783</v>
      </c>
      <c r="G554" s="665"/>
      <c r="H554" s="55" t="s">
        <v>3784</v>
      </c>
    </row>
    <row r="555" spans="1:8">
      <c r="A555" s="633"/>
      <c r="B555" s="666"/>
      <c r="C555" s="635"/>
      <c r="D555" s="667"/>
      <c r="E555" s="667"/>
      <c r="F555" s="669"/>
      <c r="G555" s="635"/>
      <c r="H555" s="58" t="s">
        <v>3778</v>
      </c>
    </row>
    <row r="556" spans="1:8">
      <c r="A556" s="59" t="s">
        <v>3785</v>
      </c>
      <c r="B556" s="67" t="s">
        <v>3786</v>
      </c>
      <c r="C556" s="65"/>
      <c r="D556" s="65"/>
      <c r="E556" s="61">
        <v>1</v>
      </c>
      <c r="F556" s="68"/>
      <c r="G556" s="61">
        <v>25.21</v>
      </c>
      <c r="H556" s="62">
        <f>E556*G556</f>
        <v>25.21</v>
      </c>
    </row>
    <row r="557" spans="1:8">
      <c r="A557" s="63" t="s">
        <v>3787</v>
      </c>
      <c r="B557" s="67" t="s">
        <v>3788</v>
      </c>
      <c r="C557" s="65"/>
      <c r="D557" s="65"/>
      <c r="E557" s="61">
        <v>3</v>
      </c>
      <c r="F557" s="51"/>
      <c r="G557" s="61">
        <v>8.3000000000000007</v>
      </c>
      <c r="H557" s="62">
        <f>E557*G557</f>
        <v>24.900000000000002</v>
      </c>
    </row>
    <row r="558" spans="1:8">
      <c r="A558" s="139"/>
      <c r="B558" s="67" t="s">
        <v>3789</v>
      </c>
      <c r="C558" s="65"/>
      <c r="D558" s="65"/>
      <c r="E558" s="61"/>
      <c r="F558" s="51"/>
      <c r="G558" s="61"/>
      <c r="H558" s="62">
        <f>SUM(H555:H557)*15.51%</f>
        <v>7.772060999999999</v>
      </c>
    </row>
    <row r="559" spans="1:8">
      <c r="A559" s="139"/>
      <c r="B559" s="51"/>
      <c r="C559" s="65"/>
      <c r="D559" s="65"/>
      <c r="E559" s="61"/>
      <c r="F559" s="69"/>
      <c r="G559" s="61"/>
      <c r="H559" s="62"/>
    </row>
    <row r="560" spans="1:8">
      <c r="A560" s="139"/>
      <c r="B560" s="51"/>
      <c r="C560" s="65"/>
      <c r="D560" s="65"/>
      <c r="E560" s="61"/>
      <c r="F560" s="69"/>
      <c r="G560" s="61"/>
      <c r="H560" s="62"/>
    </row>
    <row r="561" spans="1:8">
      <c r="A561" s="140"/>
      <c r="B561" s="51"/>
      <c r="C561" s="65"/>
      <c r="D561" s="65"/>
      <c r="E561" s="61"/>
      <c r="F561" s="69"/>
      <c r="G561" s="61"/>
      <c r="H561" s="62"/>
    </row>
    <row r="562" spans="1:8">
      <c r="A562" s="141"/>
      <c r="B562" s="66"/>
      <c r="C562" s="66"/>
      <c r="D562" s="66"/>
      <c r="E562" s="66"/>
      <c r="F562" s="628" t="s">
        <v>3790</v>
      </c>
      <c r="G562" s="66"/>
      <c r="H562" s="670">
        <f>SUM(H556:H558)</f>
        <v>57.882061</v>
      </c>
    </row>
    <row r="563" spans="1:8">
      <c r="A563" s="142"/>
      <c r="B563" s="70"/>
      <c r="C563" s="70"/>
      <c r="D563" s="70"/>
      <c r="E563" s="70"/>
      <c r="F563" s="629"/>
      <c r="G563" s="70"/>
      <c r="H563" s="631"/>
    </row>
    <row r="564" spans="1:8">
      <c r="A564" s="671" t="s">
        <v>3791</v>
      </c>
      <c r="B564" s="672"/>
      <c r="C564" s="675">
        <v>162</v>
      </c>
      <c r="D564" s="628" t="s">
        <v>3792</v>
      </c>
      <c r="E564" s="676"/>
      <c r="F564" s="676"/>
      <c r="G564" s="51"/>
      <c r="H564" s="670">
        <f>(H552+H562)</f>
        <v>431.51406100000008</v>
      </c>
    </row>
    <row r="565" spans="1:8">
      <c r="A565" s="673"/>
      <c r="B565" s="674"/>
      <c r="C565" s="666"/>
      <c r="D565" s="677"/>
      <c r="E565" s="677"/>
      <c r="F565" s="677"/>
      <c r="G565" s="70"/>
      <c r="H565" s="640"/>
    </row>
    <row r="566" spans="1:8">
      <c r="A566" s="671" t="s">
        <v>3793</v>
      </c>
      <c r="B566" s="672"/>
      <c r="C566" s="672"/>
      <c r="D566" s="672"/>
      <c r="E566" s="672"/>
      <c r="F566" s="672"/>
      <c r="G566" s="51"/>
      <c r="H566" s="630">
        <f>H564/C564</f>
        <v>2.6636670432098772</v>
      </c>
    </row>
    <row r="567" spans="1:8">
      <c r="A567" s="673"/>
      <c r="B567" s="674"/>
      <c r="C567" s="674"/>
      <c r="D567" s="674"/>
      <c r="E567" s="674"/>
      <c r="F567" s="674"/>
      <c r="G567" s="51"/>
      <c r="H567" s="678"/>
    </row>
    <row r="568" spans="1:8">
      <c r="A568" s="632" t="s">
        <v>3768</v>
      </c>
      <c r="B568" s="679" t="s">
        <v>3794</v>
      </c>
      <c r="C568" s="680"/>
      <c r="D568" s="681"/>
      <c r="E568" s="682" t="s">
        <v>3795</v>
      </c>
      <c r="F568" s="682" t="s">
        <v>3784</v>
      </c>
      <c r="G568" s="636" t="s">
        <v>3796</v>
      </c>
      <c r="H568" s="72" t="s">
        <v>3784</v>
      </c>
    </row>
    <row r="569" spans="1:8">
      <c r="A569" s="633"/>
      <c r="B569" s="666"/>
      <c r="C569" s="666"/>
      <c r="D569" s="635"/>
      <c r="E569" s="667"/>
      <c r="F569" s="667"/>
      <c r="G569" s="667"/>
      <c r="H569" s="73" t="s">
        <v>3797</v>
      </c>
    </row>
    <row r="570" spans="1:8">
      <c r="A570" s="156" t="s">
        <v>3840</v>
      </c>
      <c r="B570" s="50" t="s">
        <v>3845</v>
      </c>
      <c r="C570" s="69"/>
      <c r="D570" s="65"/>
      <c r="E570" s="76" t="s">
        <v>21</v>
      </c>
      <c r="F570" s="61">
        <v>15</v>
      </c>
      <c r="G570" s="77">
        <v>1.1000000000000001</v>
      </c>
      <c r="H570" s="78">
        <f>F570*G570</f>
        <v>16.5</v>
      </c>
    </row>
    <row r="571" spans="1:8">
      <c r="A571" s="139"/>
      <c r="B571" s="50"/>
      <c r="C571" s="69"/>
      <c r="D571" s="65"/>
      <c r="E571" s="76"/>
      <c r="F571" s="61"/>
      <c r="G571" s="77"/>
      <c r="H571" s="78"/>
    </row>
    <row r="572" spans="1:8">
      <c r="A572" s="139"/>
      <c r="B572" s="50"/>
      <c r="C572" s="80"/>
      <c r="D572" s="65"/>
      <c r="E572" s="76"/>
      <c r="F572" s="61"/>
      <c r="G572" s="77"/>
      <c r="H572" s="78"/>
    </row>
    <row r="573" spans="1:8">
      <c r="A573" s="139"/>
      <c r="B573" s="50"/>
      <c r="C573" s="80"/>
      <c r="D573" s="65"/>
      <c r="E573" s="76"/>
      <c r="F573" s="61"/>
      <c r="G573" s="77"/>
      <c r="H573" s="78"/>
    </row>
    <row r="574" spans="1:8">
      <c r="A574" s="139"/>
      <c r="B574" s="50"/>
      <c r="C574" s="69"/>
      <c r="D574" s="65"/>
      <c r="E574" s="76"/>
      <c r="F574" s="61"/>
      <c r="G574" s="81"/>
      <c r="H574" s="78"/>
    </row>
    <row r="575" spans="1:8">
      <c r="A575" s="139"/>
      <c r="B575" s="50"/>
      <c r="C575" s="69"/>
      <c r="D575" s="65"/>
      <c r="E575" s="76"/>
      <c r="F575" s="61"/>
      <c r="G575" s="81"/>
      <c r="H575" s="78"/>
    </row>
    <row r="576" spans="1:8">
      <c r="A576" s="140"/>
      <c r="B576" s="51"/>
      <c r="C576" s="69"/>
      <c r="D576" s="65"/>
      <c r="E576" s="65"/>
      <c r="F576" s="61"/>
      <c r="G576" s="82"/>
      <c r="H576" s="83"/>
    </row>
    <row r="577" spans="1:8">
      <c r="A577" s="141"/>
      <c r="B577" s="66"/>
      <c r="C577" s="66"/>
      <c r="D577" s="66"/>
      <c r="E577" s="66"/>
      <c r="F577" s="628" t="s">
        <v>3798</v>
      </c>
      <c r="G577" s="66"/>
      <c r="H577" s="670">
        <f>SUM(H570:H572)</f>
        <v>16.5</v>
      </c>
    </row>
    <row r="578" spans="1:8">
      <c r="A578" s="142"/>
      <c r="B578" s="51"/>
      <c r="C578" s="51"/>
      <c r="D578" s="51"/>
      <c r="E578" s="51"/>
      <c r="F578" s="629"/>
      <c r="G578" s="51"/>
      <c r="H578" s="631"/>
    </row>
    <row r="579" spans="1:8">
      <c r="A579" s="632" t="s">
        <v>3768</v>
      </c>
      <c r="B579" s="634" t="s">
        <v>3799</v>
      </c>
      <c r="C579" s="84" t="s">
        <v>3</v>
      </c>
      <c r="D579" s="85" t="s">
        <v>3</v>
      </c>
      <c r="E579" s="86" t="s">
        <v>3</v>
      </c>
      <c r="F579" s="636" t="s">
        <v>3784</v>
      </c>
      <c r="G579" s="636" t="s">
        <v>3796</v>
      </c>
      <c r="H579" s="72" t="s">
        <v>3773</v>
      </c>
    </row>
    <row r="580" spans="1:8">
      <c r="A580" s="633"/>
      <c r="B580" s="635"/>
      <c r="C580" s="76" t="s">
        <v>3800</v>
      </c>
      <c r="D580" s="76" t="s">
        <v>3801</v>
      </c>
      <c r="E580" s="76" t="s">
        <v>3802</v>
      </c>
      <c r="F580" s="637"/>
      <c r="G580" s="637"/>
      <c r="H580" s="197" t="s">
        <v>3797</v>
      </c>
    </row>
    <row r="581" spans="1:8">
      <c r="A581" s="156"/>
      <c r="B581" s="195"/>
      <c r="C581" s="89"/>
      <c r="D581" s="89"/>
      <c r="E581" s="89"/>
      <c r="F581" s="89"/>
      <c r="G581" s="117"/>
      <c r="H581" s="78"/>
    </row>
    <row r="582" spans="1:8">
      <c r="A582" s="139"/>
      <c r="B582" s="202"/>
      <c r="C582" s="61"/>
      <c r="D582" s="61"/>
      <c r="E582" s="61"/>
      <c r="F582" s="61"/>
      <c r="G582" s="94"/>
      <c r="H582" s="95"/>
    </row>
    <row r="583" spans="1:8">
      <c r="A583" s="139"/>
      <c r="B583" s="202"/>
      <c r="C583" s="61"/>
      <c r="D583" s="61"/>
      <c r="E583" s="61"/>
      <c r="F583" s="61"/>
      <c r="G583" s="94"/>
      <c r="H583" s="95"/>
    </row>
    <row r="584" spans="1:8">
      <c r="A584" s="139"/>
      <c r="B584" s="202"/>
      <c r="C584" s="61"/>
      <c r="D584" s="61"/>
      <c r="E584" s="61"/>
      <c r="F584" s="61"/>
      <c r="G584" s="94"/>
      <c r="H584" s="95"/>
    </row>
    <row r="585" spans="1:8">
      <c r="A585" s="140"/>
      <c r="B585" s="65"/>
      <c r="C585" s="61"/>
      <c r="D585" s="61"/>
      <c r="E585" s="61"/>
      <c r="F585" s="65"/>
      <c r="G585" s="94"/>
      <c r="H585" s="95"/>
    </row>
    <row r="586" spans="1:8">
      <c r="A586" s="141"/>
      <c r="B586" s="66"/>
      <c r="C586" s="66"/>
      <c r="D586" s="66"/>
      <c r="E586" s="66"/>
      <c r="F586" s="628" t="s">
        <v>3803</v>
      </c>
      <c r="G586" s="66"/>
      <c r="H586" s="670">
        <f>SUM(H581:H583)</f>
        <v>0</v>
      </c>
    </row>
    <row r="587" spans="1:8">
      <c r="A587" s="142"/>
      <c r="B587" s="51"/>
      <c r="C587" s="51"/>
      <c r="D587" s="51"/>
      <c r="E587" s="51"/>
      <c r="F587" s="629"/>
      <c r="G587" s="51"/>
      <c r="H587" s="631"/>
    </row>
    <row r="588" spans="1:8">
      <c r="A588" s="638" t="s">
        <v>3804</v>
      </c>
      <c r="B588" s="639"/>
      <c r="C588" s="639"/>
      <c r="D588" s="66"/>
      <c r="E588" s="66"/>
      <c r="F588" s="66"/>
      <c r="G588" s="66"/>
      <c r="H588" s="630">
        <f>H566+H577+H586</f>
        <v>19.163667043209877</v>
      </c>
    </row>
    <row r="589" spans="1:8">
      <c r="A589" s="638"/>
      <c r="B589" s="639"/>
      <c r="C589" s="639"/>
      <c r="D589" s="70"/>
      <c r="E589" s="70"/>
      <c r="F589" s="70"/>
      <c r="G589" s="70"/>
      <c r="H589" s="640"/>
    </row>
    <row r="590" spans="1:8">
      <c r="A590" s="641" t="s">
        <v>3847</v>
      </c>
      <c r="B590" s="628"/>
      <c r="C590" s="96"/>
      <c r="D590" s="66"/>
      <c r="E590" s="66"/>
      <c r="F590" s="66"/>
      <c r="G590" s="66"/>
      <c r="H590" s="644">
        <f>H588*34.32%</f>
        <v>6.5769705292296301</v>
      </c>
    </row>
    <row r="591" spans="1:8">
      <c r="A591" s="642"/>
      <c r="B591" s="643"/>
      <c r="C591" s="97"/>
      <c r="D591" s="70"/>
      <c r="E591" s="70"/>
      <c r="F591" s="70"/>
      <c r="G591" s="70"/>
      <c r="H591" s="645"/>
    </row>
    <row r="592" spans="1:8">
      <c r="A592" s="646" t="s">
        <v>3805</v>
      </c>
      <c r="B592" s="647"/>
      <c r="C592" s="96"/>
      <c r="D592" s="51"/>
      <c r="E592" s="51"/>
      <c r="F592" s="51"/>
      <c r="G592" s="51"/>
      <c r="H592" s="630">
        <f>(H588+H590)</f>
        <v>25.740637572439507</v>
      </c>
    </row>
    <row r="593" spans="1:8" ht="15.75" thickBot="1">
      <c r="A593" s="641"/>
      <c r="B593" s="628"/>
      <c r="C593" s="119"/>
      <c r="D593" s="51"/>
      <c r="E593" s="51"/>
      <c r="F593" s="51"/>
      <c r="G593" s="51"/>
      <c r="H593" s="743"/>
    </row>
    <row r="594" spans="1:8">
      <c r="A594" s="650" t="s">
        <v>3806</v>
      </c>
      <c r="B594" s="651"/>
      <c r="C594" s="49"/>
      <c r="D594" s="203"/>
      <c r="E594" s="203"/>
      <c r="F594" s="203"/>
      <c r="G594" s="203"/>
      <c r="H594" s="204"/>
    </row>
    <row r="595" spans="1:8">
      <c r="A595" s="144"/>
      <c r="B595" s="104"/>
      <c r="C595" s="51"/>
      <c r="D595" s="105"/>
      <c r="E595" s="51"/>
      <c r="F595" s="51"/>
      <c r="G595" s="51"/>
      <c r="H595" s="95"/>
    </row>
    <row r="596" spans="1:8" ht="15.75" thickBot="1">
      <c r="A596" s="208"/>
      <c r="B596" s="205"/>
      <c r="C596" s="100"/>
      <c r="D596" s="206"/>
      <c r="E596" s="100"/>
      <c r="F596" s="100"/>
      <c r="G596" s="100"/>
      <c r="H596" s="207"/>
    </row>
    <row r="597" spans="1:8" ht="15" customHeight="1">
      <c r="A597" s="652" t="s">
        <v>3808</v>
      </c>
      <c r="B597" s="653"/>
      <c r="C597" s="654"/>
      <c r="D597" s="655" t="s">
        <v>3807</v>
      </c>
      <c r="E597" s="656"/>
      <c r="F597" s="656"/>
      <c r="G597" s="656"/>
      <c r="H597" s="657"/>
    </row>
    <row r="598" spans="1:8">
      <c r="A598" s="661" t="s">
        <v>4089</v>
      </c>
      <c r="B598" s="662"/>
      <c r="C598" s="663"/>
      <c r="D598" s="658"/>
      <c r="E598" s="659"/>
      <c r="F598" s="659"/>
      <c r="G598" s="659"/>
      <c r="H598" s="660"/>
    </row>
    <row r="599" spans="1:8">
      <c r="A599" s="661" t="s">
        <v>4387</v>
      </c>
      <c r="B599" s="662"/>
      <c r="C599" s="663"/>
      <c r="D599" s="658"/>
      <c r="E599" s="659"/>
      <c r="F599" s="659"/>
      <c r="G599" s="659"/>
      <c r="H599" s="660"/>
    </row>
    <row r="600" spans="1:8">
      <c r="A600" s="661" t="s">
        <v>4186</v>
      </c>
      <c r="B600" s="662"/>
      <c r="C600" s="663"/>
      <c r="D600" s="658"/>
      <c r="E600" s="659"/>
      <c r="F600" s="659"/>
      <c r="G600" s="659"/>
      <c r="H600" s="660"/>
    </row>
  </sheetData>
  <mergeCells count="448">
    <mergeCell ref="A177:C177"/>
    <mergeCell ref="D177:H180"/>
    <mergeCell ref="A178:C178"/>
    <mergeCell ref="A179:C179"/>
    <mergeCell ref="A180:C180"/>
    <mergeCell ref="A168:C169"/>
    <mergeCell ref="H168:H169"/>
    <mergeCell ref="A170:B171"/>
    <mergeCell ref="H170:H171"/>
    <mergeCell ref="A172:B173"/>
    <mergeCell ref="H172:H173"/>
    <mergeCell ref="D134:D135"/>
    <mergeCell ref="E134:E135"/>
    <mergeCell ref="F134:G135"/>
    <mergeCell ref="H157:H158"/>
    <mergeCell ref="A159:A160"/>
    <mergeCell ref="B159:B160"/>
    <mergeCell ref="F159:F160"/>
    <mergeCell ref="G159:G160"/>
    <mergeCell ref="F166:F167"/>
    <mergeCell ref="H166:H167"/>
    <mergeCell ref="A148:A149"/>
    <mergeCell ref="B148:D149"/>
    <mergeCell ref="E148:E149"/>
    <mergeCell ref="F148:F149"/>
    <mergeCell ref="G148:G149"/>
    <mergeCell ref="F157:F158"/>
    <mergeCell ref="F577:F578"/>
    <mergeCell ref="H577:H578"/>
    <mergeCell ref="A579:A580"/>
    <mergeCell ref="B579:B580"/>
    <mergeCell ref="F579:F580"/>
    <mergeCell ref="G579:G580"/>
    <mergeCell ref="A566:F567"/>
    <mergeCell ref="H566:H567"/>
    <mergeCell ref="A568:A569"/>
    <mergeCell ref="B568:D569"/>
    <mergeCell ref="E568:E569"/>
    <mergeCell ref="F568:F569"/>
    <mergeCell ref="G568:G569"/>
    <mergeCell ref="A597:C597"/>
    <mergeCell ref="D597:H600"/>
    <mergeCell ref="A598:C598"/>
    <mergeCell ref="A599:C599"/>
    <mergeCell ref="A600:C600"/>
    <mergeCell ref="F586:F587"/>
    <mergeCell ref="H586:H587"/>
    <mergeCell ref="A588:C589"/>
    <mergeCell ref="H588:H589"/>
    <mergeCell ref="A590:B591"/>
    <mergeCell ref="H590:H591"/>
    <mergeCell ref="A592:B593"/>
    <mergeCell ref="H592:H593"/>
    <mergeCell ref="A594:B594"/>
    <mergeCell ref="A564:B565"/>
    <mergeCell ref="C564:C565"/>
    <mergeCell ref="D564:F565"/>
    <mergeCell ref="H564:H565"/>
    <mergeCell ref="F552:F553"/>
    <mergeCell ref="H552:H553"/>
    <mergeCell ref="A554:A555"/>
    <mergeCell ref="B554:C555"/>
    <mergeCell ref="D554:D555"/>
    <mergeCell ref="E554:E555"/>
    <mergeCell ref="F554:G555"/>
    <mergeCell ref="F562:F563"/>
    <mergeCell ref="H562:H563"/>
    <mergeCell ref="A541:B541"/>
    <mergeCell ref="H541:H542"/>
    <mergeCell ref="A542:B542"/>
    <mergeCell ref="A543:A544"/>
    <mergeCell ref="B543:B544"/>
    <mergeCell ref="C543:C544"/>
    <mergeCell ref="A532:B533"/>
    <mergeCell ref="H532:H533"/>
    <mergeCell ref="A534:B534"/>
    <mergeCell ref="A537:C537"/>
    <mergeCell ref="D537:H540"/>
    <mergeCell ref="A538:C538"/>
    <mergeCell ref="A539:C539"/>
    <mergeCell ref="A540:C540"/>
    <mergeCell ref="F526:F527"/>
    <mergeCell ref="H526:H527"/>
    <mergeCell ref="A528:C529"/>
    <mergeCell ref="H528:H529"/>
    <mergeCell ref="A530:B531"/>
    <mergeCell ref="H530:H531"/>
    <mergeCell ref="F517:F518"/>
    <mergeCell ref="H517:H518"/>
    <mergeCell ref="A519:A520"/>
    <mergeCell ref="B519:B520"/>
    <mergeCell ref="F519:F520"/>
    <mergeCell ref="G519:G520"/>
    <mergeCell ref="A506:F507"/>
    <mergeCell ref="H506:H507"/>
    <mergeCell ref="A508:A509"/>
    <mergeCell ref="B508:D509"/>
    <mergeCell ref="E508:E509"/>
    <mergeCell ref="F508:F509"/>
    <mergeCell ref="G508:G509"/>
    <mergeCell ref="F502:F503"/>
    <mergeCell ref="H502:H503"/>
    <mergeCell ref="A504:B505"/>
    <mergeCell ref="C504:C505"/>
    <mergeCell ref="D504:F505"/>
    <mergeCell ref="H504:H505"/>
    <mergeCell ref="F492:F493"/>
    <mergeCell ref="H492:H493"/>
    <mergeCell ref="A494:A495"/>
    <mergeCell ref="B494:C495"/>
    <mergeCell ref="D494:D495"/>
    <mergeCell ref="E494:E495"/>
    <mergeCell ref="F494:G495"/>
    <mergeCell ref="A481:B481"/>
    <mergeCell ref="H481:H482"/>
    <mergeCell ref="A482:B482"/>
    <mergeCell ref="A483:A484"/>
    <mergeCell ref="B483:B484"/>
    <mergeCell ref="C483:C484"/>
    <mergeCell ref="A472:B473"/>
    <mergeCell ref="H472:H473"/>
    <mergeCell ref="A474:B474"/>
    <mergeCell ref="A477:C477"/>
    <mergeCell ref="D477:H480"/>
    <mergeCell ref="A478:C478"/>
    <mergeCell ref="A479:C479"/>
    <mergeCell ref="A480:C480"/>
    <mergeCell ref="F466:F467"/>
    <mergeCell ref="H466:H467"/>
    <mergeCell ref="A468:C469"/>
    <mergeCell ref="H468:H469"/>
    <mergeCell ref="A470:B471"/>
    <mergeCell ref="H470:H471"/>
    <mergeCell ref="F457:F458"/>
    <mergeCell ref="H457:H458"/>
    <mergeCell ref="A459:A460"/>
    <mergeCell ref="B459:B460"/>
    <mergeCell ref="F459:F460"/>
    <mergeCell ref="G459:G460"/>
    <mergeCell ref="A446:F447"/>
    <mergeCell ref="H446:H447"/>
    <mergeCell ref="A448:A449"/>
    <mergeCell ref="B448:D449"/>
    <mergeCell ref="E448:E449"/>
    <mergeCell ref="F448:F449"/>
    <mergeCell ref="G448:G449"/>
    <mergeCell ref="F442:F443"/>
    <mergeCell ref="H442:H443"/>
    <mergeCell ref="A444:B445"/>
    <mergeCell ref="C444:C445"/>
    <mergeCell ref="D444:F445"/>
    <mergeCell ref="H444:H445"/>
    <mergeCell ref="F432:F433"/>
    <mergeCell ref="H432:H433"/>
    <mergeCell ref="A434:A435"/>
    <mergeCell ref="B434:C435"/>
    <mergeCell ref="D434:D435"/>
    <mergeCell ref="E434:E435"/>
    <mergeCell ref="F434:G435"/>
    <mergeCell ref="A420:C420"/>
    <mergeCell ref="A421:B421"/>
    <mergeCell ref="H421:H422"/>
    <mergeCell ref="A422:B422"/>
    <mergeCell ref="A423:A424"/>
    <mergeCell ref="B423:B424"/>
    <mergeCell ref="C423:C424"/>
    <mergeCell ref="A412:B413"/>
    <mergeCell ref="H412:H413"/>
    <mergeCell ref="A414:B414"/>
    <mergeCell ref="A417:C417"/>
    <mergeCell ref="D417:H420"/>
    <mergeCell ref="A418:C418"/>
    <mergeCell ref="A419:C419"/>
    <mergeCell ref="F406:F407"/>
    <mergeCell ref="H406:H407"/>
    <mergeCell ref="A408:C409"/>
    <mergeCell ref="H408:H409"/>
    <mergeCell ref="A410:B411"/>
    <mergeCell ref="H410:H411"/>
    <mergeCell ref="F397:F398"/>
    <mergeCell ref="H397:H398"/>
    <mergeCell ref="A399:A400"/>
    <mergeCell ref="B399:B400"/>
    <mergeCell ref="F399:F400"/>
    <mergeCell ref="G399:G400"/>
    <mergeCell ref="A386:F387"/>
    <mergeCell ref="H386:H387"/>
    <mergeCell ref="A388:A389"/>
    <mergeCell ref="B388:D389"/>
    <mergeCell ref="E388:E389"/>
    <mergeCell ref="F388:F389"/>
    <mergeCell ref="G388:G389"/>
    <mergeCell ref="F382:F383"/>
    <mergeCell ref="H382:H383"/>
    <mergeCell ref="A384:B385"/>
    <mergeCell ref="C384:C385"/>
    <mergeCell ref="D384:F385"/>
    <mergeCell ref="H384:H385"/>
    <mergeCell ref="F372:F373"/>
    <mergeCell ref="H372:H373"/>
    <mergeCell ref="A374:A375"/>
    <mergeCell ref="B374:C375"/>
    <mergeCell ref="D374:D375"/>
    <mergeCell ref="E374:E375"/>
    <mergeCell ref="F374:G375"/>
    <mergeCell ref="A361:B361"/>
    <mergeCell ref="H361:H362"/>
    <mergeCell ref="A362:B362"/>
    <mergeCell ref="A363:A364"/>
    <mergeCell ref="B363:B364"/>
    <mergeCell ref="C363:C364"/>
    <mergeCell ref="A352:B353"/>
    <mergeCell ref="A354:B354"/>
    <mergeCell ref="A357:C357"/>
    <mergeCell ref="D357:H360"/>
    <mergeCell ref="A358:C358"/>
    <mergeCell ref="A359:C359"/>
    <mergeCell ref="A360:C360"/>
    <mergeCell ref="H352:H353"/>
    <mergeCell ref="F346:F347"/>
    <mergeCell ref="H346:H347"/>
    <mergeCell ref="A348:C349"/>
    <mergeCell ref="H348:H349"/>
    <mergeCell ref="A350:B351"/>
    <mergeCell ref="H350:H351"/>
    <mergeCell ref="F337:F338"/>
    <mergeCell ref="H337:H338"/>
    <mergeCell ref="A339:A340"/>
    <mergeCell ref="B339:B340"/>
    <mergeCell ref="F339:F340"/>
    <mergeCell ref="G339:G340"/>
    <mergeCell ref="A326:F327"/>
    <mergeCell ref="H326:H327"/>
    <mergeCell ref="A328:A329"/>
    <mergeCell ref="B328:D329"/>
    <mergeCell ref="E328:E329"/>
    <mergeCell ref="F328:F329"/>
    <mergeCell ref="G328:G329"/>
    <mergeCell ref="F322:F323"/>
    <mergeCell ref="H322:H323"/>
    <mergeCell ref="A324:B325"/>
    <mergeCell ref="C324:C325"/>
    <mergeCell ref="D324:F325"/>
    <mergeCell ref="H324:H325"/>
    <mergeCell ref="F312:F313"/>
    <mergeCell ref="H312:H313"/>
    <mergeCell ref="A314:A315"/>
    <mergeCell ref="B314:C315"/>
    <mergeCell ref="D314:D315"/>
    <mergeCell ref="E314:E315"/>
    <mergeCell ref="F314:G315"/>
    <mergeCell ref="A301:B301"/>
    <mergeCell ref="H301:H302"/>
    <mergeCell ref="A302:B302"/>
    <mergeCell ref="A303:A304"/>
    <mergeCell ref="B303:B304"/>
    <mergeCell ref="C303:C304"/>
    <mergeCell ref="A292:B293"/>
    <mergeCell ref="A294:B294"/>
    <mergeCell ref="A297:C297"/>
    <mergeCell ref="D297:H300"/>
    <mergeCell ref="A298:C298"/>
    <mergeCell ref="A299:C299"/>
    <mergeCell ref="A300:C300"/>
    <mergeCell ref="H292:H293"/>
    <mergeCell ref="F286:F287"/>
    <mergeCell ref="H286:H287"/>
    <mergeCell ref="A288:C289"/>
    <mergeCell ref="H288:H289"/>
    <mergeCell ref="A290:B291"/>
    <mergeCell ref="H290:H291"/>
    <mergeCell ref="F277:F278"/>
    <mergeCell ref="H277:H278"/>
    <mergeCell ref="A279:A280"/>
    <mergeCell ref="B279:B280"/>
    <mergeCell ref="F279:F280"/>
    <mergeCell ref="G279:G280"/>
    <mergeCell ref="A266:F267"/>
    <mergeCell ref="H266:H267"/>
    <mergeCell ref="A268:A269"/>
    <mergeCell ref="B268:D269"/>
    <mergeCell ref="E268:E269"/>
    <mergeCell ref="F268:F269"/>
    <mergeCell ref="G268:G269"/>
    <mergeCell ref="F262:F263"/>
    <mergeCell ref="H262:H263"/>
    <mergeCell ref="A264:B265"/>
    <mergeCell ref="C264:C265"/>
    <mergeCell ref="D264:F265"/>
    <mergeCell ref="H264:H265"/>
    <mergeCell ref="F252:F253"/>
    <mergeCell ref="H252:H253"/>
    <mergeCell ref="A254:A255"/>
    <mergeCell ref="B254:C255"/>
    <mergeCell ref="D254:D255"/>
    <mergeCell ref="E254:E255"/>
    <mergeCell ref="F254:G255"/>
    <mergeCell ref="A241:B241"/>
    <mergeCell ref="H241:H242"/>
    <mergeCell ref="A242:B242"/>
    <mergeCell ref="A243:A244"/>
    <mergeCell ref="B243:B244"/>
    <mergeCell ref="C243:C244"/>
    <mergeCell ref="A232:B233"/>
    <mergeCell ref="A234:B234"/>
    <mergeCell ref="A237:C237"/>
    <mergeCell ref="D237:H240"/>
    <mergeCell ref="A238:C238"/>
    <mergeCell ref="A239:C239"/>
    <mergeCell ref="A240:C240"/>
    <mergeCell ref="H232:H233"/>
    <mergeCell ref="F226:F227"/>
    <mergeCell ref="H226:H227"/>
    <mergeCell ref="A228:C229"/>
    <mergeCell ref="H228:H229"/>
    <mergeCell ref="A230:B231"/>
    <mergeCell ref="H230:H231"/>
    <mergeCell ref="F217:F218"/>
    <mergeCell ref="H217:H218"/>
    <mergeCell ref="A219:A220"/>
    <mergeCell ref="B219:B220"/>
    <mergeCell ref="F219:F220"/>
    <mergeCell ref="G219:G220"/>
    <mergeCell ref="A206:F207"/>
    <mergeCell ref="H206:H207"/>
    <mergeCell ref="A208:A209"/>
    <mergeCell ref="B208:D209"/>
    <mergeCell ref="E208:E209"/>
    <mergeCell ref="F208:F209"/>
    <mergeCell ref="G208:G209"/>
    <mergeCell ref="A183:A184"/>
    <mergeCell ref="B183:B184"/>
    <mergeCell ref="C183:C184"/>
    <mergeCell ref="F202:F203"/>
    <mergeCell ref="H202:H203"/>
    <mergeCell ref="A204:B205"/>
    <mergeCell ref="C204:C205"/>
    <mergeCell ref="D204:F205"/>
    <mergeCell ref="H204:H205"/>
    <mergeCell ref="F192:F193"/>
    <mergeCell ref="H192:H193"/>
    <mergeCell ref="A194:A195"/>
    <mergeCell ref="B194:C195"/>
    <mergeCell ref="D194:D195"/>
    <mergeCell ref="E194:E195"/>
    <mergeCell ref="F194:G195"/>
    <mergeCell ref="A60:C60"/>
    <mergeCell ref="A52:B53"/>
    <mergeCell ref="A54:B54"/>
    <mergeCell ref="D57:H60"/>
    <mergeCell ref="A57:C57"/>
    <mergeCell ref="A58:C58"/>
    <mergeCell ref="A59:C59"/>
    <mergeCell ref="A181:B181"/>
    <mergeCell ref="H181:H182"/>
    <mergeCell ref="A182:B182"/>
    <mergeCell ref="H52:H53"/>
    <mergeCell ref="F142:F143"/>
    <mergeCell ref="H142:H143"/>
    <mergeCell ref="A144:B145"/>
    <mergeCell ref="C144:C145"/>
    <mergeCell ref="D144:G145"/>
    <mergeCell ref="A146:F147"/>
    <mergeCell ref="H146:H147"/>
    <mergeCell ref="A123:A124"/>
    <mergeCell ref="B123:B124"/>
    <mergeCell ref="F132:F133"/>
    <mergeCell ref="H132:H133"/>
    <mergeCell ref="A134:A135"/>
    <mergeCell ref="B134:B135"/>
    <mergeCell ref="F46:F47"/>
    <mergeCell ref="H46:H47"/>
    <mergeCell ref="A48:C49"/>
    <mergeCell ref="H48:H49"/>
    <mergeCell ref="A50:B51"/>
    <mergeCell ref="H50:H51"/>
    <mergeCell ref="F37:F38"/>
    <mergeCell ref="H37:H38"/>
    <mergeCell ref="A39:A40"/>
    <mergeCell ref="B39:B40"/>
    <mergeCell ref="F39:F40"/>
    <mergeCell ref="G39:G40"/>
    <mergeCell ref="A26:F27"/>
    <mergeCell ref="H26:H27"/>
    <mergeCell ref="A28:A29"/>
    <mergeCell ref="B28:D29"/>
    <mergeCell ref="E28:E29"/>
    <mergeCell ref="F28:F29"/>
    <mergeCell ref="G28:G29"/>
    <mergeCell ref="F22:F23"/>
    <mergeCell ref="H22:H23"/>
    <mergeCell ref="A24:B25"/>
    <mergeCell ref="C24:C25"/>
    <mergeCell ref="D24:F25"/>
    <mergeCell ref="H24:H25"/>
    <mergeCell ref="F12:F13"/>
    <mergeCell ref="H12:H13"/>
    <mergeCell ref="A14:A15"/>
    <mergeCell ref="B14:C15"/>
    <mergeCell ref="D14:D15"/>
    <mergeCell ref="E14:E15"/>
    <mergeCell ref="F14:G15"/>
    <mergeCell ref="A1:B1"/>
    <mergeCell ref="H1:H2"/>
    <mergeCell ref="A2:B2"/>
    <mergeCell ref="A3:A4"/>
    <mergeCell ref="B3:B4"/>
    <mergeCell ref="C3:C4"/>
    <mergeCell ref="A63:A64"/>
    <mergeCell ref="B63:B64"/>
    <mergeCell ref="F72:F73"/>
    <mergeCell ref="H72:H73"/>
    <mergeCell ref="A74:A75"/>
    <mergeCell ref="B74:B75"/>
    <mergeCell ref="D74:D75"/>
    <mergeCell ref="E74:E75"/>
    <mergeCell ref="F74:G75"/>
    <mergeCell ref="F82:F83"/>
    <mergeCell ref="H82:H83"/>
    <mergeCell ref="A84:B85"/>
    <mergeCell ref="C84:C85"/>
    <mergeCell ref="D84:G85"/>
    <mergeCell ref="A86:F87"/>
    <mergeCell ref="H86:H87"/>
    <mergeCell ref="A88:A89"/>
    <mergeCell ref="B88:D89"/>
    <mergeCell ref="E88:E89"/>
    <mergeCell ref="F88:F89"/>
    <mergeCell ref="G88:G89"/>
    <mergeCell ref="F97:F98"/>
    <mergeCell ref="H97:H98"/>
    <mergeCell ref="A99:A100"/>
    <mergeCell ref="B99:B100"/>
    <mergeCell ref="F99:F100"/>
    <mergeCell ref="G99:G100"/>
    <mergeCell ref="F106:F107"/>
    <mergeCell ref="H106:H107"/>
    <mergeCell ref="A108:C109"/>
    <mergeCell ref="H108:H109"/>
    <mergeCell ref="A110:B111"/>
    <mergeCell ref="H110:H111"/>
    <mergeCell ref="A112:B113"/>
    <mergeCell ref="H112:H113"/>
    <mergeCell ref="A117:C117"/>
    <mergeCell ref="D117:H120"/>
    <mergeCell ref="A118:C118"/>
    <mergeCell ref="A119:C119"/>
    <mergeCell ref="A120:C120"/>
  </mergeCells>
  <pageMargins left="0.511811024" right="0.511811024" top="0.78740157499999996" bottom="0.78740157499999996" header="0.31496062000000002" footer="0.31496062000000002"/>
  <pageSetup paperSize="9" scale="79" orientation="portrait" r:id="rId1"/>
  <rowBreaks count="9" manualBreakCount="9">
    <brk id="60" max="7" man="1"/>
    <brk id="120" max="7" man="1"/>
    <brk id="180" max="7" man="1"/>
    <brk id="240" max="7" man="1"/>
    <brk id="300" max="7" man="1"/>
    <brk id="360" max="7" man="1"/>
    <brk id="420" max="7" man="1"/>
    <brk id="480" max="7" man="1"/>
    <brk id="540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9"/>
  <sheetViews>
    <sheetView showGridLines="0" view="pageBreakPreview" topLeftCell="A241" zoomScale="90" zoomScaleNormal="100" zoomScaleSheetLayoutView="90" workbookViewId="0">
      <selection activeCell="A241" sqref="A241:B241"/>
    </sheetView>
  </sheetViews>
  <sheetFormatPr defaultRowHeight="15"/>
  <cols>
    <col min="1" max="1" width="10.42578125" style="7" customWidth="1"/>
    <col min="2" max="2" width="46.5703125" style="7" customWidth="1"/>
    <col min="3" max="3" width="12.5703125" style="7" customWidth="1"/>
    <col min="4" max="4" width="9" style="7" customWidth="1"/>
    <col min="5" max="5" width="8.85546875" style="7" customWidth="1"/>
    <col min="6" max="6" width="11.7109375" style="7" customWidth="1"/>
    <col min="7" max="7" width="12.7109375" style="7" customWidth="1"/>
    <col min="8" max="8" width="12.42578125" style="7" customWidth="1"/>
  </cols>
  <sheetData>
    <row r="1" spans="1:8">
      <c r="A1" s="650" t="s">
        <v>3846</v>
      </c>
      <c r="B1" s="651"/>
      <c r="C1" s="48" t="s">
        <v>3763</v>
      </c>
      <c r="D1" s="186" t="s">
        <v>3975</v>
      </c>
      <c r="E1" s="186"/>
      <c r="F1" s="49"/>
      <c r="G1" s="49"/>
      <c r="H1" s="710" t="s">
        <v>3976</v>
      </c>
    </row>
    <row r="2" spans="1:8">
      <c r="A2" s="685" t="s">
        <v>3974</v>
      </c>
      <c r="B2" s="686"/>
      <c r="C2" s="50"/>
      <c r="D2" s="133"/>
      <c r="E2" s="51"/>
      <c r="F2" s="51"/>
      <c r="G2" s="51"/>
      <c r="H2" s="711"/>
    </row>
    <row r="3" spans="1:8">
      <c r="A3" s="632" t="s">
        <v>3768</v>
      </c>
      <c r="B3" s="634" t="s">
        <v>3769</v>
      </c>
      <c r="C3" s="687" t="s">
        <v>3770</v>
      </c>
      <c r="D3" s="187" t="s">
        <v>3771</v>
      </c>
      <c r="E3" s="188"/>
      <c r="F3" s="54" t="s">
        <v>3772</v>
      </c>
      <c r="G3" s="188"/>
      <c r="H3" s="55" t="s">
        <v>3773</v>
      </c>
    </row>
    <row r="4" spans="1:8">
      <c r="A4" s="633"/>
      <c r="B4" s="635"/>
      <c r="C4" s="667"/>
      <c r="D4" s="56" t="s">
        <v>3774</v>
      </c>
      <c r="E4" s="56" t="s">
        <v>3775</v>
      </c>
      <c r="F4" s="56" t="s">
        <v>3776</v>
      </c>
      <c r="G4" s="57" t="s">
        <v>3777</v>
      </c>
      <c r="H4" s="58" t="s">
        <v>3778</v>
      </c>
    </row>
    <row r="5" spans="1:8">
      <c r="A5" s="59"/>
      <c r="B5" s="60"/>
      <c r="C5" s="61"/>
      <c r="D5" s="61"/>
      <c r="E5" s="61"/>
      <c r="F5" s="61"/>
      <c r="G5" s="61"/>
      <c r="H5" s="62"/>
    </row>
    <row r="6" spans="1:8">
      <c r="A6" s="63"/>
      <c r="B6" s="64"/>
      <c r="C6" s="61"/>
      <c r="D6" s="61"/>
      <c r="E6" s="61"/>
      <c r="F6" s="61"/>
      <c r="G6" s="61"/>
      <c r="H6" s="62"/>
    </row>
    <row r="7" spans="1:8">
      <c r="A7" s="92"/>
      <c r="B7" s="64"/>
      <c r="C7" s="61"/>
      <c r="D7" s="61"/>
      <c r="E7" s="61"/>
      <c r="F7" s="61"/>
      <c r="G7" s="61"/>
      <c r="H7" s="62"/>
    </row>
    <row r="8" spans="1:8">
      <c r="A8" s="92"/>
      <c r="B8" s="64"/>
      <c r="C8" s="61"/>
      <c r="D8" s="61"/>
      <c r="E8" s="61"/>
      <c r="F8" s="61"/>
      <c r="G8" s="61"/>
      <c r="H8" s="62"/>
    </row>
    <row r="9" spans="1:8">
      <c r="A9" s="139"/>
      <c r="B9" s="64"/>
      <c r="C9" s="61"/>
      <c r="D9" s="61"/>
      <c r="E9" s="61"/>
      <c r="F9" s="61"/>
      <c r="G9" s="61"/>
      <c r="H9" s="62"/>
    </row>
    <row r="10" spans="1:8">
      <c r="A10" s="139"/>
      <c r="B10" s="65"/>
      <c r="C10" s="61"/>
      <c r="D10" s="61"/>
      <c r="E10" s="61"/>
      <c r="F10" s="61"/>
      <c r="G10" s="61"/>
      <c r="H10" s="62"/>
    </row>
    <row r="11" spans="1:8">
      <c r="A11" s="140"/>
      <c r="B11" s="65"/>
      <c r="C11" s="61"/>
      <c r="D11" s="61"/>
      <c r="E11" s="61"/>
      <c r="F11" s="61"/>
      <c r="G11" s="61"/>
      <c r="H11" s="62"/>
    </row>
    <row r="12" spans="1:8">
      <c r="A12" s="137"/>
      <c r="B12" s="66"/>
      <c r="C12" s="66"/>
      <c r="D12" s="66"/>
      <c r="E12" s="66"/>
      <c r="F12" s="628" t="s">
        <v>3780</v>
      </c>
      <c r="G12" s="66"/>
      <c r="H12" s="723">
        <f>SUM(H5:H11)</f>
        <v>0</v>
      </c>
    </row>
    <row r="13" spans="1:8">
      <c r="A13" s="138"/>
      <c r="B13" s="51"/>
      <c r="C13" s="51"/>
      <c r="D13" s="51"/>
      <c r="E13" s="51"/>
      <c r="F13" s="629"/>
      <c r="G13" s="51"/>
      <c r="H13" s="715"/>
    </row>
    <row r="14" spans="1:8">
      <c r="A14" s="632" t="s">
        <v>3768</v>
      </c>
      <c r="B14" s="664" t="s">
        <v>3781</v>
      </c>
      <c r="C14" s="665"/>
      <c r="D14" s="636" t="s">
        <v>3782</v>
      </c>
      <c r="E14" s="636" t="s">
        <v>3770</v>
      </c>
      <c r="F14" s="668" t="s">
        <v>3783</v>
      </c>
      <c r="G14" s="665"/>
      <c r="H14" s="55" t="s">
        <v>3784</v>
      </c>
    </row>
    <row r="15" spans="1:8">
      <c r="A15" s="633"/>
      <c r="B15" s="666"/>
      <c r="C15" s="635"/>
      <c r="D15" s="667"/>
      <c r="E15" s="667"/>
      <c r="F15" s="669"/>
      <c r="G15" s="635"/>
      <c r="H15" s="58" t="s">
        <v>3778</v>
      </c>
    </row>
    <row r="16" spans="1:8">
      <c r="A16" s="59" t="s">
        <v>3785</v>
      </c>
      <c r="B16" s="189" t="s">
        <v>3786</v>
      </c>
      <c r="C16" s="65"/>
      <c r="D16" s="65"/>
      <c r="E16" s="61">
        <v>0.21</v>
      </c>
      <c r="F16" s="190"/>
      <c r="G16" s="61">
        <v>25.21</v>
      </c>
      <c r="H16" s="62">
        <f>E16*G16</f>
        <v>5.2941000000000003</v>
      </c>
    </row>
    <row r="17" spans="1:8">
      <c r="A17" s="144"/>
      <c r="B17" s="67" t="s">
        <v>3972</v>
      </c>
      <c r="C17" s="65"/>
      <c r="D17" s="65"/>
      <c r="E17" s="61"/>
      <c r="F17" s="69"/>
      <c r="G17" s="61"/>
      <c r="H17" s="62">
        <f>H16*15.51%</f>
        <v>0.82111490999999992</v>
      </c>
    </row>
    <row r="18" spans="1:8">
      <c r="A18" s="139"/>
      <c r="B18" s="51"/>
      <c r="C18" s="65"/>
      <c r="D18" s="65"/>
      <c r="E18" s="61"/>
      <c r="F18" s="69"/>
      <c r="G18" s="61"/>
    </row>
    <row r="19" spans="1:8">
      <c r="A19" s="144"/>
      <c r="B19" s="67"/>
      <c r="C19" s="65"/>
      <c r="D19" s="65"/>
      <c r="E19" s="61"/>
      <c r="F19" s="69"/>
      <c r="G19" s="61"/>
      <c r="H19" s="62"/>
    </row>
    <row r="20" spans="1:8">
      <c r="A20" s="139"/>
      <c r="B20" s="51"/>
      <c r="C20" s="65"/>
      <c r="D20" s="65"/>
      <c r="E20" s="61"/>
      <c r="F20" s="69"/>
      <c r="G20" s="61"/>
      <c r="H20" s="62"/>
    </row>
    <row r="21" spans="1:8">
      <c r="A21" s="140"/>
      <c r="B21" s="51"/>
      <c r="C21" s="65"/>
      <c r="D21" s="65"/>
      <c r="E21" s="61"/>
      <c r="F21" s="69"/>
      <c r="G21" s="61"/>
      <c r="H21" s="62"/>
    </row>
    <row r="22" spans="1:8">
      <c r="A22" s="141"/>
      <c r="B22" s="66"/>
      <c r="C22" s="66"/>
      <c r="D22" s="66"/>
      <c r="E22" s="66"/>
      <c r="F22" s="628" t="s">
        <v>3790</v>
      </c>
      <c r="G22" s="66"/>
      <c r="H22" s="630">
        <f>SUM(H16:H18)</f>
        <v>6.1152149100000006</v>
      </c>
    </row>
    <row r="23" spans="1:8">
      <c r="A23" s="142"/>
      <c r="B23" s="70"/>
      <c r="C23" s="70"/>
      <c r="D23" s="70"/>
      <c r="E23" s="70"/>
      <c r="F23" s="629"/>
      <c r="G23" s="70"/>
      <c r="H23" s="678"/>
    </row>
    <row r="24" spans="1:8">
      <c r="A24" s="671" t="s">
        <v>3791</v>
      </c>
      <c r="B24" s="672"/>
      <c r="C24" s="675">
        <v>1</v>
      </c>
      <c r="D24" s="628" t="s">
        <v>3792</v>
      </c>
      <c r="E24" s="676"/>
      <c r="F24" s="676"/>
      <c r="G24" s="51"/>
      <c r="H24" s="670">
        <f>(H11+H22)</f>
        <v>6.1152149100000006</v>
      </c>
    </row>
    <row r="25" spans="1:8">
      <c r="A25" s="673"/>
      <c r="B25" s="674"/>
      <c r="C25" s="666"/>
      <c r="D25" s="677"/>
      <c r="E25" s="677"/>
      <c r="F25" s="677"/>
      <c r="G25" s="70"/>
      <c r="H25" s="765"/>
    </row>
    <row r="26" spans="1:8">
      <c r="A26" s="671" t="s">
        <v>3793</v>
      </c>
      <c r="B26" s="672"/>
      <c r="C26" s="672"/>
      <c r="D26" s="672"/>
      <c r="E26" s="672"/>
      <c r="F26" s="672"/>
      <c r="G26" s="51"/>
      <c r="H26" s="630">
        <f>H24/C24</f>
        <v>6.1152149100000006</v>
      </c>
    </row>
    <row r="27" spans="1:8">
      <c r="A27" s="673"/>
      <c r="B27" s="674"/>
      <c r="C27" s="674"/>
      <c r="D27" s="674"/>
      <c r="E27" s="674"/>
      <c r="F27" s="674"/>
      <c r="G27" s="51"/>
      <c r="H27" s="678"/>
    </row>
    <row r="28" spans="1:8">
      <c r="A28" s="632" t="s">
        <v>3768</v>
      </c>
      <c r="B28" s="679" t="s">
        <v>3794</v>
      </c>
      <c r="C28" s="680"/>
      <c r="D28" s="681"/>
      <c r="E28" s="682" t="s">
        <v>3795</v>
      </c>
      <c r="F28" s="682" t="s">
        <v>3784</v>
      </c>
      <c r="G28" s="636" t="s">
        <v>3796</v>
      </c>
      <c r="H28" s="72" t="s">
        <v>3784</v>
      </c>
    </row>
    <row r="29" spans="1:8">
      <c r="A29" s="633"/>
      <c r="B29" s="666"/>
      <c r="C29" s="666"/>
      <c r="D29" s="635"/>
      <c r="E29" s="667"/>
      <c r="F29" s="667"/>
      <c r="G29" s="667"/>
      <c r="H29" s="73" t="s">
        <v>3797</v>
      </c>
    </row>
    <row r="30" spans="1:8">
      <c r="A30" s="191" t="s">
        <v>3871</v>
      </c>
      <c r="B30" s="166" t="s">
        <v>3977</v>
      </c>
      <c r="C30" s="80"/>
      <c r="D30" s="65"/>
      <c r="E30" s="76" t="s">
        <v>21</v>
      </c>
      <c r="F30" s="61">
        <f>AUXILIARES!H299</f>
        <v>3.5285167333333329</v>
      </c>
      <c r="G30" s="77">
        <v>0.2</v>
      </c>
      <c r="H30" s="95">
        <f>F30*G30</f>
        <v>0.70570334666666668</v>
      </c>
    </row>
    <row r="31" spans="1:8">
      <c r="A31" s="191" t="s">
        <v>3981</v>
      </c>
      <c r="B31" s="75" t="s">
        <v>3978</v>
      </c>
      <c r="C31" s="69"/>
      <c r="D31" s="65"/>
      <c r="E31" s="76" t="s">
        <v>21</v>
      </c>
      <c r="F31" s="61">
        <f>AUXILIARES!H735</f>
        <v>265.31799760000001</v>
      </c>
      <c r="G31" s="77">
        <v>7.5999999999999998E-2</v>
      </c>
      <c r="H31" s="95">
        <f t="shared" ref="H31:H33" si="0">F31*G31</f>
        <v>20.164167817599999</v>
      </c>
    </row>
    <row r="32" spans="1:8">
      <c r="A32" s="191" t="s">
        <v>3982</v>
      </c>
      <c r="B32" s="75" t="s">
        <v>3979</v>
      </c>
      <c r="C32" s="69"/>
      <c r="D32" s="65"/>
      <c r="E32" s="76" t="s">
        <v>21</v>
      </c>
      <c r="F32" s="61">
        <f>AUXILIARES!H798</f>
        <v>8.0616025449999995</v>
      </c>
      <c r="G32" s="77">
        <v>3.2500000000000001E-2</v>
      </c>
      <c r="H32" s="95">
        <f t="shared" si="0"/>
        <v>0.26200208271249997</v>
      </c>
    </row>
    <row r="33" spans="1:8">
      <c r="A33" s="191" t="s">
        <v>3983</v>
      </c>
      <c r="B33" s="75" t="s">
        <v>3980</v>
      </c>
      <c r="C33" s="69"/>
      <c r="D33" s="65"/>
      <c r="E33" s="76" t="s">
        <v>21</v>
      </c>
      <c r="F33" s="61">
        <f>AUXILIARES!H860</f>
        <v>33.055047100000003</v>
      </c>
      <c r="G33" s="77">
        <v>0.21</v>
      </c>
      <c r="H33" s="95">
        <f t="shared" si="0"/>
        <v>6.9415598910000007</v>
      </c>
    </row>
    <row r="34" spans="1:8">
      <c r="A34" s="191"/>
      <c r="B34" s="75"/>
      <c r="C34" s="69"/>
      <c r="D34" s="65"/>
      <c r="E34" s="76"/>
      <c r="F34" s="61"/>
      <c r="G34" s="77"/>
      <c r="H34" s="95"/>
    </row>
    <row r="35" spans="1:8">
      <c r="A35" s="191"/>
      <c r="B35" s="75"/>
      <c r="C35" s="69"/>
      <c r="D35" s="65"/>
      <c r="E35" s="76"/>
      <c r="F35" s="61"/>
      <c r="G35" s="161"/>
      <c r="H35" s="78"/>
    </row>
    <row r="36" spans="1:8">
      <c r="A36" s="140"/>
      <c r="B36" s="51"/>
      <c r="C36" s="69"/>
      <c r="D36" s="65"/>
      <c r="E36" s="65"/>
      <c r="F36" s="61"/>
      <c r="G36" s="82"/>
      <c r="H36" s="83"/>
    </row>
    <row r="37" spans="1:8">
      <c r="A37" s="141"/>
      <c r="B37" s="66"/>
      <c r="C37" s="66"/>
      <c r="D37" s="66"/>
      <c r="E37" s="66"/>
      <c r="F37" s="628" t="s">
        <v>3798</v>
      </c>
      <c r="G37" s="66"/>
      <c r="H37" s="630">
        <f>SUM(H30:H33)</f>
        <v>28.073433137979166</v>
      </c>
    </row>
    <row r="38" spans="1:8">
      <c r="A38" s="142"/>
      <c r="B38" s="51"/>
      <c r="C38" s="51"/>
      <c r="D38" s="51"/>
      <c r="E38" s="51"/>
      <c r="F38" s="629"/>
      <c r="G38" s="51"/>
      <c r="H38" s="640"/>
    </row>
    <row r="39" spans="1:8">
      <c r="A39" s="632" t="s">
        <v>3768</v>
      </c>
      <c r="B39" s="634" t="s">
        <v>3799</v>
      </c>
      <c r="C39" s="84" t="s">
        <v>3</v>
      </c>
      <c r="D39" s="85" t="s">
        <v>3</v>
      </c>
      <c r="E39" s="86" t="s">
        <v>3</v>
      </c>
      <c r="F39" s="636" t="s">
        <v>3784</v>
      </c>
      <c r="G39" s="636" t="s">
        <v>3796</v>
      </c>
      <c r="H39" s="196" t="s">
        <v>3773</v>
      </c>
    </row>
    <row r="40" spans="1:8">
      <c r="A40" s="633"/>
      <c r="B40" s="635"/>
      <c r="C40" s="76" t="s">
        <v>3800</v>
      </c>
      <c r="D40" s="76" t="s">
        <v>3801</v>
      </c>
      <c r="E40" s="76" t="s">
        <v>3802</v>
      </c>
      <c r="F40" s="637"/>
      <c r="G40" s="637"/>
      <c r="H40" s="197" t="s">
        <v>3797</v>
      </c>
    </row>
    <row r="41" spans="1:8">
      <c r="A41" s="192"/>
      <c r="B41" s="195"/>
      <c r="C41" s="89"/>
      <c r="D41" s="89"/>
      <c r="E41" s="89"/>
      <c r="F41" s="93"/>
      <c r="G41" s="90"/>
      <c r="H41" s="62"/>
    </row>
    <row r="42" spans="1:8">
      <c r="A42" s="139"/>
      <c r="B42" s="88"/>
      <c r="C42" s="61"/>
      <c r="D42" s="61"/>
      <c r="E42" s="61"/>
      <c r="F42" s="93"/>
      <c r="G42" s="193"/>
      <c r="H42" s="95"/>
    </row>
    <row r="43" spans="1:8">
      <c r="A43" s="139"/>
      <c r="B43" s="88"/>
      <c r="C43" s="61"/>
      <c r="D43" s="61"/>
      <c r="E43" s="61"/>
      <c r="F43" s="61"/>
      <c r="G43" s="94"/>
      <c r="H43" s="95"/>
    </row>
    <row r="44" spans="1:8">
      <c r="A44" s="139"/>
      <c r="B44" s="88"/>
      <c r="C44" s="61"/>
      <c r="D44" s="61"/>
      <c r="E44" s="61"/>
      <c r="F44" s="93"/>
      <c r="G44" s="94"/>
      <c r="H44" s="95"/>
    </row>
    <row r="45" spans="1:8">
      <c r="A45" s="140"/>
      <c r="B45" s="65"/>
      <c r="C45" s="61"/>
      <c r="D45" s="61"/>
      <c r="E45" s="61"/>
      <c r="F45" s="65"/>
      <c r="G45" s="94"/>
      <c r="H45" s="95"/>
    </row>
    <row r="46" spans="1:8">
      <c r="A46" s="141"/>
      <c r="B46" s="66"/>
      <c r="C46" s="66"/>
      <c r="D46" s="66"/>
      <c r="E46" s="66"/>
      <c r="F46" s="628" t="s">
        <v>3803</v>
      </c>
      <c r="G46" s="66"/>
      <c r="H46" s="630"/>
    </row>
    <row r="47" spans="1:8">
      <c r="A47" s="142"/>
      <c r="B47" s="51"/>
      <c r="C47" s="51"/>
      <c r="D47" s="51"/>
      <c r="E47" s="51"/>
      <c r="F47" s="629"/>
      <c r="G47" s="51"/>
      <c r="H47" s="631"/>
    </row>
    <row r="48" spans="1:8">
      <c r="A48" s="638" t="s">
        <v>3804</v>
      </c>
      <c r="B48" s="639"/>
      <c r="C48" s="639"/>
      <c r="D48" s="66"/>
      <c r="E48" s="66"/>
      <c r="F48" s="66"/>
      <c r="G48" s="66"/>
      <c r="H48" s="630">
        <f>H26+H37+H46</f>
        <v>34.188648047979164</v>
      </c>
    </row>
    <row r="49" spans="1:8">
      <c r="A49" s="638"/>
      <c r="B49" s="639"/>
      <c r="C49" s="639"/>
      <c r="D49" s="70"/>
      <c r="E49" s="70"/>
      <c r="F49" s="70"/>
      <c r="G49" s="70"/>
      <c r="H49" s="640"/>
    </row>
    <row r="50" spans="1:8">
      <c r="A50" s="646" t="s">
        <v>3847</v>
      </c>
      <c r="B50" s="647"/>
      <c r="C50" s="96"/>
      <c r="D50" s="66"/>
      <c r="E50" s="66"/>
      <c r="F50" s="66"/>
      <c r="G50" s="66"/>
      <c r="H50" s="644">
        <f>H48*34.32%</f>
        <v>11.733544010066449</v>
      </c>
    </row>
    <row r="51" spans="1:8">
      <c r="A51" s="646"/>
      <c r="B51" s="647"/>
      <c r="C51" s="97"/>
      <c r="D51" s="70"/>
      <c r="E51" s="70"/>
      <c r="F51" s="70"/>
      <c r="G51" s="70"/>
      <c r="H51" s="645"/>
    </row>
    <row r="52" spans="1:8">
      <c r="A52" s="646" t="s">
        <v>3805</v>
      </c>
      <c r="B52" s="647"/>
      <c r="C52" s="96"/>
      <c r="D52" s="51"/>
      <c r="E52" s="51"/>
      <c r="F52" s="51"/>
      <c r="G52" s="51"/>
      <c r="H52" s="644">
        <f>H48+H50</f>
        <v>45.92219205804561</v>
      </c>
    </row>
    <row r="53" spans="1:8" ht="15.75" thickBot="1">
      <c r="A53" s="648"/>
      <c r="B53" s="649"/>
      <c r="C53" s="99"/>
      <c r="D53" s="100"/>
      <c r="E53" s="100"/>
      <c r="F53" s="100"/>
      <c r="G53" s="100"/>
      <c r="H53" s="737"/>
    </row>
    <row r="54" spans="1:8">
      <c r="A54" s="650" t="s">
        <v>3806</v>
      </c>
      <c r="B54" s="651"/>
      <c r="C54" s="102"/>
      <c r="D54" s="69"/>
      <c r="E54" s="69"/>
      <c r="F54" s="69"/>
      <c r="G54" s="69"/>
      <c r="H54" s="95"/>
    </row>
    <row r="55" spans="1:8">
      <c r="A55" s="144"/>
      <c r="B55" s="104"/>
      <c r="C55" s="69"/>
      <c r="D55" s="105"/>
      <c r="E55" s="51"/>
      <c r="F55" s="51"/>
      <c r="G55" s="69"/>
      <c r="H55" s="95"/>
    </row>
    <row r="56" spans="1:8" ht="15.75" thickBot="1">
      <c r="A56" s="144"/>
      <c r="B56" s="104"/>
      <c r="C56" s="51"/>
      <c r="D56" s="105"/>
      <c r="E56" s="51"/>
      <c r="F56" s="51"/>
      <c r="G56" s="51"/>
      <c r="H56" s="106"/>
    </row>
    <row r="57" spans="1:8" ht="15" customHeight="1">
      <c r="A57" s="652" t="s">
        <v>3808</v>
      </c>
      <c r="B57" s="653"/>
      <c r="C57" s="654"/>
      <c r="D57" s="655" t="s">
        <v>3807</v>
      </c>
      <c r="E57" s="656"/>
      <c r="F57" s="656"/>
      <c r="G57" s="656"/>
      <c r="H57" s="657"/>
    </row>
    <row r="58" spans="1:8">
      <c r="A58" s="661" t="s">
        <v>4089</v>
      </c>
      <c r="B58" s="662"/>
      <c r="C58" s="663"/>
      <c r="D58" s="658"/>
      <c r="E58" s="659"/>
      <c r="F58" s="659"/>
      <c r="G58" s="659"/>
      <c r="H58" s="660"/>
    </row>
    <row r="59" spans="1:8">
      <c r="A59" s="661" t="s">
        <v>4387</v>
      </c>
      <c r="B59" s="662"/>
      <c r="C59" s="663"/>
      <c r="D59" s="658"/>
      <c r="E59" s="659"/>
      <c r="F59" s="659"/>
      <c r="G59" s="659"/>
      <c r="H59" s="660"/>
    </row>
    <row r="60" spans="1:8" ht="15.75" thickBot="1">
      <c r="A60" s="661" t="s">
        <v>4186</v>
      </c>
      <c r="B60" s="662"/>
      <c r="C60" s="663"/>
      <c r="D60" s="658"/>
      <c r="E60" s="659"/>
      <c r="F60" s="659"/>
      <c r="G60" s="659"/>
      <c r="H60" s="660"/>
    </row>
    <row r="61" spans="1:8" ht="15" customHeight="1">
      <c r="A61" s="650" t="s">
        <v>3846</v>
      </c>
      <c r="B61" s="651"/>
      <c r="C61" s="48" t="s">
        <v>3763</v>
      </c>
      <c r="D61" s="186" t="s">
        <v>4240</v>
      </c>
      <c r="E61" s="186"/>
      <c r="F61" s="49"/>
      <c r="G61" s="49"/>
      <c r="H61" s="710" t="s">
        <v>3976</v>
      </c>
    </row>
    <row r="62" spans="1:8">
      <c r="A62" s="732" t="s">
        <v>4241</v>
      </c>
      <c r="B62" s="733"/>
      <c r="C62" s="50"/>
      <c r="D62" s="133"/>
      <c r="E62" s="51"/>
      <c r="F62" s="51"/>
      <c r="G62" s="51"/>
      <c r="H62" s="711"/>
    </row>
    <row r="63" spans="1:8">
      <c r="A63" s="632" t="s">
        <v>3768</v>
      </c>
      <c r="B63" s="636" t="s">
        <v>3769</v>
      </c>
      <c r="C63" s="687" t="s">
        <v>3770</v>
      </c>
      <c r="D63" s="187" t="s">
        <v>3771</v>
      </c>
      <c r="E63" s="188"/>
      <c r="F63" s="54" t="s">
        <v>3772</v>
      </c>
      <c r="G63" s="188"/>
      <c r="H63" s="55" t="s">
        <v>3773</v>
      </c>
    </row>
    <row r="64" spans="1:8">
      <c r="A64" s="633"/>
      <c r="B64" s="725"/>
      <c r="C64" s="726"/>
      <c r="D64" s="56" t="s">
        <v>3774</v>
      </c>
      <c r="E64" s="56" t="s">
        <v>3775</v>
      </c>
      <c r="F64" s="56" t="s">
        <v>3776</v>
      </c>
      <c r="G64" s="57" t="s">
        <v>3777</v>
      </c>
      <c r="H64" s="58" t="s">
        <v>3778</v>
      </c>
    </row>
    <row r="65" spans="1:8">
      <c r="A65" s="59"/>
      <c r="B65" s="60"/>
      <c r="C65" s="61"/>
      <c r="D65" s="61"/>
      <c r="E65" s="61"/>
      <c r="F65" s="61"/>
      <c r="G65" s="61"/>
      <c r="H65" s="62"/>
    </row>
    <row r="66" spans="1:8">
      <c r="A66" s="63"/>
      <c r="B66" s="64"/>
      <c r="C66" s="61"/>
      <c r="D66" s="61"/>
      <c r="E66" s="61"/>
      <c r="F66" s="61"/>
      <c r="G66" s="61"/>
      <c r="H66" s="62"/>
    </row>
    <row r="67" spans="1:8">
      <c r="A67" s="92"/>
      <c r="B67" s="64"/>
      <c r="C67" s="61"/>
      <c r="D67" s="61"/>
      <c r="E67" s="61"/>
      <c r="F67" s="61"/>
      <c r="G67" s="61"/>
      <c r="H67" s="62"/>
    </row>
    <row r="68" spans="1:8">
      <c r="A68" s="92"/>
      <c r="B68" s="64"/>
      <c r="C68" s="61"/>
      <c r="D68" s="61"/>
      <c r="E68" s="61"/>
      <c r="F68" s="61"/>
      <c r="G68" s="61"/>
      <c r="H68" s="62"/>
    </row>
    <row r="69" spans="1:8">
      <c r="A69" s="139"/>
      <c r="B69" s="64"/>
      <c r="C69" s="61"/>
      <c r="D69" s="61"/>
      <c r="E69" s="61"/>
      <c r="F69" s="61"/>
      <c r="G69" s="61"/>
      <c r="H69" s="62"/>
    </row>
    <row r="70" spans="1:8">
      <c r="A70" s="139"/>
      <c r="B70" s="65"/>
      <c r="C70" s="61"/>
      <c r="D70" s="61"/>
      <c r="E70" s="61"/>
      <c r="F70" s="61"/>
      <c r="G70" s="61"/>
      <c r="H70" s="62"/>
    </row>
    <row r="71" spans="1:8">
      <c r="A71" s="140"/>
      <c r="B71" s="65"/>
      <c r="C71" s="61"/>
      <c r="D71" s="61"/>
      <c r="E71" s="61"/>
      <c r="F71" s="61"/>
      <c r="G71" s="61"/>
      <c r="H71" s="62"/>
    </row>
    <row r="72" spans="1:8">
      <c r="A72" s="137"/>
      <c r="B72" s="66"/>
      <c r="C72" s="66"/>
      <c r="D72" s="66"/>
      <c r="E72" s="66"/>
      <c r="F72" s="628" t="s">
        <v>3780</v>
      </c>
      <c r="G72" s="66"/>
      <c r="H72" s="688"/>
    </row>
    <row r="73" spans="1:8">
      <c r="A73" s="138"/>
      <c r="B73" s="51"/>
      <c r="C73" s="51"/>
      <c r="D73" s="51"/>
      <c r="E73" s="51"/>
      <c r="F73" s="643"/>
      <c r="G73" s="51"/>
      <c r="H73" s="689"/>
    </row>
    <row r="74" spans="1:8">
      <c r="A74" s="632" t="s">
        <v>3768</v>
      </c>
      <c r="B74" s="668" t="s">
        <v>3781</v>
      </c>
      <c r="C74" s="634"/>
      <c r="D74" s="636" t="s">
        <v>3782</v>
      </c>
      <c r="E74" s="636" t="s">
        <v>3770</v>
      </c>
      <c r="F74" s="668" t="s">
        <v>3783</v>
      </c>
      <c r="G74" s="634"/>
      <c r="H74" s="55" t="s">
        <v>3784</v>
      </c>
    </row>
    <row r="75" spans="1:8">
      <c r="A75" s="633"/>
      <c r="B75" s="707"/>
      <c r="C75" s="709"/>
      <c r="D75" s="725"/>
      <c r="E75" s="725"/>
      <c r="F75" s="707"/>
      <c r="G75" s="709"/>
      <c r="H75" s="58" t="s">
        <v>3778</v>
      </c>
    </row>
    <row r="76" spans="1:8">
      <c r="A76" s="59" t="s">
        <v>3785</v>
      </c>
      <c r="B76" s="189" t="s">
        <v>3786</v>
      </c>
      <c r="C76" s="65"/>
      <c r="D76" s="65"/>
      <c r="E76" s="61">
        <v>1</v>
      </c>
      <c r="F76" s="190"/>
      <c r="G76" s="61">
        <v>25.21</v>
      </c>
      <c r="H76" s="62">
        <f>E76*G76</f>
        <v>25.21</v>
      </c>
    </row>
    <row r="77" spans="1:8">
      <c r="A77" s="144"/>
      <c r="B77" s="67" t="s">
        <v>3972</v>
      </c>
      <c r="C77" s="65"/>
      <c r="D77" s="65"/>
      <c r="E77" s="61"/>
      <c r="F77" s="69"/>
      <c r="G77" s="61"/>
      <c r="H77" s="62">
        <f>SUM(H76)*15.51%</f>
        <v>3.9100709999999999</v>
      </c>
    </row>
    <row r="78" spans="1:8">
      <c r="A78" s="139"/>
      <c r="B78" s="51"/>
      <c r="C78" s="65"/>
      <c r="D78" s="65"/>
      <c r="E78" s="61"/>
      <c r="F78" s="69"/>
      <c r="G78" s="61"/>
      <c r="H78" s="62"/>
    </row>
    <row r="79" spans="1:8">
      <c r="A79" s="144"/>
      <c r="B79" s="67"/>
      <c r="C79" s="65"/>
      <c r="D79" s="65"/>
      <c r="E79" s="61"/>
      <c r="F79" s="69"/>
      <c r="G79" s="61"/>
      <c r="H79" s="62"/>
    </row>
    <row r="80" spans="1:8">
      <c r="A80" s="139"/>
      <c r="B80" s="51"/>
      <c r="C80" s="65"/>
      <c r="D80" s="65"/>
      <c r="E80" s="61"/>
      <c r="F80" s="69"/>
      <c r="G80" s="61"/>
      <c r="H80" s="62"/>
    </row>
    <row r="81" spans="1:8">
      <c r="A81" s="140"/>
      <c r="B81" s="51"/>
      <c r="C81" s="65"/>
      <c r="D81" s="65"/>
      <c r="E81" s="61"/>
      <c r="F81" s="69"/>
      <c r="G81" s="61"/>
      <c r="H81" s="62"/>
    </row>
    <row r="82" spans="1:8">
      <c r="A82" s="141"/>
      <c r="B82" s="66"/>
      <c r="C82" s="66"/>
      <c r="D82" s="66"/>
      <c r="E82" s="66"/>
      <c r="F82" s="628" t="s">
        <v>3790</v>
      </c>
      <c r="G82" s="66"/>
      <c r="H82" s="630">
        <f>SUM(H76:H77)</f>
        <v>29.120070999999999</v>
      </c>
    </row>
    <row r="83" spans="1:8">
      <c r="A83" s="142"/>
      <c r="B83" s="70"/>
      <c r="C83" s="70"/>
      <c r="D83" s="70"/>
      <c r="E83" s="70"/>
      <c r="F83" s="643"/>
      <c r="G83" s="70"/>
      <c r="H83" s="640"/>
    </row>
    <row r="84" spans="1:8">
      <c r="A84" s="671" t="s">
        <v>3791</v>
      </c>
      <c r="B84" s="672"/>
      <c r="C84" s="675">
        <v>1</v>
      </c>
      <c r="D84" s="628" t="s">
        <v>3792</v>
      </c>
      <c r="E84" s="628"/>
      <c r="F84" s="628"/>
      <c r="G84" s="51"/>
      <c r="H84" s="670">
        <f>(H72+H82)</f>
        <v>29.120070999999999</v>
      </c>
    </row>
    <row r="85" spans="1:8">
      <c r="A85" s="673"/>
      <c r="B85" s="674"/>
      <c r="C85" s="746"/>
      <c r="D85" s="643"/>
      <c r="E85" s="643"/>
      <c r="F85" s="643"/>
      <c r="G85" s="70"/>
      <c r="H85" s="640"/>
    </row>
    <row r="86" spans="1:8">
      <c r="A86" s="671" t="s">
        <v>3793</v>
      </c>
      <c r="B86" s="672"/>
      <c r="C86" s="672"/>
      <c r="D86" s="672"/>
      <c r="E86" s="672"/>
      <c r="F86" s="672"/>
      <c r="G86" s="51"/>
      <c r="H86" s="630">
        <f>H84/C84</f>
        <v>29.120070999999999</v>
      </c>
    </row>
    <row r="87" spans="1:8">
      <c r="A87" s="673"/>
      <c r="B87" s="674"/>
      <c r="C87" s="674"/>
      <c r="D87" s="674"/>
      <c r="E87" s="674"/>
      <c r="F87" s="674"/>
      <c r="G87" s="51"/>
      <c r="H87" s="678"/>
    </row>
    <row r="88" spans="1:8">
      <c r="A88" s="632" t="s">
        <v>3768</v>
      </c>
      <c r="B88" s="668" t="s">
        <v>3794</v>
      </c>
      <c r="C88" s="664"/>
      <c r="D88" s="634"/>
      <c r="E88" s="636" t="s">
        <v>3795</v>
      </c>
      <c r="F88" s="636" t="s">
        <v>3784</v>
      </c>
      <c r="G88" s="636" t="s">
        <v>3796</v>
      </c>
      <c r="H88" s="72" t="s">
        <v>3784</v>
      </c>
    </row>
    <row r="89" spans="1:8">
      <c r="A89" s="633"/>
      <c r="B89" s="707"/>
      <c r="C89" s="708"/>
      <c r="D89" s="709"/>
      <c r="E89" s="725"/>
      <c r="F89" s="725"/>
      <c r="G89" s="725"/>
      <c r="H89" s="73" t="s">
        <v>3797</v>
      </c>
    </row>
    <row r="90" spans="1:8">
      <c r="A90" s="156" t="s">
        <v>3983</v>
      </c>
      <c r="B90" s="50" t="s">
        <v>3980</v>
      </c>
      <c r="C90" s="69"/>
      <c r="D90" s="65"/>
      <c r="E90" s="76" t="s">
        <v>3870</v>
      </c>
      <c r="F90" s="61">
        <f>AUXILIARES!H860</f>
        <v>33.055047100000003</v>
      </c>
      <c r="G90" s="77">
        <v>0.45</v>
      </c>
      <c r="H90" s="62">
        <f>F90*G90</f>
        <v>14.874771195000001</v>
      </c>
    </row>
    <row r="91" spans="1:8">
      <c r="A91" s="156" t="s">
        <v>3943</v>
      </c>
      <c r="B91" s="50" t="s">
        <v>3942</v>
      </c>
      <c r="C91" s="69"/>
      <c r="D91" s="65"/>
      <c r="E91" s="76" t="s">
        <v>3867</v>
      </c>
      <c r="F91" s="61">
        <f>AUXILIARES!H546</f>
        <v>70.626020999999994</v>
      </c>
      <c r="G91" s="77">
        <v>0.16200000000000001</v>
      </c>
      <c r="H91" s="62">
        <f>F91*G91</f>
        <v>11.441415401999999</v>
      </c>
    </row>
    <row r="92" spans="1:8">
      <c r="A92" s="156" t="s">
        <v>3973</v>
      </c>
      <c r="B92" s="50" t="s">
        <v>4015</v>
      </c>
      <c r="C92" s="80"/>
      <c r="D92" s="65"/>
      <c r="E92" s="76" t="s">
        <v>3870</v>
      </c>
      <c r="F92" s="61">
        <f>AUXILIARES!H672</f>
        <v>265.31799760000001</v>
      </c>
      <c r="G92" s="77">
        <v>0.16600000000000001</v>
      </c>
      <c r="H92" s="62">
        <f>F92*G92</f>
        <v>44.042787601600004</v>
      </c>
    </row>
    <row r="93" spans="1:8">
      <c r="A93" s="156" t="s">
        <v>3990</v>
      </c>
      <c r="B93" s="50" t="s">
        <v>3991</v>
      </c>
      <c r="C93" s="80"/>
      <c r="D93" s="65"/>
      <c r="E93" s="76" t="s">
        <v>3870</v>
      </c>
      <c r="F93" s="61">
        <f>AUXILIARES!H922</f>
        <v>11.42</v>
      </c>
      <c r="G93" s="77">
        <v>0.2</v>
      </c>
      <c r="H93" s="62">
        <f>F93*G93</f>
        <v>2.2840000000000003</v>
      </c>
    </row>
    <row r="94" spans="1:8">
      <c r="A94" s="191"/>
      <c r="B94" s="75"/>
      <c r="C94" s="69"/>
      <c r="D94" s="65"/>
      <c r="E94" s="76"/>
      <c r="F94" s="61"/>
      <c r="G94" s="161"/>
      <c r="H94" s="62"/>
    </row>
    <row r="95" spans="1:8">
      <c r="A95" s="191"/>
      <c r="B95" s="75"/>
      <c r="C95" s="69"/>
      <c r="D95" s="65"/>
      <c r="E95" s="76"/>
      <c r="F95" s="61"/>
      <c r="G95" s="161"/>
      <c r="H95" s="78"/>
    </row>
    <row r="96" spans="1:8">
      <c r="A96" s="140"/>
      <c r="B96" s="51"/>
      <c r="C96" s="69"/>
      <c r="D96" s="65"/>
      <c r="E96" s="65"/>
      <c r="F96" s="61"/>
      <c r="G96" s="82"/>
      <c r="H96" s="83"/>
    </row>
    <row r="97" spans="1:8">
      <c r="A97" s="141"/>
      <c r="B97" s="66"/>
      <c r="C97" s="66"/>
      <c r="D97" s="66"/>
      <c r="E97" s="66"/>
      <c r="F97" s="628" t="s">
        <v>3798</v>
      </c>
      <c r="G97" s="66"/>
      <c r="H97" s="630">
        <f>SUM(H90:H94)</f>
        <v>72.642974198600015</v>
      </c>
    </row>
    <row r="98" spans="1:8">
      <c r="A98" s="142"/>
      <c r="B98" s="51"/>
      <c r="C98" s="51"/>
      <c r="D98" s="51"/>
      <c r="E98" s="51"/>
      <c r="F98" s="643"/>
      <c r="G98" s="51"/>
      <c r="H98" s="640"/>
    </row>
    <row r="99" spans="1:8">
      <c r="A99" s="632" t="s">
        <v>3768</v>
      </c>
      <c r="B99" s="636" t="s">
        <v>3799</v>
      </c>
      <c r="C99" s="84" t="s">
        <v>3</v>
      </c>
      <c r="D99" s="85" t="s">
        <v>3</v>
      </c>
      <c r="E99" s="86" t="s">
        <v>3</v>
      </c>
      <c r="F99" s="636" t="s">
        <v>3784</v>
      </c>
      <c r="G99" s="636" t="s">
        <v>3796</v>
      </c>
      <c r="H99" s="72" t="s">
        <v>3773</v>
      </c>
    </row>
    <row r="100" spans="1:8">
      <c r="A100" s="633"/>
      <c r="B100" s="725"/>
      <c r="C100" s="76" t="s">
        <v>3800</v>
      </c>
      <c r="D100" s="76" t="s">
        <v>3801</v>
      </c>
      <c r="E100" s="76" t="s">
        <v>3802</v>
      </c>
      <c r="F100" s="725"/>
      <c r="G100" s="725"/>
      <c r="H100" s="87" t="s">
        <v>3797</v>
      </c>
    </row>
    <row r="101" spans="1:8">
      <c r="A101" s="192"/>
      <c r="B101" s="88"/>
      <c r="C101" s="89"/>
      <c r="D101" s="89"/>
      <c r="E101" s="89"/>
      <c r="F101" s="93"/>
      <c r="G101" s="90"/>
      <c r="H101" s="91"/>
    </row>
    <row r="102" spans="1:8">
      <c r="A102" s="139"/>
      <c r="B102" s="88"/>
      <c r="C102" s="61"/>
      <c r="D102" s="61"/>
      <c r="E102" s="61"/>
      <c r="F102" s="93"/>
      <c r="G102" s="193"/>
      <c r="H102" s="95"/>
    </row>
    <row r="103" spans="1:8">
      <c r="A103" s="139"/>
      <c r="B103" s="88"/>
      <c r="C103" s="61"/>
      <c r="D103" s="61"/>
      <c r="E103" s="61"/>
      <c r="F103" s="61"/>
      <c r="G103" s="94"/>
      <c r="H103" s="95"/>
    </row>
    <row r="104" spans="1:8">
      <c r="A104" s="139"/>
      <c r="B104" s="88"/>
      <c r="C104" s="61"/>
      <c r="D104" s="61"/>
      <c r="E104" s="61"/>
      <c r="F104" s="93"/>
      <c r="G104" s="94"/>
      <c r="H104" s="95"/>
    </row>
    <row r="105" spans="1:8">
      <c r="A105" s="140"/>
      <c r="B105" s="65"/>
      <c r="C105" s="61"/>
      <c r="D105" s="61"/>
      <c r="E105" s="61"/>
      <c r="F105" s="65"/>
      <c r="G105" s="94"/>
      <c r="H105" s="95"/>
    </row>
    <row r="106" spans="1:8">
      <c r="A106" s="141"/>
      <c r="B106" s="66"/>
      <c r="C106" s="66"/>
      <c r="D106" s="66"/>
      <c r="E106" s="66"/>
      <c r="F106" s="628" t="s">
        <v>3803</v>
      </c>
      <c r="G106" s="66"/>
      <c r="H106" s="630"/>
    </row>
    <row r="107" spans="1:8">
      <c r="A107" s="142"/>
      <c r="B107" s="51"/>
      <c r="C107" s="51"/>
      <c r="D107" s="51"/>
      <c r="E107" s="51"/>
      <c r="F107" s="643"/>
      <c r="G107" s="51"/>
      <c r="H107" s="631"/>
    </row>
    <row r="108" spans="1:8">
      <c r="A108" s="671" t="s">
        <v>3804</v>
      </c>
      <c r="B108" s="672"/>
      <c r="C108" s="672"/>
      <c r="D108" s="66"/>
      <c r="E108" s="66"/>
      <c r="F108" s="66"/>
      <c r="G108" s="66"/>
      <c r="H108" s="630">
        <f>H86+H97+H106</f>
        <v>101.76304519860001</v>
      </c>
    </row>
    <row r="109" spans="1:8">
      <c r="A109" s="673"/>
      <c r="B109" s="674"/>
      <c r="C109" s="674"/>
      <c r="D109" s="70"/>
      <c r="E109" s="70"/>
      <c r="F109" s="70"/>
      <c r="G109" s="70"/>
      <c r="H109" s="640"/>
    </row>
    <row r="110" spans="1:8">
      <c r="A110" s="646" t="s">
        <v>3847</v>
      </c>
      <c r="B110" s="647"/>
      <c r="C110" s="96"/>
      <c r="D110" s="66"/>
      <c r="E110" s="66"/>
      <c r="F110" s="66"/>
      <c r="G110" s="66"/>
      <c r="H110" s="644">
        <f>H108*34.32%</f>
        <v>34.925077112159528</v>
      </c>
    </row>
    <row r="111" spans="1:8">
      <c r="A111" s="646"/>
      <c r="B111" s="647"/>
      <c r="C111" s="97"/>
      <c r="D111" s="70"/>
      <c r="E111" s="70"/>
      <c r="F111" s="70"/>
      <c r="G111" s="70"/>
      <c r="H111" s="645"/>
    </row>
    <row r="112" spans="1:8">
      <c r="A112" s="641" t="s">
        <v>3805</v>
      </c>
      <c r="B112" s="628"/>
      <c r="C112" s="96"/>
      <c r="D112" s="51"/>
      <c r="E112" s="51"/>
      <c r="F112" s="51"/>
      <c r="G112" s="51"/>
      <c r="H112" s="98">
        <f>H108+H110</f>
        <v>136.68812231075952</v>
      </c>
    </row>
    <row r="113" spans="1:8" ht="15.75" thickBot="1">
      <c r="A113" s="744"/>
      <c r="B113" s="745"/>
      <c r="C113" s="99"/>
      <c r="D113" s="100"/>
      <c r="E113" s="100"/>
      <c r="F113" s="100"/>
      <c r="G113" s="100"/>
      <c r="H113" s="198"/>
    </row>
    <row r="114" spans="1:8">
      <c r="A114" s="650" t="s">
        <v>3806</v>
      </c>
      <c r="B114" s="651"/>
      <c r="C114" s="102"/>
      <c r="D114" s="69"/>
      <c r="E114" s="69"/>
      <c r="F114" s="69"/>
      <c r="G114" s="69"/>
      <c r="H114" s="95"/>
    </row>
    <row r="115" spans="1:8">
      <c r="A115" s="144"/>
      <c r="B115" s="104"/>
      <c r="C115" s="69"/>
      <c r="D115" s="105"/>
      <c r="E115" s="51"/>
      <c r="F115" s="51"/>
      <c r="G115" s="69"/>
      <c r="H115" s="95"/>
    </row>
    <row r="116" spans="1:8" ht="15.75" thickBot="1">
      <c r="A116" s="144"/>
      <c r="B116" s="104"/>
      <c r="C116" s="51"/>
      <c r="D116" s="105"/>
      <c r="E116" s="51"/>
      <c r="F116" s="51"/>
      <c r="G116" s="51"/>
      <c r="H116" s="106"/>
    </row>
    <row r="117" spans="1:8" ht="15" customHeight="1">
      <c r="A117" s="652" t="s">
        <v>3808</v>
      </c>
      <c r="B117" s="653"/>
      <c r="C117" s="654"/>
      <c r="D117" s="655" t="s">
        <v>3807</v>
      </c>
      <c r="E117" s="656"/>
      <c r="F117" s="656"/>
      <c r="G117" s="656"/>
      <c r="H117" s="657"/>
    </row>
    <row r="118" spans="1:8">
      <c r="A118" s="661" t="s">
        <v>4089</v>
      </c>
      <c r="B118" s="662"/>
      <c r="C118" s="663"/>
      <c r="D118" s="658"/>
      <c r="E118" s="659"/>
      <c r="F118" s="659"/>
      <c r="G118" s="659"/>
      <c r="H118" s="660"/>
    </row>
    <row r="119" spans="1:8">
      <c r="A119" s="661" t="s">
        <v>4387</v>
      </c>
      <c r="B119" s="662"/>
      <c r="C119" s="663"/>
      <c r="D119" s="658"/>
      <c r="E119" s="659"/>
      <c r="F119" s="659"/>
      <c r="G119" s="659"/>
      <c r="H119" s="660"/>
    </row>
    <row r="120" spans="1:8" ht="15.75" thickBot="1">
      <c r="A120" s="661" t="s">
        <v>4186</v>
      </c>
      <c r="B120" s="662"/>
      <c r="C120" s="663"/>
      <c r="D120" s="658"/>
      <c r="E120" s="659"/>
      <c r="F120" s="659"/>
      <c r="G120" s="659"/>
      <c r="H120" s="660"/>
    </row>
    <row r="121" spans="1:8" ht="15" customHeight="1">
      <c r="A121" s="650" t="s">
        <v>3846</v>
      </c>
      <c r="B121" s="651"/>
      <c r="C121" s="48" t="s">
        <v>3763</v>
      </c>
      <c r="D121" s="186" t="s">
        <v>4000</v>
      </c>
      <c r="E121" s="186"/>
      <c r="F121" s="49"/>
      <c r="G121" s="49"/>
      <c r="H121" s="710" t="s">
        <v>3941</v>
      </c>
    </row>
    <row r="122" spans="1:8">
      <c r="A122" s="685" t="s">
        <v>4001</v>
      </c>
      <c r="B122" s="686"/>
      <c r="C122" s="50"/>
      <c r="D122" s="133"/>
      <c r="E122" s="51"/>
      <c r="F122" s="51"/>
      <c r="G122" s="51"/>
      <c r="H122" s="711"/>
    </row>
    <row r="123" spans="1:8">
      <c r="A123" s="632" t="s">
        <v>3768</v>
      </c>
      <c r="B123" s="634" t="s">
        <v>3769</v>
      </c>
      <c r="C123" s="687" t="s">
        <v>3770</v>
      </c>
      <c r="D123" s="187" t="s">
        <v>3771</v>
      </c>
      <c r="E123" s="188"/>
      <c r="F123" s="54" t="s">
        <v>3772</v>
      </c>
      <c r="G123" s="188"/>
      <c r="H123" s="55" t="s">
        <v>3773</v>
      </c>
    </row>
    <row r="124" spans="1:8">
      <c r="A124" s="633"/>
      <c r="B124" s="635"/>
      <c r="C124" s="667"/>
      <c r="D124" s="56" t="s">
        <v>3774</v>
      </c>
      <c r="E124" s="56" t="s">
        <v>3775</v>
      </c>
      <c r="F124" s="56" t="s">
        <v>3776</v>
      </c>
      <c r="G124" s="57" t="s">
        <v>3777</v>
      </c>
      <c r="H124" s="58" t="s">
        <v>3778</v>
      </c>
    </row>
    <row r="125" spans="1:8">
      <c r="A125" s="59"/>
      <c r="B125" s="60"/>
      <c r="C125" s="61"/>
      <c r="D125" s="61"/>
      <c r="E125" s="61"/>
      <c r="F125" s="61"/>
      <c r="G125" s="61"/>
      <c r="H125" s="62"/>
    </row>
    <row r="126" spans="1:8">
      <c r="A126" s="63"/>
      <c r="B126" s="64"/>
      <c r="C126" s="61"/>
      <c r="D126" s="61"/>
      <c r="E126" s="61"/>
      <c r="F126" s="61"/>
      <c r="G126" s="61"/>
      <c r="H126" s="62"/>
    </row>
    <row r="127" spans="1:8">
      <c r="A127" s="92"/>
      <c r="B127" s="64"/>
      <c r="C127" s="61"/>
      <c r="D127" s="61"/>
      <c r="E127" s="61"/>
      <c r="F127" s="61"/>
      <c r="G127" s="61"/>
      <c r="H127" s="62"/>
    </row>
    <row r="128" spans="1:8">
      <c r="A128" s="92"/>
      <c r="B128" s="64"/>
      <c r="C128" s="61"/>
      <c r="D128" s="61"/>
      <c r="E128" s="61"/>
      <c r="F128" s="61"/>
      <c r="G128" s="61"/>
      <c r="H128" s="62"/>
    </row>
    <row r="129" spans="1:8">
      <c r="A129" s="139"/>
      <c r="B129" s="64"/>
      <c r="C129" s="61"/>
      <c r="D129" s="61"/>
      <c r="E129" s="61"/>
      <c r="F129" s="61"/>
      <c r="G129" s="61"/>
      <c r="H129" s="62"/>
    </row>
    <row r="130" spans="1:8">
      <c r="A130" s="139"/>
      <c r="B130" s="65"/>
      <c r="C130" s="61"/>
      <c r="D130" s="61"/>
      <c r="E130" s="61"/>
      <c r="F130" s="61"/>
      <c r="G130" s="61"/>
      <c r="H130" s="62"/>
    </row>
    <row r="131" spans="1:8">
      <c r="A131" s="140"/>
      <c r="B131" s="65"/>
      <c r="C131" s="61"/>
      <c r="D131" s="61"/>
      <c r="E131" s="61"/>
      <c r="F131" s="61"/>
      <c r="G131" s="61"/>
      <c r="H131" s="62"/>
    </row>
    <row r="132" spans="1:8">
      <c r="A132" s="137"/>
      <c r="B132" s="66"/>
      <c r="C132" s="66"/>
      <c r="D132" s="66"/>
      <c r="E132" s="66"/>
      <c r="F132" s="628" t="s">
        <v>3780</v>
      </c>
      <c r="G132" s="66"/>
      <c r="H132" s="688"/>
    </row>
    <row r="133" spans="1:8">
      <c r="A133" s="138"/>
      <c r="B133" s="51"/>
      <c r="C133" s="51"/>
      <c r="D133" s="51"/>
      <c r="E133" s="51"/>
      <c r="F133" s="629"/>
      <c r="G133" s="51"/>
      <c r="H133" s="689"/>
    </row>
    <row r="134" spans="1:8">
      <c r="A134" s="632" t="s">
        <v>3768</v>
      </c>
      <c r="B134" s="664" t="s">
        <v>3781</v>
      </c>
      <c r="C134" s="665"/>
      <c r="D134" s="636" t="s">
        <v>3782</v>
      </c>
      <c r="E134" s="636" t="s">
        <v>3770</v>
      </c>
      <c r="F134" s="668" t="s">
        <v>3783</v>
      </c>
      <c r="G134" s="665"/>
      <c r="H134" s="55" t="s">
        <v>3784</v>
      </c>
    </row>
    <row r="135" spans="1:8">
      <c r="A135" s="633"/>
      <c r="B135" s="666"/>
      <c r="C135" s="635"/>
      <c r="D135" s="667"/>
      <c r="E135" s="667"/>
      <c r="F135" s="669"/>
      <c r="G135" s="635"/>
      <c r="H135" s="58" t="s">
        <v>3778</v>
      </c>
    </row>
    <row r="136" spans="1:8">
      <c r="A136" s="59" t="s">
        <v>3785</v>
      </c>
      <c r="B136" s="189" t="s">
        <v>3786</v>
      </c>
      <c r="C136" s="65"/>
      <c r="D136" s="65"/>
      <c r="E136" s="61">
        <v>0.14000000000000001</v>
      </c>
      <c r="F136" s="190"/>
      <c r="G136" s="61">
        <v>25.21</v>
      </c>
      <c r="H136" s="62">
        <f>E136*G136</f>
        <v>3.5294000000000003</v>
      </c>
    </row>
    <row r="137" spans="1:8">
      <c r="A137" s="144"/>
      <c r="B137" s="67" t="s">
        <v>3972</v>
      </c>
      <c r="C137" s="65"/>
      <c r="D137" s="65"/>
      <c r="E137" s="61"/>
      <c r="F137" s="69"/>
      <c r="G137" s="61"/>
      <c r="H137" s="62">
        <f>SUM(H136)*15.51%</f>
        <v>0.54740993999999998</v>
      </c>
    </row>
    <row r="138" spans="1:8">
      <c r="A138" s="139"/>
      <c r="B138" s="51"/>
      <c r="C138" s="65"/>
      <c r="D138" s="65"/>
      <c r="E138" s="61"/>
      <c r="F138" s="69"/>
      <c r="G138" s="61"/>
      <c r="H138" s="62"/>
    </row>
    <row r="139" spans="1:8">
      <c r="A139" s="144"/>
      <c r="B139" s="67"/>
      <c r="C139" s="65"/>
      <c r="D139" s="65"/>
      <c r="E139" s="61"/>
      <c r="F139" s="69"/>
      <c r="G139" s="61"/>
      <c r="H139" s="62"/>
    </row>
    <row r="140" spans="1:8">
      <c r="A140" s="139"/>
      <c r="B140" s="51"/>
      <c r="C140" s="65"/>
      <c r="D140" s="65"/>
      <c r="E140" s="61"/>
      <c r="F140" s="69"/>
      <c r="G140" s="61"/>
      <c r="H140" s="62"/>
    </row>
    <row r="141" spans="1:8">
      <c r="A141" s="140"/>
      <c r="B141" s="51"/>
      <c r="C141" s="65"/>
      <c r="D141" s="65"/>
      <c r="E141" s="61"/>
      <c r="F141" s="69"/>
      <c r="G141" s="61"/>
      <c r="H141" s="62"/>
    </row>
    <row r="142" spans="1:8">
      <c r="A142" s="141"/>
      <c r="B142" s="66"/>
      <c r="C142" s="66"/>
      <c r="D142" s="66"/>
      <c r="E142" s="66"/>
      <c r="F142" s="628" t="s">
        <v>3790</v>
      </c>
      <c r="G142" s="66"/>
      <c r="H142" s="630">
        <f>SUM(H136:H137)</f>
        <v>4.0768099400000004</v>
      </c>
    </row>
    <row r="143" spans="1:8">
      <c r="A143" s="142"/>
      <c r="B143" s="70"/>
      <c r="C143" s="70"/>
      <c r="D143" s="70"/>
      <c r="E143" s="70"/>
      <c r="F143" s="629"/>
      <c r="G143" s="70"/>
      <c r="H143" s="640"/>
    </row>
    <row r="144" spans="1:8">
      <c r="A144" s="671" t="s">
        <v>3791</v>
      </c>
      <c r="B144" s="672"/>
      <c r="C144" s="675">
        <v>1</v>
      </c>
      <c r="D144" s="628" t="s">
        <v>3792</v>
      </c>
      <c r="E144" s="676"/>
      <c r="F144" s="676"/>
      <c r="G144" s="51"/>
      <c r="H144" s="670">
        <f>(H132+H142)</f>
        <v>4.0768099400000004</v>
      </c>
    </row>
    <row r="145" spans="1:8">
      <c r="A145" s="673"/>
      <c r="B145" s="674"/>
      <c r="C145" s="666"/>
      <c r="D145" s="677"/>
      <c r="E145" s="677"/>
      <c r="F145" s="677"/>
      <c r="G145" s="70"/>
      <c r="H145" s="640"/>
    </row>
    <row r="146" spans="1:8">
      <c r="A146" s="671" t="s">
        <v>3793</v>
      </c>
      <c r="B146" s="672"/>
      <c r="C146" s="672"/>
      <c r="D146" s="672"/>
      <c r="E146" s="672"/>
      <c r="F146" s="672"/>
      <c r="G146" s="51"/>
      <c r="H146" s="630">
        <f>H144/C144</f>
        <v>4.0768099400000004</v>
      </c>
    </row>
    <row r="147" spans="1:8">
      <c r="A147" s="673"/>
      <c r="B147" s="674"/>
      <c r="C147" s="674"/>
      <c r="D147" s="674"/>
      <c r="E147" s="674"/>
      <c r="F147" s="674"/>
      <c r="G147" s="51"/>
      <c r="H147" s="678"/>
    </row>
    <row r="148" spans="1:8">
      <c r="A148" s="632" t="s">
        <v>3768</v>
      </c>
      <c r="B148" s="679" t="s">
        <v>3794</v>
      </c>
      <c r="C148" s="680"/>
      <c r="D148" s="681"/>
      <c r="E148" s="682" t="s">
        <v>3795</v>
      </c>
      <c r="F148" s="682" t="s">
        <v>3784</v>
      </c>
      <c r="G148" s="636" t="s">
        <v>3796</v>
      </c>
      <c r="H148" s="72" t="s">
        <v>3784</v>
      </c>
    </row>
    <row r="149" spans="1:8">
      <c r="A149" s="633"/>
      <c r="B149" s="666"/>
      <c r="C149" s="666"/>
      <c r="D149" s="635"/>
      <c r="E149" s="667"/>
      <c r="F149" s="667"/>
      <c r="G149" s="667"/>
      <c r="H149" s="73" t="s">
        <v>3797</v>
      </c>
    </row>
    <row r="150" spans="1:8">
      <c r="A150" s="191" t="s">
        <v>3943</v>
      </c>
      <c r="B150" s="166" t="s">
        <v>3944</v>
      </c>
      <c r="C150" s="80"/>
      <c r="D150" s="65"/>
      <c r="E150" s="76" t="s">
        <v>3867</v>
      </c>
      <c r="F150" s="61">
        <f>AUXILIARES!H546</f>
        <v>70.626020999999994</v>
      </c>
      <c r="G150" s="77">
        <v>0.03</v>
      </c>
      <c r="H150" s="62">
        <f>F150*G150</f>
        <v>2.1187806299999998</v>
      </c>
    </row>
    <row r="151" spans="1:8">
      <c r="A151" s="191" t="s">
        <v>3981</v>
      </c>
      <c r="B151" s="75" t="s">
        <v>3978</v>
      </c>
      <c r="C151" s="69"/>
      <c r="D151" s="65"/>
      <c r="E151" s="76" t="s">
        <v>3870</v>
      </c>
      <c r="F151" s="61">
        <f>AUXILIARES!H735</f>
        <v>265.31799760000001</v>
      </c>
      <c r="G151" s="77">
        <v>0.11</v>
      </c>
      <c r="H151" s="62">
        <f>F151*G151</f>
        <v>29.184979736000003</v>
      </c>
    </row>
    <row r="152" spans="1:8">
      <c r="A152" s="191"/>
      <c r="B152" s="75"/>
      <c r="C152" s="69"/>
      <c r="D152" s="65"/>
      <c r="E152" s="76"/>
      <c r="F152" s="61"/>
      <c r="G152" s="77"/>
      <c r="H152" s="62"/>
    </row>
    <row r="153" spans="1:8">
      <c r="A153" s="191"/>
      <c r="B153" s="75"/>
      <c r="C153" s="69"/>
      <c r="D153" s="65"/>
      <c r="E153" s="76"/>
      <c r="F153" s="61"/>
      <c r="G153" s="77"/>
      <c r="H153" s="62"/>
    </row>
    <row r="154" spans="1:8">
      <c r="A154" s="191"/>
      <c r="B154" s="75"/>
      <c r="C154" s="69"/>
      <c r="D154" s="65"/>
      <c r="E154" s="76"/>
      <c r="F154" s="61"/>
      <c r="G154" s="77"/>
      <c r="H154" s="62"/>
    </row>
    <row r="155" spans="1:8">
      <c r="A155" s="191"/>
      <c r="B155" s="75"/>
      <c r="C155" s="69"/>
      <c r="D155" s="65"/>
      <c r="E155" s="76"/>
      <c r="F155" s="61"/>
      <c r="G155" s="161"/>
      <c r="H155" s="78"/>
    </row>
    <row r="156" spans="1:8">
      <c r="A156" s="140"/>
      <c r="B156" s="51"/>
      <c r="C156" s="69"/>
      <c r="D156" s="65"/>
      <c r="E156" s="65"/>
      <c r="F156" s="61"/>
      <c r="G156" s="82"/>
      <c r="H156" s="83"/>
    </row>
    <row r="157" spans="1:8">
      <c r="A157" s="141"/>
      <c r="B157" s="66"/>
      <c r="C157" s="66"/>
      <c r="D157" s="66"/>
      <c r="E157" s="66"/>
      <c r="F157" s="628" t="s">
        <v>3798</v>
      </c>
      <c r="G157" s="66"/>
      <c r="H157" s="630">
        <f>SUM(H150:H151)</f>
        <v>31.303760366000002</v>
      </c>
    </row>
    <row r="158" spans="1:8">
      <c r="A158" s="142"/>
      <c r="B158" s="51"/>
      <c r="C158" s="51"/>
      <c r="D158" s="51"/>
      <c r="E158" s="51"/>
      <c r="F158" s="629"/>
      <c r="G158" s="51"/>
      <c r="H158" s="640"/>
    </row>
    <row r="159" spans="1:8">
      <c r="A159" s="632" t="s">
        <v>3768</v>
      </c>
      <c r="B159" s="634" t="s">
        <v>3799</v>
      </c>
      <c r="C159" s="84" t="s">
        <v>3</v>
      </c>
      <c r="D159" s="85" t="s">
        <v>3</v>
      </c>
      <c r="E159" s="86" t="s">
        <v>3</v>
      </c>
      <c r="F159" s="636" t="s">
        <v>3784</v>
      </c>
      <c r="G159" s="636" t="s">
        <v>3796</v>
      </c>
      <c r="H159" s="72" t="s">
        <v>3773</v>
      </c>
    </row>
    <row r="160" spans="1:8">
      <c r="A160" s="633"/>
      <c r="B160" s="635"/>
      <c r="C160" s="76" t="s">
        <v>3800</v>
      </c>
      <c r="D160" s="76" t="s">
        <v>3801</v>
      </c>
      <c r="E160" s="76" t="s">
        <v>3802</v>
      </c>
      <c r="F160" s="637"/>
      <c r="G160" s="637"/>
      <c r="H160" s="87" t="s">
        <v>3797</v>
      </c>
    </row>
    <row r="161" spans="1:8">
      <c r="A161" s="192"/>
      <c r="B161" s="88"/>
      <c r="C161" s="89"/>
      <c r="D161" s="89"/>
      <c r="E161" s="89"/>
      <c r="F161" s="93"/>
      <c r="G161" s="90"/>
      <c r="H161" s="91"/>
    </row>
    <row r="162" spans="1:8">
      <c r="A162" s="139"/>
      <c r="B162" s="88"/>
      <c r="C162" s="61"/>
      <c r="D162" s="61"/>
      <c r="E162" s="61"/>
      <c r="F162" s="93"/>
      <c r="G162" s="193"/>
      <c r="H162" s="95"/>
    </row>
    <row r="163" spans="1:8">
      <c r="A163" s="139"/>
      <c r="B163" s="88"/>
      <c r="C163" s="61"/>
      <c r="D163" s="61"/>
      <c r="E163" s="61"/>
      <c r="F163" s="61"/>
      <c r="G163" s="94"/>
      <c r="H163" s="95"/>
    </row>
    <row r="164" spans="1:8">
      <c r="A164" s="139"/>
      <c r="B164" s="88"/>
      <c r="C164" s="61"/>
      <c r="D164" s="61"/>
      <c r="E164" s="61"/>
      <c r="F164" s="93"/>
      <c r="G164" s="94"/>
      <c r="H164" s="95"/>
    </row>
    <row r="165" spans="1:8">
      <c r="A165" s="140"/>
      <c r="B165" s="65"/>
      <c r="C165" s="61"/>
      <c r="D165" s="61"/>
      <c r="E165" s="61"/>
      <c r="F165" s="65"/>
      <c r="G165" s="94"/>
      <c r="H165" s="95"/>
    </row>
    <row r="166" spans="1:8">
      <c r="A166" s="141"/>
      <c r="B166" s="66"/>
      <c r="C166" s="66"/>
      <c r="D166" s="66"/>
      <c r="E166" s="66"/>
      <c r="F166" s="628" t="s">
        <v>3803</v>
      </c>
      <c r="G166" s="66"/>
      <c r="H166" s="630"/>
    </row>
    <row r="167" spans="1:8">
      <c r="A167" s="142"/>
      <c r="B167" s="51"/>
      <c r="C167" s="51"/>
      <c r="D167" s="51"/>
      <c r="E167" s="51"/>
      <c r="F167" s="629"/>
      <c r="G167" s="51"/>
      <c r="H167" s="631"/>
    </row>
    <row r="168" spans="1:8">
      <c r="A168" s="638" t="s">
        <v>3804</v>
      </c>
      <c r="B168" s="639"/>
      <c r="C168" s="639"/>
      <c r="D168" s="66"/>
      <c r="E168" s="66"/>
      <c r="F168" s="66"/>
      <c r="G168" s="66"/>
      <c r="H168" s="630">
        <f>H146+H157+H166</f>
        <v>35.380570306000003</v>
      </c>
    </row>
    <row r="169" spans="1:8">
      <c r="A169" s="638"/>
      <c r="B169" s="639"/>
      <c r="C169" s="639"/>
      <c r="D169" s="70"/>
      <c r="E169" s="70"/>
      <c r="F169" s="70"/>
      <c r="G169" s="70"/>
      <c r="H169" s="640"/>
    </row>
    <row r="170" spans="1:8">
      <c r="A170" s="646" t="s">
        <v>3847</v>
      </c>
      <c r="B170" s="647"/>
      <c r="C170" s="96"/>
      <c r="D170" s="66"/>
      <c r="E170" s="66"/>
      <c r="F170" s="66"/>
      <c r="G170" s="66"/>
      <c r="H170" s="644">
        <f>H168*34.32%</f>
        <v>12.142611729019201</v>
      </c>
    </row>
    <row r="171" spans="1:8">
      <c r="A171" s="646"/>
      <c r="B171" s="647"/>
      <c r="C171" s="97"/>
      <c r="D171" s="70"/>
      <c r="E171" s="70"/>
      <c r="F171" s="70"/>
      <c r="G171" s="70"/>
      <c r="H171" s="645"/>
    </row>
    <row r="172" spans="1:8">
      <c r="A172" s="646" t="s">
        <v>3805</v>
      </c>
      <c r="B172" s="647"/>
      <c r="C172" s="96"/>
      <c r="D172" s="51"/>
      <c r="E172" s="51"/>
      <c r="F172" s="51"/>
      <c r="G172" s="51"/>
      <c r="H172" s="98">
        <f>H168+H170</f>
        <v>47.523182035019204</v>
      </c>
    </row>
    <row r="173" spans="1:8" ht="15" customHeight="1" thickBot="1">
      <c r="A173" s="648"/>
      <c r="B173" s="649"/>
      <c r="C173" s="99"/>
      <c r="D173" s="100"/>
      <c r="E173" s="100"/>
      <c r="F173" s="100"/>
      <c r="G173" s="100"/>
      <c r="H173" s="199"/>
    </row>
    <row r="174" spans="1:8">
      <c r="A174" s="650" t="s">
        <v>3806</v>
      </c>
      <c r="B174" s="651"/>
      <c r="C174" s="102"/>
      <c r="D174" s="69"/>
      <c r="E174" s="69"/>
      <c r="F174" s="69"/>
      <c r="G174" s="69"/>
      <c r="H174" s="95"/>
    </row>
    <row r="175" spans="1:8">
      <c r="A175" s="144"/>
      <c r="B175" s="104"/>
      <c r="C175" s="51"/>
      <c r="D175" s="105"/>
      <c r="E175" s="51"/>
      <c r="F175" s="51"/>
      <c r="G175" s="51"/>
      <c r="H175" s="106"/>
    </row>
    <row r="176" spans="1:8" ht="15" customHeight="1" thickBot="1">
      <c r="A176" s="144"/>
      <c r="B176" s="104"/>
      <c r="C176" s="51"/>
      <c r="D176" s="105"/>
      <c r="E176" s="51"/>
      <c r="F176" s="51"/>
      <c r="G176" s="51"/>
      <c r="H176" s="106"/>
    </row>
    <row r="177" spans="1:8" ht="15" customHeight="1">
      <c r="A177" s="652" t="s">
        <v>3808</v>
      </c>
      <c r="B177" s="653"/>
      <c r="C177" s="654"/>
      <c r="D177" s="655" t="s">
        <v>3807</v>
      </c>
      <c r="E177" s="656"/>
      <c r="F177" s="656"/>
      <c r="G177" s="656"/>
      <c r="H177" s="657"/>
    </row>
    <row r="178" spans="1:8">
      <c r="A178" s="661" t="s">
        <v>4089</v>
      </c>
      <c r="B178" s="662"/>
      <c r="C178" s="663"/>
      <c r="D178" s="658"/>
      <c r="E178" s="659"/>
      <c r="F178" s="659"/>
      <c r="G178" s="659"/>
      <c r="H178" s="660"/>
    </row>
    <row r="179" spans="1:8" ht="15.75" customHeight="1">
      <c r="A179" s="661" t="s">
        <v>4387</v>
      </c>
      <c r="B179" s="662"/>
      <c r="C179" s="663"/>
      <c r="D179" s="658"/>
      <c r="E179" s="659"/>
      <c r="F179" s="659"/>
      <c r="G179" s="659"/>
      <c r="H179" s="660"/>
    </row>
    <row r="180" spans="1:8" ht="15.75" thickBot="1">
      <c r="A180" s="661" t="s">
        <v>4186</v>
      </c>
      <c r="B180" s="662"/>
      <c r="C180" s="663"/>
      <c r="D180" s="658"/>
      <c r="E180" s="659"/>
      <c r="F180" s="659"/>
      <c r="G180" s="659"/>
      <c r="H180" s="660"/>
    </row>
    <row r="181" spans="1:8">
      <c r="A181" s="650" t="s">
        <v>3846</v>
      </c>
      <c r="B181" s="651"/>
      <c r="C181" s="271" t="s">
        <v>3763</v>
      </c>
      <c r="D181" s="186" t="s">
        <v>4406</v>
      </c>
      <c r="E181" s="186"/>
      <c r="F181" s="49"/>
      <c r="G181" s="49"/>
      <c r="H181" s="710" t="s">
        <v>3941</v>
      </c>
    </row>
    <row r="182" spans="1:8">
      <c r="A182" s="732" t="s">
        <v>4405</v>
      </c>
      <c r="B182" s="733"/>
      <c r="C182" s="50"/>
      <c r="D182" s="133"/>
      <c r="E182" s="51"/>
      <c r="F182" s="51"/>
      <c r="G182" s="51"/>
      <c r="H182" s="711"/>
    </row>
    <row r="183" spans="1:8">
      <c r="A183" s="632" t="s">
        <v>3768</v>
      </c>
      <c r="B183" s="636" t="s">
        <v>3769</v>
      </c>
      <c r="C183" s="687" t="s">
        <v>3770</v>
      </c>
      <c r="D183" s="187" t="s">
        <v>3771</v>
      </c>
      <c r="E183" s="188"/>
      <c r="F183" s="54" t="s">
        <v>3772</v>
      </c>
      <c r="G183" s="188"/>
      <c r="H183" s="55" t="s">
        <v>3773</v>
      </c>
    </row>
    <row r="184" spans="1:8">
      <c r="A184" s="633"/>
      <c r="B184" s="725"/>
      <c r="C184" s="726"/>
      <c r="D184" s="56" t="s">
        <v>3774</v>
      </c>
      <c r="E184" s="56" t="s">
        <v>3775</v>
      </c>
      <c r="F184" s="56" t="s">
        <v>3776</v>
      </c>
      <c r="G184" s="57" t="s">
        <v>3777</v>
      </c>
      <c r="H184" s="58" t="s">
        <v>3778</v>
      </c>
    </row>
    <row r="185" spans="1:8">
      <c r="A185" s="59"/>
      <c r="B185" s="60"/>
      <c r="C185" s="61"/>
      <c r="D185" s="61"/>
      <c r="E185" s="61"/>
      <c r="F185" s="61"/>
      <c r="G185" s="61"/>
      <c r="H185" s="62"/>
    </row>
    <row r="186" spans="1:8">
      <c r="A186" s="63"/>
      <c r="B186" s="64"/>
      <c r="C186" s="61"/>
      <c r="D186" s="61"/>
      <c r="E186" s="61"/>
      <c r="F186" s="61"/>
      <c r="G186" s="61"/>
      <c r="H186" s="62"/>
    </row>
    <row r="187" spans="1:8">
      <c r="A187" s="92"/>
      <c r="B187" s="64"/>
      <c r="C187" s="61"/>
      <c r="D187" s="61"/>
      <c r="E187" s="61"/>
      <c r="F187" s="61"/>
      <c r="G187" s="61"/>
      <c r="H187" s="62"/>
    </row>
    <row r="188" spans="1:8">
      <c r="A188" s="92"/>
      <c r="B188" s="64"/>
      <c r="C188" s="61"/>
      <c r="D188" s="61"/>
      <c r="E188" s="61"/>
      <c r="F188" s="61"/>
      <c r="G188" s="61"/>
      <c r="H188" s="62"/>
    </row>
    <row r="189" spans="1:8">
      <c r="A189" s="139"/>
      <c r="B189" s="64"/>
      <c r="C189" s="61"/>
      <c r="D189" s="61"/>
      <c r="E189" s="61"/>
      <c r="F189" s="61"/>
      <c r="G189" s="61"/>
      <c r="H189" s="62"/>
    </row>
    <row r="190" spans="1:8">
      <c r="A190" s="139"/>
      <c r="B190" s="65"/>
      <c r="C190" s="61"/>
      <c r="D190" s="61"/>
      <c r="E190" s="61"/>
      <c r="F190" s="61"/>
      <c r="G190" s="61"/>
      <c r="H190" s="62"/>
    </row>
    <row r="191" spans="1:8">
      <c r="A191" s="140"/>
      <c r="B191" s="65"/>
      <c r="C191" s="61"/>
      <c r="D191" s="61"/>
      <c r="E191" s="61"/>
      <c r="F191" s="61"/>
      <c r="G191" s="61"/>
      <c r="H191" s="62"/>
    </row>
    <row r="192" spans="1:8">
      <c r="A192" s="137"/>
      <c r="B192" s="66"/>
      <c r="C192" s="66"/>
      <c r="D192" s="66"/>
      <c r="E192" s="66"/>
      <c r="F192" s="628" t="s">
        <v>3780</v>
      </c>
      <c r="G192" s="66"/>
      <c r="H192" s="630"/>
    </row>
    <row r="193" spans="1:8">
      <c r="A193" s="138"/>
      <c r="B193" s="51"/>
      <c r="C193" s="51"/>
      <c r="D193" s="51"/>
      <c r="E193" s="51"/>
      <c r="F193" s="643"/>
      <c r="G193" s="51"/>
      <c r="H193" s="640"/>
    </row>
    <row r="194" spans="1:8">
      <c r="A194" s="632" t="s">
        <v>3768</v>
      </c>
      <c r="B194" s="668" t="s">
        <v>3781</v>
      </c>
      <c r="C194" s="634"/>
      <c r="D194" s="636" t="s">
        <v>3782</v>
      </c>
      <c r="E194" s="636" t="s">
        <v>3770</v>
      </c>
      <c r="F194" s="668" t="s">
        <v>3783</v>
      </c>
      <c r="G194" s="634"/>
      <c r="H194" s="55" t="s">
        <v>3784</v>
      </c>
    </row>
    <row r="195" spans="1:8">
      <c r="A195" s="633"/>
      <c r="B195" s="707"/>
      <c r="C195" s="709"/>
      <c r="D195" s="725"/>
      <c r="E195" s="725"/>
      <c r="F195" s="707"/>
      <c r="G195" s="709"/>
      <c r="H195" s="58" t="s">
        <v>3778</v>
      </c>
    </row>
    <row r="196" spans="1:8">
      <c r="A196" s="59" t="s">
        <v>3785</v>
      </c>
      <c r="B196" s="189" t="s">
        <v>3786</v>
      </c>
      <c r="C196" s="65"/>
      <c r="D196" s="65"/>
      <c r="E196" s="61">
        <v>0.8</v>
      </c>
      <c r="F196" s="190"/>
      <c r="G196" s="61">
        <v>25.21</v>
      </c>
      <c r="H196" s="62">
        <f>E196*G196</f>
        <v>20.168000000000003</v>
      </c>
    </row>
    <row r="197" spans="1:8">
      <c r="A197" s="144"/>
      <c r="B197" s="67" t="s">
        <v>3972</v>
      </c>
      <c r="C197" s="65"/>
      <c r="D197" s="65"/>
      <c r="E197" s="61"/>
      <c r="F197" s="69"/>
      <c r="G197" s="61"/>
      <c r="H197" s="62">
        <f>SUM(H196)*15.51%+0.01</f>
        <v>3.1380567999999998</v>
      </c>
    </row>
    <row r="198" spans="1:8">
      <c r="A198" s="139"/>
      <c r="B198" s="51"/>
      <c r="C198" s="65"/>
      <c r="D198" s="65"/>
      <c r="E198" s="61"/>
      <c r="F198" s="69"/>
      <c r="G198" s="61"/>
      <c r="H198" s="62"/>
    </row>
    <row r="199" spans="1:8">
      <c r="A199" s="144"/>
      <c r="B199" s="67"/>
      <c r="C199" s="65"/>
      <c r="D199" s="65"/>
      <c r="E199" s="61"/>
      <c r="F199" s="69"/>
      <c r="G199" s="61"/>
      <c r="H199" s="62"/>
    </row>
    <row r="200" spans="1:8">
      <c r="A200" s="139"/>
      <c r="B200" s="51"/>
      <c r="C200" s="65"/>
      <c r="D200" s="65"/>
      <c r="E200" s="61"/>
      <c r="F200" s="69"/>
      <c r="G200" s="61"/>
      <c r="H200" s="62"/>
    </row>
    <row r="201" spans="1:8">
      <c r="A201" s="140"/>
      <c r="B201" s="51"/>
      <c r="C201" s="65"/>
      <c r="D201" s="65"/>
      <c r="E201" s="61"/>
      <c r="F201" s="69"/>
      <c r="G201" s="61"/>
      <c r="H201" s="62"/>
    </row>
    <row r="202" spans="1:8">
      <c r="A202" s="141"/>
      <c r="B202" s="66"/>
      <c r="C202" s="66"/>
      <c r="D202" s="66"/>
      <c r="E202" s="66"/>
      <c r="F202" s="628" t="s">
        <v>3790</v>
      </c>
      <c r="G202" s="66"/>
      <c r="H202" s="630">
        <f>SUM(H196:H197)</f>
        <v>23.306056800000004</v>
      </c>
    </row>
    <row r="203" spans="1:8">
      <c r="A203" s="142"/>
      <c r="B203" s="70"/>
      <c r="C203" s="70"/>
      <c r="D203" s="70"/>
      <c r="E203" s="70"/>
      <c r="F203" s="643"/>
      <c r="G203" s="70"/>
      <c r="H203" s="640"/>
    </row>
    <row r="204" spans="1:8">
      <c r="A204" s="671" t="s">
        <v>3791</v>
      </c>
      <c r="B204" s="672"/>
      <c r="C204" s="675">
        <v>1</v>
      </c>
      <c r="D204" s="628" t="s">
        <v>3792</v>
      </c>
      <c r="E204" s="628"/>
      <c r="F204" s="628"/>
      <c r="G204" s="51"/>
      <c r="H204" s="670">
        <f>(H192+H202)</f>
        <v>23.306056800000004</v>
      </c>
    </row>
    <row r="205" spans="1:8">
      <c r="A205" s="673"/>
      <c r="B205" s="674"/>
      <c r="C205" s="746"/>
      <c r="D205" s="643"/>
      <c r="E205" s="643"/>
      <c r="F205" s="643"/>
      <c r="G205" s="70"/>
      <c r="H205" s="640"/>
    </row>
    <row r="206" spans="1:8">
      <c r="A206" s="671" t="s">
        <v>3793</v>
      </c>
      <c r="B206" s="672"/>
      <c r="C206" s="672"/>
      <c r="D206" s="672"/>
      <c r="E206" s="672"/>
      <c r="F206" s="672"/>
      <c r="G206" s="51"/>
      <c r="H206" s="630">
        <f>H204/C204+0.02</f>
        <v>23.326056800000003</v>
      </c>
    </row>
    <row r="207" spans="1:8">
      <c r="A207" s="673"/>
      <c r="B207" s="674"/>
      <c r="C207" s="674"/>
      <c r="D207" s="674"/>
      <c r="E207" s="674"/>
      <c r="F207" s="674"/>
      <c r="G207" s="51"/>
      <c r="H207" s="678"/>
    </row>
    <row r="208" spans="1:8">
      <c r="A208" s="632" t="s">
        <v>3768</v>
      </c>
      <c r="B208" s="668" t="s">
        <v>3794</v>
      </c>
      <c r="C208" s="664"/>
      <c r="D208" s="634"/>
      <c r="E208" s="636" t="s">
        <v>3795</v>
      </c>
      <c r="F208" s="636" t="s">
        <v>3784</v>
      </c>
      <c r="G208" s="636" t="s">
        <v>3796</v>
      </c>
      <c r="H208" s="72" t="s">
        <v>3784</v>
      </c>
    </row>
    <row r="209" spans="1:8">
      <c r="A209" s="633"/>
      <c r="B209" s="707"/>
      <c r="C209" s="708"/>
      <c r="D209" s="709"/>
      <c r="E209" s="725"/>
      <c r="F209" s="725"/>
      <c r="G209" s="725"/>
      <c r="H209" s="73" t="s">
        <v>3797</v>
      </c>
    </row>
    <row r="210" spans="1:8">
      <c r="A210" s="191" t="s">
        <v>4002</v>
      </c>
      <c r="B210" s="166" t="s">
        <v>4032</v>
      </c>
      <c r="C210" s="80"/>
      <c r="D210" s="65"/>
      <c r="E210" s="76" t="s">
        <v>3867</v>
      </c>
      <c r="F210" s="61">
        <f>AUXILIARES!H1043</f>
        <v>184.923895192</v>
      </c>
      <c r="G210" s="77">
        <v>0.79</v>
      </c>
      <c r="H210" s="62">
        <f>F210*G210</f>
        <v>146.08987720168</v>
      </c>
    </row>
    <row r="211" spans="1:8">
      <c r="A211" s="156" t="s">
        <v>3983</v>
      </c>
      <c r="B211" s="50" t="s">
        <v>3980</v>
      </c>
      <c r="C211" s="69"/>
      <c r="D211" s="65"/>
      <c r="E211" s="76" t="s">
        <v>3870</v>
      </c>
      <c r="F211" s="61">
        <f>AUXILIARES!H860</f>
        <v>33.055047100000003</v>
      </c>
      <c r="G211" s="77">
        <v>0.33</v>
      </c>
      <c r="H211" s="62">
        <f>F211*G211</f>
        <v>10.908165543000001</v>
      </c>
    </row>
    <row r="212" spans="1:8">
      <c r="A212" s="156"/>
      <c r="B212" s="50"/>
      <c r="C212" s="80"/>
      <c r="D212" s="65"/>
      <c r="E212" s="76"/>
      <c r="F212" s="61"/>
      <c r="G212" s="77"/>
      <c r="H212" s="62"/>
    </row>
    <row r="213" spans="1:8">
      <c r="A213" s="156"/>
      <c r="B213" s="50"/>
      <c r="C213" s="80"/>
      <c r="D213" s="65"/>
      <c r="E213" s="76"/>
      <c r="F213" s="61"/>
      <c r="G213" s="77"/>
      <c r="H213" s="62"/>
    </row>
    <row r="214" spans="1:8">
      <c r="A214" s="156"/>
      <c r="B214" s="50"/>
      <c r="C214" s="69"/>
      <c r="D214" s="65"/>
      <c r="E214" s="76"/>
      <c r="F214" s="61"/>
      <c r="G214" s="77"/>
      <c r="H214" s="62"/>
    </row>
    <row r="215" spans="1:8">
      <c r="A215" s="191"/>
      <c r="B215" s="75"/>
      <c r="C215" s="69"/>
      <c r="D215" s="65"/>
      <c r="E215" s="76"/>
      <c r="F215" s="61"/>
      <c r="G215" s="161"/>
      <c r="H215" s="62"/>
    </row>
    <row r="216" spans="1:8">
      <c r="A216" s="140"/>
      <c r="B216" s="51"/>
      <c r="C216" s="69"/>
      <c r="D216" s="65"/>
      <c r="E216" s="65"/>
      <c r="F216" s="61"/>
      <c r="G216" s="82"/>
      <c r="H216" s="83"/>
    </row>
    <row r="217" spans="1:8">
      <c r="A217" s="141"/>
      <c r="B217" s="66"/>
      <c r="C217" s="66"/>
      <c r="D217" s="66"/>
      <c r="E217" s="66"/>
      <c r="F217" s="628" t="s">
        <v>3798</v>
      </c>
      <c r="G217" s="66"/>
      <c r="H217" s="630">
        <f>SUM(H210:H214)</f>
        <v>156.99804274467999</v>
      </c>
    </row>
    <row r="218" spans="1:8">
      <c r="A218" s="142"/>
      <c r="B218" s="51"/>
      <c r="C218" s="51"/>
      <c r="D218" s="51"/>
      <c r="E218" s="51"/>
      <c r="F218" s="643"/>
      <c r="G218" s="51"/>
      <c r="H218" s="640"/>
    </row>
    <row r="219" spans="1:8">
      <c r="A219" s="632" t="s">
        <v>3768</v>
      </c>
      <c r="B219" s="636" t="s">
        <v>3799</v>
      </c>
      <c r="C219" s="84" t="s">
        <v>3</v>
      </c>
      <c r="D219" s="85" t="s">
        <v>3</v>
      </c>
      <c r="E219" s="86" t="s">
        <v>3</v>
      </c>
      <c r="F219" s="636" t="s">
        <v>3784</v>
      </c>
      <c r="G219" s="636" t="s">
        <v>3796</v>
      </c>
      <c r="H219" s="196" t="s">
        <v>3773</v>
      </c>
    </row>
    <row r="220" spans="1:8">
      <c r="A220" s="633"/>
      <c r="B220" s="725"/>
      <c r="C220" s="76" t="s">
        <v>3800</v>
      </c>
      <c r="D220" s="76" t="s">
        <v>3801</v>
      </c>
      <c r="E220" s="76" t="s">
        <v>3802</v>
      </c>
      <c r="F220" s="725"/>
      <c r="G220" s="725"/>
      <c r="H220" s="197" t="s">
        <v>3797</v>
      </c>
    </row>
    <row r="221" spans="1:8">
      <c r="A221" s="192"/>
      <c r="B221" s="88"/>
      <c r="C221" s="89"/>
      <c r="D221" s="89"/>
      <c r="E221" s="89"/>
      <c r="F221" s="93"/>
      <c r="G221" s="90"/>
      <c r="H221" s="62"/>
    </row>
    <row r="222" spans="1:8">
      <c r="A222" s="139"/>
      <c r="B222" s="88"/>
      <c r="C222" s="61"/>
      <c r="D222" s="61"/>
      <c r="E222" s="61"/>
      <c r="F222" s="93"/>
      <c r="G222" s="193"/>
      <c r="H222" s="62"/>
    </row>
    <row r="223" spans="1:8">
      <c r="A223" s="139"/>
      <c r="B223" s="88"/>
      <c r="C223" s="61"/>
      <c r="D223" s="61"/>
      <c r="E223" s="61"/>
      <c r="F223" s="61"/>
      <c r="G223" s="94"/>
      <c r="H223" s="62"/>
    </row>
    <row r="224" spans="1:8">
      <c r="A224" s="139"/>
      <c r="B224" s="88"/>
      <c r="C224" s="61"/>
      <c r="D224" s="61"/>
      <c r="E224" s="61"/>
      <c r="F224" s="93"/>
      <c r="G224" s="94"/>
      <c r="H224" s="95"/>
    </row>
    <row r="225" spans="1:8">
      <c r="A225" s="140"/>
      <c r="B225" s="65"/>
      <c r="C225" s="61"/>
      <c r="D225" s="61"/>
      <c r="E225" s="61"/>
      <c r="F225" s="65"/>
      <c r="G225" s="94"/>
      <c r="H225" s="95"/>
    </row>
    <row r="226" spans="1:8">
      <c r="A226" s="141"/>
      <c r="B226" s="66"/>
      <c r="C226" s="66"/>
      <c r="D226" s="66"/>
      <c r="E226" s="66"/>
      <c r="F226" s="628" t="s">
        <v>3803</v>
      </c>
      <c r="G226" s="66"/>
      <c r="H226" s="630"/>
    </row>
    <row r="227" spans="1:8">
      <c r="A227" s="142"/>
      <c r="B227" s="51"/>
      <c r="C227" s="51"/>
      <c r="D227" s="51"/>
      <c r="E227" s="51"/>
      <c r="F227" s="643"/>
      <c r="G227" s="51"/>
      <c r="H227" s="640"/>
    </row>
    <row r="228" spans="1:8">
      <c r="A228" s="671" t="s">
        <v>3804</v>
      </c>
      <c r="B228" s="672"/>
      <c r="C228" s="672"/>
      <c r="D228" s="66"/>
      <c r="E228" s="66"/>
      <c r="F228" s="66"/>
      <c r="G228" s="66"/>
      <c r="H228" s="630">
        <f>H206+H217+H226</f>
        <v>180.32409954468</v>
      </c>
    </row>
    <row r="229" spans="1:8">
      <c r="A229" s="673"/>
      <c r="B229" s="674"/>
      <c r="C229" s="674"/>
      <c r="D229" s="70"/>
      <c r="E229" s="70"/>
      <c r="F229" s="70"/>
      <c r="G229" s="70"/>
      <c r="H229" s="640"/>
    </row>
    <row r="230" spans="1:8">
      <c r="A230" s="646" t="s">
        <v>3847</v>
      </c>
      <c r="B230" s="647"/>
      <c r="C230" s="96"/>
      <c r="D230" s="66"/>
      <c r="E230" s="66"/>
      <c r="F230" s="66"/>
      <c r="G230" s="66"/>
      <c r="H230" s="644">
        <f>H228*34.32%</f>
        <v>61.887230963734176</v>
      </c>
    </row>
    <row r="231" spans="1:8">
      <c r="A231" s="646"/>
      <c r="B231" s="647"/>
      <c r="C231" s="97"/>
      <c r="D231" s="70"/>
      <c r="E231" s="70"/>
      <c r="F231" s="70"/>
      <c r="G231" s="70"/>
      <c r="H231" s="645"/>
    </row>
    <row r="232" spans="1:8">
      <c r="A232" s="641" t="s">
        <v>3805</v>
      </c>
      <c r="B232" s="628"/>
      <c r="C232" s="96"/>
      <c r="D232" s="51"/>
      <c r="E232" s="51"/>
      <c r="F232" s="51"/>
      <c r="G232" s="51"/>
      <c r="H232" s="98">
        <f>H228+H230</f>
        <v>242.21133050841416</v>
      </c>
    </row>
    <row r="233" spans="1:8" ht="15.75" thickBot="1">
      <c r="A233" s="744"/>
      <c r="B233" s="745"/>
      <c r="C233" s="99"/>
      <c r="D233" s="100"/>
      <c r="E233" s="100"/>
      <c r="F233" s="100"/>
      <c r="G233" s="100"/>
      <c r="H233" s="198"/>
    </row>
    <row r="234" spans="1:8">
      <c r="A234" s="650" t="s">
        <v>3806</v>
      </c>
      <c r="B234" s="651"/>
      <c r="C234" s="102"/>
      <c r="D234" s="69"/>
      <c r="E234" s="69"/>
      <c r="F234" s="69"/>
      <c r="G234" s="69"/>
      <c r="H234" s="95"/>
    </row>
    <row r="235" spans="1:8">
      <c r="A235" s="144"/>
      <c r="B235" s="104"/>
      <c r="C235" s="69"/>
      <c r="D235" s="105"/>
      <c r="E235" s="51"/>
      <c r="F235" s="51"/>
      <c r="G235" s="69"/>
      <c r="H235" s="95"/>
    </row>
    <row r="236" spans="1:8" ht="15.75" thickBot="1">
      <c r="A236" s="144"/>
      <c r="B236" s="104"/>
      <c r="C236" s="51"/>
      <c r="D236" s="105"/>
      <c r="E236" s="51"/>
      <c r="F236" s="51"/>
      <c r="G236" s="51"/>
      <c r="H236" s="106"/>
    </row>
    <row r="237" spans="1:8" ht="15" customHeight="1">
      <c r="A237" s="652" t="s">
        <v>3808</v>
      </c>
      <c r="B237" s="653"/>
      <c r="C237" s="654"/>
      <c r="D237" s="655" t="s">
        <v>3807</v>
      </c>
      <c r="E237" s="656"/>
      <c r="F237" s="656"/>
      <c r="G237" s="656"/>
      <c r="H237" s="657"/>
    </row>
    <row r="238" spans="1:8">
      <c r="A238" s="661" t="s">
        <v>4089</v>
      </c>
      <c r="B238" s="662"/>
      <c r="C238" s="663"/>
      <c r="D238" s="658"/>
      <c r="E238" s="659"/>
      <c r="F238" s="659"/>
      <c r="G238" s="659"/>
      <c r="H238" s="660"/>
    </row>
    <row r="239" spans="1:8">
      <c r="A239" s="661" t="s">
        <v>4387</v>
      </c>
      <c r="B239" s="662"/>
      <c r="C239" s="663"/>
      <c r="D239" s="658"/>
      <c r="E239" s="659"/>
      <c r="F239" s="659"/>
      <c r="G239" s="659"/>
      <c r="H239" s="660"/>
    </row>
    <row r="240" spans="1:8" ht="15.75" thickBot="1">
      <c r="A240" s="661" t="s">
        <v>4186</v>
      </c>
      <c r="B240" s="662"/>
      <c r="C240" s="663"/>
      <c r="D240" s="658"/>
      <c r="E240" s="659"/>
      <c r="F240" s="659"/>
      <c r="G240" s="659"/>
      <c r="H240" s="660"/>
    </row>
    <row r="241" spans="1:8">
      <c r="A241" s="650" t="s">
        <v>3846</v>
      </c>
      <c r="B241" s="651"/>
      <c r="C241" s="48" t="s">
        <v>3763</v>
      </c>
      <c r="D241" s="48" t="s">
        <v>4040</v>
      </c>
      <c r="E241" s="49"/>
      <c r="F241" s="49"/>
      <c r="G241" s="49"/>
      <c r="H241" s="710" t="s">
        <v>3976</v>
      </c>
    </row>
    <row r="242" spans="1:8">
      <c r="A242" s="685" t="s">
        <v>4041</v>
      </c>
      <c r="B242" s="686"/>
      <c r="C242" s="50"/>
      <c r="D242" s="133"/>
      <c r="E242" s="51"/>
      <c r="F242" s="51"/>
      <c r="G242" s="51"/>
      <c r="H242" s="711"/>
    </row>
    <row r="243" spans="1:8">
      <c r="A243" s="632" t="s">
        <v>3768</v>
      </c>
      <c r="B243" s="634" t="s">
        <v>3769</v>
      </c>
      <c r="C243" s="687" t="s">
        <v>3770</v>
      </c>
      <c r="D243" s="187" t="s">
        <v>3771</v>
      </c>
      <c r="E243" s="188"/>
      <c r="F243" s="54" t="s">
        <v>3772</v>
      </c>
      <c r="G243" s="188"/>
      <c r="H243" s="55" t="s">
        <v>3773</v>
      </c>
    </row>
    <row r="244" spans="1:8">
      <c r="A244" s="633"/>
      <c r="B244" s="635"/>
      <c r="C244" s="667"/>
      <c r="D244" s="56" t="s">
        <v>3774</v>
      </c>
      <c r="E244" s="56" t="s">
        <v>3775</v>
      </c>
      <c r="F244" s="56" t="s">
        <v>3776</v>
      </c>
      <c r="G244" s="57" t="s">
        <v>3777</v>
      </c>
      <c r="H244" s="58" t="s">
        <v>3778</v>
      </c>
    </row>
    <row r="245" spans="1:8">
      <c r="A245" s="59" t="s">
        <v>4003</v>
      </c>
      <c r="B245" s="60" t="s">
        <v>4008</v>
      </c>
      <c r="C245" s="61">
        <v>0.02</v>
      </c>
      <c r="D245" s="61">
        <v>1</v>
      </c>
      <c r="E245" s="61">
        <v>0</v>
      </c>
      <c r="F245" s="61">
        <v>146.97</v>
      </c>
      <c r="G245" s="61">
        <v>15.76</v>
      </c>
      <c r="H245" s="62">
        <f>((F245*D245)+(E245*G245))*C245</f>
        <v>2.9394</v>
      </c>
    </row>
    <row r="246" spans="1:8">
      <c r="A246" s="63" t="s">
        <v>3833</v>
      </c>
      <c r="B246" s="64" t="s">
        <v>4009</v>
      </c>
      <c r="C246" s="61">
        <v>0.01</v>
      </c>
      <c r="D246" s="61">
        <v>1</v>
      </c>
      <c r="E246" s="61">
        <v>0</v>
      </c>
      <c r="F246" s="61">
        <v>150.4</v>
      </c>
      <c r="G246" s="61">
        <v>15.76</v>
      </c>
      <c r="H246" s="62">
        <f>((F246*D246)+(E246*G246))*C246</f>
        <v>1.504</v>
      </c>
    </row>
    <row r="247" spans="1:8">
      <c r="A247" s="63" t="s">
        <v>4004</v>
      </c>
      <c r="B247" s="64" t="s">
        <v>4010</v>
      </c>
      <c r="C247" s="61">
        <v>0.02</v>
      </c>
      <c r="D247" s="61">
        <v>1</v>
      </c>
      <c r="E247" s="61">
        <v>0</v>
      </c>
      <c r="F247" s="61">
        <v>95.57</v>
      </c>
      <c r="G247" s="61">
        <v>15.76</v>
      </c>
      <c r="H247" s="62">
        <f>((F247*D247)+(E247*G247))*C247</f>
        <v>1.9114</v>
      </c>
    </row>
    <row r="248" spans="1:8">
      <c r="A248" s="92"/>
      <c r="B248" s="64"/>
      <c r="C248" s="61"/>
      <c r="D248" s="61"/>
      <c r="E248" s="61"/>
      <c r="F248" s="61"/>
      <c r="G248" s="61"/>
      <c r="H248" s="62"/>
    </row>
    <row r="249" spans="1:8">
      <c r="A249" s="139"/>
      <c r="B249" s="64"/>
      <c r="C249" s="61"/>
      <c r="D249" s="61"/>
      <c r="E249" s="61"/>
      <c r="F249" s="61"/>
      <c r="G249" s="61"/>
      <c r="H249" s="62"/>
    </row>
    <row r="250" spans="1:8">
      <c r="A250" s="139"/>
      <c r="B250" s="65"/>
      <c r="C250" s="61"/>
      <c r="D250" s="61"/>
      <c r="E250" s="61"/>
      <c r="F250" s="61"/>
      <c r="G250" s="61"/>
      <c r="H250" s="62"/>
    </row>
    <row r="251" spans="1:8">
      <c r="A251" s="140"/>
      <c r="B251" s="65"/>
      <c r="C251" s="61"/>
      <c r="D251" s="61"/>
      <c r="E251" s="61"/>
      <c r="F251" s="61"/>
      <c r="G251" s="61"/>
      <c r="H251" s="62"/>
    </row>
    <row r="252" spans="1:8">
      <c r="A252" s="137"/>
      <c r="B252" s="66"/>
      <c r="C252" s="66"/>
      <c r="D252" s="66"/>
      <c r="E252" s="66"/>
      <c r="F252" s="628" t="s">
        <v>3780</v>
      </c>
      <c r="G252" s="66"/>
      <c r="H252" s="630">
        <f>SUM(H245:H247)+0.01</f>
        <v>6.3648000000000007</v>
      </c>
    </row>
    <row r="253" spans="1:8">
      <c r="A253" s="138"/>
      <c r="B253" s="51"/>
      <c r="C253" s="51"/>
      <c r="D253" s="51"/>
      <c r="E253" s="51"/>
      <c r="F253" s="629"/>
      <c r="G253" s="51"/>
      <c r="H253" s="640"/>
    </row>
    <row r="254" spans="1:8">
      <c r="A254" s="632" t="s">
        <v>3768</v>
      </c>
      <c r="B254" s="664" t="s">
        <v>3781</v>
      </c>
      <c r="C254" s="665"/>
      <c r="D254" s="636" t="s">
        <v>3782</v>
      </c>
      <c r="E254" s="636" t="s">
        <v>3770</v>
      </c>
      <c r="F254" s="668" t="s">
        <v>3783</v>
      </c>
      <c r="G254" s="665"/>
      <c r="H254" s="55" t="s">
        <v>3784</v>
      </c>
    </row>
    <row r="255" spans="1:8">
      <c r="A255" s="633"/>
      <c r="B255" s="666"/>
      <c r="C255" s="635"/>
      <c r="D255" s="667"/>
      <c r="E255" s="667"/>
      <c r="F255" s="669"/>
      <c r="G255" s="635"/>
      <c r="H255" s="58" t="s">
        <v>3778</v>
      </c>
    </row>
    <row r="256" spans="1:8">
      <c r="A256" s="59" t="s">
        <v>3785</v>
      </c>
      <c r="B256" s="189" t="s">
        <v>3786</v>
      </c>
      <c r="C256" s="65"/>
      <c r="D256" s="65"/>
      <c r="E256" s="61">
        <v>2.7</v>
      </c>
      <c r="F256" s="190"/>
      <c r="G256" s="61">
        <v>25.21</v>
      </c>
      <c r="H256" s="62">
        <f>E256*G256</f>
        <v>68.067000000000007</v>
      </c>
    </row>
    <row r="257" spans="1:8">
      <c r="A257" s="63" t="s">
        <v>3965</v>
      </c>
      <c r="B257" s="67" t="s">
        <v>3966</v>
      </c>
      <c r="C257" s="65"/>
      <c r="D257" s="65"/>
      <c r="E257" s="61">
        <v>0.4</v>
      </c>
      <c r="F257" s="69"/>
      <c r="G257" s="61">
        <v>11.19</v>
      </c>
      <c r="H257" s="62">
        <f>E257*G257</f>
        <v>4.476</v>
      </c>
    </row>
    <row r="258" spans="1:8">
      <c r="A258" s="63" t="s">
        <v>3787</v>
      </c>
      <c r="B258" s="67" t="s">
        <v>3788</v>
      </c>
      <c r="C258" s="65"/>
      <c r="D258" s="65"/>
      <c r="E258" s="61">
        <v>1.2</v>
      </c>
      <c r="F258" s="69"/>
      <c r="G258" s="61">
        <v>8.3000000000000007</v>
      </c>
      <c r="H258" s="62">
        <f>E258*G258</f>
        <v>9.9600000000000009</v>
      </c>
    </row>
    <row r="259" spans="1:8">
      <c r="A259" s="144"/>
      <c r="B259" s="67" t="s">
        <v>4005</v>
      </c>
      <c r="C259" s="65"/>
      <c r="D259" s="65"/>
      <c r="E259" s="61"/>
      <c r="F259" s="69"/>
      <c r="G259" s="61"/>
      <c r="H259" s="62">
        <f>SUM(H256:H258)*20.51%</f>
        <v>16.921365300000005</v>
      </c>
    </row>
    <row r="260" spans="1:8">
      <c r="A260" s="139"/>
      <c r="B260" s="51"/>
      <c r="C260" s="65"/>
      <c r="D260" s="65"/>
      <c r="E260" s="61"/>
      <c r="F260" s="69"/>
      <c r="G260" s="61"/>
      <c r="H260" s="62"/>
    </row>
    <row r="261" spans="1:8">
      <c r="A261" s="140"/>
      <c r="B261" s="51"/>
      <c r="C261" s="65"/>
      <c r="D261" s="65"/>
      <c r="E261" s="61"/>
      <c r="F261" s="69"/>
      <c r="G261" s="61"/>
      <c r="H261" s="62"/>
    </row>
    <row r="262" spans="1:8">
      <c r="A262" s="141"/>
      <c r="B262" s="66"/>
      <c r="C262" s="66"/>
      <c r="D262" s="66"/>
      <c r="E262" s="66"/>
      <c r="F262" s="628" t="s">
        <v>3790</v>
      </c>
      <c r="G262" s="66"/>
      <c r="H262" s="630">
        <f>SUM(H256:H259)</f>
        <v>99.424365300000019</v>
      </c>
    </row>
    <row r="263" spans="1:8">
      <c r="A263" s="142"/>
      <c r="B263" s="70"/>
      <c r="C263" s="70"/>
      <c r="D263" s="70"/>
      <c r="E263" s="70"/>
      <c r="F263" s="629"/>
      <c r="G263" s="70"/>
      <c r="H263" s="640"/>
    </row>
    <row r="264" spans="1:8">
      <c r="A264" s="671" t="s">
        <v>3791</v>
      </c>
      <c r="B264" s="672"/>
      <c r="C264" s="675">
        <v>1</v>
      </c>
      <c r="D264" s="628" t="s">
        <v>3792</v>
      </c>
      <c r="E264" s="676"/>
      <c r="F264" s="676"/>
      <c r="G264" s="51"/>
      <c r="H264" s="670">
        <f>(H252+H262)+0.01</f>
        <v>105.79916530000003</v>
      </c>
    </row>
    <row r="265" spans="1:8">
      <c r="A265" s="673"/>
      <c r="B265" s="674"/>
      <c r="C265" s="666"/>
      <c r="D265" s="677"/>
      <c r="E265" s="677"/>
      <c r="F265" s="677"/>
      <c r="G265" s="70"/>
      <c r="H265" s="640"/>
    </row>
    <row r="266" spans="1:8">
      <c r="A266" s="671" t="s">
        <v>3793</v>
      </c>
      <c r="B266" s="672"/>
      <c r="C266" s="672"/>
      <c r="D266" s="672"/>
      <c r="E266" s="672"/>
      <c r="F266" s="672"/>
      <c r="G266" s="51"/>
      <c r="H266" s="630">
        <f>H264/C264</f>
        <v>105.79916530000003</v>
      </c>
    </row>
    <row r="267" spans="1:8">
      <c r="A267" s="673"/>
      <c r="B267" s="674"/>
      <c r="C267" s="674"/>
      <c r="D267" s="674"/>
      <c r="E267" s="674"/>
      <c r="F267" s="674"/>
      <c r="G267" s="51"/>
      <c r="H267" s="678"/>
    </row>
    <row r="268" spans="1:8">
      <c r="A268" s="632" t="s">
        <v>3768</v>
      </c>
      <c r="B268" s="679" t="s">
        <v>3794</v>
      </c>
      <c r="C268" s="680"/>
      <c r="D268" s="681"/>
      <c r="E268" s="682" t="s">
        <v>3795</v>
      </c>
      <c r="F268" s="682" t="s">
        <v>3784</v>
      </c>
      <c r="G268" s="636" t="s">
        <v>3796</v>
      </c>
      <c r="H268" s="72" t="s">
        <v>3784</v>
      </c>
    </row>
    <row r="269" spans="1:8">
      <c r="A269" s="633"/>
      <c r="B269" s="666"/>
      <c r="C269" s="666"/>
      <c r="D269" s="635"/>
      <c r="E269" s="667"/>
      <c r="F269" s="667"/>
      <c r="G269" s="667"/>
      <c r="H269" s="73" t="s">
        <v>3797</v>
      </c>
    </row>
    <row r="270" spans="1:8">
      <c r="A270" s="192" t="s">
        <v>4042</v>
      </c>
      <c r="B270" s="166" t="s">
        <v>4043</v>
      </c>
      <c r="C270" s="69"/>
      <c r="D270" s="65"/>
      <c r="E270" s="76" t="s">
        <v>15</v>
      </c>
      <c r="F270" s="61">
        <f>AUXILIARES!H1164</f>
        <v>239.46235934520004</v>
      </c>
      <c r="G270" s="77">
        <v>1</v>
      </c>
      <c r="H270" s="62">
        <f>F270*G270</f>
        <v>239.46235934520004</v>
      </c>
    </row>
    <row r="271" spans="1:8">
      <c r="A271" s="191" t="s">
        <v>4045</v>
      </c>
      <c r="B271" s="75" t="s">
        <v>4044</v>
      </c>
      <c r="C271" s="69"/>
      <c r="D271" s="65"/>
      <c r="E271" s="76" t="s">
        <v>3870</v>
      </c>
      <c r="F271" s="61">
        <f>AUXILIARES!H1350</f>
        <v>212.12028166285714</v>
      </c>
      <c r="G271" s="77">
        <v>0.38600000000000001</v>
      </c>
      <c r="H271" s="62">
        <f>F271*G271</f>
        <v>81.878428721862861</v>
      </c>
    </row>
    <row r="272" spans="1:8">
      <c r="A272" s="191" t="s">
        <v>3943</v>
      </c>
      <c r="B272" s="75" t="s">
        <v>4046</v>
      </c>
      <c r="C272" s="80"/>
      <c r="D272" s="65"/>
      <c r="E272" s="76" t="s">
        <v>3867</v>
      </c>
      <c r="F272" s="61">
        <f>AUXILIARES!H546</f>
        <v>70.626020999999994</v>
      </c>
      <c r="G272" s="77">
        <v>0.18</v>
      </c>
      <c r="H272" s="62">
        <f>F272*G272</f>
        <v>12.712683779999999</v>
      </c>
    </row>
    <row r="273" spans="1:8">
      <c r="A273" s="191" t="s">
        <v>4006</v>
      </c>
      <c r="B273" s="75" t="s">
        <v>4047</v>
      </c>
      <c r="C273" s="80"/>
      <c r="D273" s="65"/>
      <c r="E273" s="76" t="s">
        <v>3870</v>
      </c>
      <c r="F273" s="61">
        <f>AUXILIARES!H1411</f>
        <v>253.97317760000004</v>
      </c>
      <c r="G273" s="77">
        <v>8.9999999999999993E-3</v>
      </c>
      <c r="H273" s="62">
        <f>F273*G273</f>
        <v>2.2857585984000002</v>
      </c>
    </row>
    <row r="274" spans="1:8">
      <c r="A274" s="156" t="s">
        <v>4049</v>
      </c>
      <c r="B274" s="75" t="s">
        <v>4048</v>
      </c>
      <c r="C274" s="51"/>
      <c r="D274" s="65"/>
      <c r="E274" s="76" t="s">
        <v>20</v>
      </c>
      <c r="F274" s="61">
        <f>AUXILIARES!H1471</f>
        <v>55.236923711308577</v>
      </c>
      <c r="G274" s="161">
        <v>0.2</v>
      </c>
      <c r="H274" s="62">
        <f>F274*G274</f>
        <v>11.047384742261716</v>
      </c>
    </row>
    <row r="275" spans="1:8">
      <c r="A275" s="92"/>
      <c r="B275" s="75"/>
      <c r="C275" s="80"/>
      <c r="D275" s="65"/>
      <c r="E275" s="76"/>
      <c r="F275" s="61"/>
      <c r="G275" s="161"/>
      <c r="H275" s="62"/>
    </row>
    <row r="276" spans="1:8">
      <c r="A276" s="140"/>
      <c r="B276" s="51"/>
      <c r="C276" s="69"/>
      <c r="D276" s="65"/>
      <c r="E276" s="65"/>
      <c r="F276" s="61"/>
      <c r="G276" s="82"/>
      <c r="H276" s="83"/>
    </row>
    <row r="277" spans="1:8">
      <c r="A277" s="141"/>
      <c r="B277" s="66"/>
      <c r="C277" s="66"/>
      <c r="D277" s="66"/>
      <c r="E277" s="66"/>
      <c r="F277" s="628" t="s">
        <v>3798</v>
      </c>
      <c r="G277" s="66"/>
      <c r="H277" s="630">
        <f>SUM(H270:H274)</f>
        <v>347.38661518772466</v>
      </c>
    </row>
    <row r="278" spans="1:8">
      <c r="A278" s="142"/>
      <c r="B278" s="51"/>
      <c r="C278" s="51"/>
      <c r="D278" s="51"/>
      <c r="E278" s="51"/>
      <c r="F278" s="629"/>
      <c r="G278" s="51"/>
      <c r="H278" s="640"/>
    </row>
    <row r="279" spans="1:8">
      <c r="A279" s="632" t="s">
        <v>3768</v>
      </c>
      <c r="B279" s="634" t="s">
        <v>3799</v>
      </c>
      <c r="C279" s="84" t="s">
        <v>3</v>
      </c>
      <c r="D279" s="85" t="s">
        <v>3</v>
      </c>
      <c r="E279" s="86" t="s">
        <v>3</v>
      </c>
      <c r="F279" s="636" t="s">
        <v>3784</v>
      </c>
      <c r="G279" s="636" t="s">
        <v>3796</v>
      </c>
      <c r="H279" s="196" t="s">
        <v>3773</v>
      </c>
    </row>
    <row r="280" spans="1:8">
      <c r="A280" s="633"/>
      <c r="B280" s="635"/>
      <c r="C280" s="76" t="s">
        <v>3800</v>
      </c>
      <c r="D280" s="76" t="s">
        <v>3801</v>
      </c>
      <c r="E280" s="76" t="s">
        <v>3802</v>
      </c>
      <c r="F280" s="637"/>
      <c r="G280" s="637"/>
      <c r="H280" s="197" t="s">
        <v>3797</v>
      </c>
    </row>
    <row r="281" spans="1:8">
      <c r="A281" s="191"/>
      <c r="B281" s="88"/>
      <c r="C281" s="89"/>
      <c r="D281" s="89"/>
      <c r="E281" s="89"/>
      <c r="F281" s="89"/>
      <c r="G281" s="90"/>
      <c r="H281" s="62"/>
    </row>
    <row r="282" spans="1:8">
      <c r="A282" s="156"/>
      <c r="B282" s="88"/>
      <c r="C282" s="61"/>
      <c r="D282" s="61"/>
      <c r="E282" s="61"/>
      <c r="F282" s="93"/>
      <c r="G282" s="193"/>
      <c r="H282" s="62"/>
    </row>
    <row r="283" spans="1:8">
      <c r="A283" s="139"/>
      <c r="B283" s="88"/>
      <c r="C283" s="61"/>
      <c r="D283" s="61"/>
      <c r="E283" s="61"/>
      <c r="F283" s="61"/>
      <c r="G283" s="94"/>
      <c r="H283" s="62"/>
    </row>
    <row r="284" spans="1:8">
      <c r="A284" s="139"/>
      <c r="B284" s="88"/>
      <c r="C284" s="61"/>
      <c r="D284" s="61"/>
      <c r="E284" s="61"/>
      <c r="F284" s="93"/>
      <c r="G284" s="94"/>
      <c r="H284" s="95"/>
    </row>
    <row r="285" spans="1:8">
      <c r="A285" s="140"/>
      <c r="B285" s="65"/>
      <c r="C285" s="61"/>
      <c r="D285" s="61"/>
      <c r="E285" s="61"/>
      <c r="F285" s="65"/>
      <c r="G285" s="94"/>
      <c r="H285" s="95"/>
    </row>
    <row r="286" spans="1:8">
      <c r="A286" s="141"/>
      <c r="B286" s="66"/>
      <c r="C286" s="66"/>
      <c r="D286" s="66"/>
      <c r="E286" s="66"/>
      <c r="F286" s="628" t="s">
        <v>3803</v>
      </c>
      <c r="G286" s="66"/>
      <c r="H286" s="630">
        <f>SUM(H281)</f>
        <v>0</v>
      </c>
    </row>
    <row r="287" spans="1:8">
      <c r="A287" s="142"/>
      <c r="B287" s="51"/>
      <c r="C287" s="51"/>
      <c r="D287" s="51"/>
      <c r="E287" s="51"/>
      <c r="F287" s="629"/>
      <c r="G287" s="51"/>
      <c r="H287" s="640"/>
    </row>
    <row r="288" spans="1:8">
      <c r="A288" s="638" t="s">
        <v>3804</v>
      </c>
      <c r="B288" s="639"/>
      <c r="C288" s="639"/>
      <c r="D288" s="66"/>
      <c r="E288" s="66"/>
      <c r="F288" s="66"/>
      <c r="G288" s="66"/>
      <c r="H288" s="630">
        <f>H266+H277+H286</f>
        <v>453.18578048772468</v>
      </c>
    </row>
    <row r="289" spans="1:8">
      <c r="A289" s="638"/>
      <c r="B289" s="639"/>
      <c r="C289" s="639"/>
      <c r="D289" s="70"/>
      <c r="E289" s="70"/>
      <c r="F289" s="70"/>
      <c r="G289" s="70"/>
      <c r="H289" s="640"/>
    </row>
    <row r="290" spans="1:8">
      <c r="A290" s="646" t="s">
        <v>3847</v>
      </c>
      <c r="B290" s="647"/>
      <c r="C290" s="96"/>
      <c r="D290" s="66"/>
      <c r="E290" s="66"/>
      <c r="F290" s="66"/>
      <c r="G290" s="66"/>
      <c r="H290" s="644">
        <f>H288*34.32%</f>
        <v>155.53335986338712</v>
      </c>
    </row>
    <row r="291" spans="1:8">
      <c r="A291" s="646"/>
      <c r="B291" s="647"/>
      <c r="C291" s="97"/>
      <c r="D291" s="70"/>
      <c r="E291" s="70"/>
      <c r="F291" s="70"/>
      <c r="G291" s="70"/>
      <c r="H291" s="645"/>
    </row>
    <row r="292" spans="1:8">
      <c r="A292" s="646" t="s">
        <v>3805</v>
      </c>
      <c r="B292" s="647"/>
      <c r="C292" s="96"/>
      <c r="D292" s="51"/>
      <c r="E292" s="51"/>
      <c r="F292" s="51"/>
      <c r="G292" s="51"/>
      <c r="H292" s="98">
        <f>H288+H290</f>
        <v>608.71914035111183</v>
      </c>
    </row>
    <row r="293" spans="1:8" ht="15.75" thickBot="1">
      <c r="A293" s="648"/>
      <c r="B293" s="649"/>
      <c r="C293" s="99"/>
      <c r="D293" s="100"/>
      <c r="E293" s="100"/>
      <c r="F293" s="100"/>
      <c r="G293" s="100"/>
      <c r="H293" s="199"/>
    </row>
    <row r="294" spans="1:8">
      <c r="A294" s="650" t="s">
        <v>3806</v>
      </c>
      <c r="B294" s="651"/>
      <c r="C294" s="102"/>
      <c r="D294" s="69"/>
      <c r="E294" s="69"/>
      <c r="F294" s="69"/>
      <c r="G294" s="69"/>
      <c r="H294" s="95"/>
    </row>
    <row r="295" spans="1:8">
      <c r="A295" s="200"/>
      <c r="B295" s="104"/>
      <c r="C295" s="69"/>
      <c r="D295" s="105"/>
      <c r="E295" s="51"/>
      <c r="F295" s="51"/>
      <c r="G295" s="69"/>
      <c r="H295" s="95"/>
    </row>
    <row r="296" spans="1:8" ht="15.75" thickBot="1">
      <c r="A296" s="144"/>
      <c r="B296" s="104"/>
      <c r="C296" s="51"/>
      <c r="D296" s="105"/>
      <c r="E296" s="51"/>
      <c r="F296" s="51"/>
      <c r="G296" s="51"/>
      <c r="H296" s="106"/>
    </row>
    <row r="297" spans="1:8" ht="15" customHeight="1">
      <c r="A297" s="652" t="s">
        <v>3808</v>
      </c>
      <c r="B297" s="653"/>
      <c r="C297" s="654"/>
      <c r="D297" s="655" t="s">
        <v>3807</v>
      </c>
      <c r="E297" s="656"/>
      <c r="F297" s="656"/>
      <c r="G297" s="656"/>
      <c r="H297" s="657"/>
    </row>
    <row r="298" spans="1:8">
      <c r="A298" s="661" t="s">
        <v>4089</v>
      </c>
      <c r="B298" s="662"/>
      <c r="C298" s="663"/>
      <c r="D298" s="658"/>
      <c r="E298" s="659"/>
      <c r="F298" s="659"/>
      <c r="G298" s="659"/>
      <c r="H298" s="660"/>
    </row>
    <row r="299" spans="1:8">
      <c r="A299" s="661" t="s">
        <v>4387</v>
      </c>
      <c r="B299" s="662"/>
      <c r="C299" s="663"/>
      <c r="D299" s="658"/>
      <c r="E299" s="659"/>
      <c r="F299" s="659"/>
      <c r="G299" s="659"/>
      <c r="H299" s="660"/>
    </row>
    <row r="300" spans="1:8" ht="15.75" thickBot="1">
      <c r="A300" s="661" t="s">
        <v>4186</v>
      </c>
      <c r="B300" s="662"/>
      <c r="C300" s="663"/>
      <c r="D300" s="658"/>
      <c r="E300" s="659"/>
      <c r="F300" s="659"/>
      <c r="G300" s="659"/>
      <c r="H300" s="660"/>
    </row>
    <row r="301" spans="1:8">
      <c r="A301" s="650" t="s">
        <v>3846</v>
      </c>
      <c r="B301" s="651"/>
      <c r="C301" s="48" t="s">
        <v>3763</v>
      </c>
      <c r="D301" s="271" t="s">
        <v>4243</v>
      </c>
      <c r="E301" s="49"/>
      <c r="F301" s="49"/>
      <c r="G301" s="49"/>
      <c r="H301" s="710" t="s">
        <v>3941</v>
      </c>
    </row>
    <row r="302" spans="1:8">
      <c r="A302" s="685" t="s">
        <v>4071</v>
      </c>
      <c r="B302" s="686"/>
      <c r="C302" s="50"/>
      <c r="D302" s="133"/>
      <c r="E302" s="51"/>
      <c r="F302" s="51"/>
      <c r="G302" s="51"/>
      <c r="H302" s="711"/>
    </row>
    <row r="303" spans="1:8">
      <c r="A303" s="632" t="s">
        <v>3768</v>
      </c>
      <c r="B303" s="634" t="s">
        <v>3769</v>
      </c>
      <c r="C303" s="687" t="s">
        <v>3770</v>
      </c>
      <c r="D303" s="187" t="s">
        <v>3771</v>
      </c>
      <c r="E303" s="188"/>
      <c r="F303" s="54" t="s">
        <v>3772</v>
      </c>
      <c r="G303" s="188"/>
      <c r="H303" s="55" t="s">
        <v>3773</v>
      </c>
    </row>
    <row r="304" spans="1:8">
      <c r="A304" s="633"/>
      <c r="B304" s="635"/>
      <c r="C304" s="667"/>
      <c r="D304" s="56" t="s">
        <v>3774</v>
      </c>
      <c r="E304" s="56" t="s">
        <v>3775</v>
      </c>
      <c r="F304" s="56" t="s">
        <v>3776</v>
      </c>
      <c r="G304" s="57" t="s">
        <v>3777</v>
      </c>
      <c r="H304" s="58" t="s">
        <v>3778</v>
      </c>
    </row>
    <row r="305" spans="1:8">
      <c r="A305" s="59" t="s">
        <v>4003</v>
      </c>
      <c r="B305" s="60" t="s">
        <v>4008</v>
      </c>
      <c r="C305" s="61">
        <v>0.05</v>
      </c>
      <c r="D305" s="61">
        <v>1</v>
      </c>
      <c r="E305" s="61">
        <v>0</v>
      </c>
      <c r="F305" s="61">
        <v>146.97</v>
      </c>
      <c r="G305" s="61">
        <v>15.76</v>
      </c>
      <c r="H305" s="62">
        <f>((F305*D305)+(E305*G305))*C305</f>
        <v>7.3485000000000005</v>
      </c>
    </row>
    <row r="306" spans="1:8">
      <c r="A306" s="63" t="s">
        <v>3833</v>
      </c>
      <c r="B306" s="64" t="s">
        <v>4009</v>
      </c>
      <c r="C306" s="61">
        <v>0.02</v>
      </c>
      <c r="D306" s="61">
        <v>1</v>
      </c>
      <c r="E306" s="61">
        <v>0</v>
      </c>
      <c r="F306" s="61">
        <v>150.4</v>
      </c>
      <c r="G306" s="61">
        <v>15.76</v>
      </c>
      <c r="H306" s="62">
        <f>((F306*D306)+(E306*G306))*C306</f>
        <v>3.008</v>
      </c>
    </row>
    <row r="307" spans="1:8">
      <c r="A307" s="92"/>
      <c r="B307" s="64"/>
      <c r="C307" s="61"/>
      <c r="D307" s="61"/>
      <c r="E307" s="61"/>
      <c r="F307" s="61"/>
      <c r="G307" s="61"/>
      <c r="H307" s="62"/>
    </row>
    <row r="308" spans="1:8">
      <c r="A308" s="92"/>
      <c r="B308" s="64"/>
      <c r="C308" s="61"/>
      <c r="D308" s="61"/>
      <c r="E308" s="61"/>
      <c r="F308" s="61"/>
      <c r="G308" s="61"/>
      <c r="H308" s="62"/>
    </row>
    <row r="309" spans="1:8">
      <c r="A309" s="139"/>
      <c r="B309" s="64"/>
      <c r="C309" s="61"/>
      <c r="D309" s="61"/>
      <c r="E309" s="61"/>
      <c r="F309" s="61"/>
      <c r="G309" s="61"/>
      <c r="H309" s="62"/>
    </row>
    <row r="310" spans="1:8">
      <c r="A310" s="139"/>
      <c r="B310" s="65"/>
      <c r="C310" s="61"/>
      <c r="D310" s="61"/>
      <c r="E310" s="61"/>
      <c r="F310" s="61"/>
      <c r="G310" s="61"/>
      <c r="H310" s="62"/>
    </row>
    <row r="311" spans="1:8">
      <c r="A311" s="140"/>
      <c r="B311" s="65"/>
      <c r="C311" s="61"/>
      <c r="D311" s="61"/>
      <c r="E311" s="61"/>
      <c r="F311" s="61"/>
      <c r="G311" s="61"/>
      <c r="H311" s="62"/>
    </row>
    <row r="312" spans="1:8">
      <c r="A312" s="137"/>
      <c r="B312" s="66"/>
      <c r="C312" s="66"/>
      <c r="D312" s="66"/>
      <c r="E312" s="66"/>
      <c r="F312" s="628" t="s">
        <v>3780</v>
      </c>
      <c r="G312" s="66"/>
      <c r="H312" s="630">
        <f>SUM(H305:H306)</f>
        <v>10.3565</v>
      </c>
    </row>
    <row r="313" spans="1:8">
      <c r="A313" s="138"/>
      <c r="B313" s="51"/>
      <c r="C313" s="51"/>
      <c r="D313" s="51"/>
      <c r="E313" s="51"/>
      <c r="F313" s="629"/>
      <c r="G313" s="51"/>
      <c r="H313" s="640"/>
    </row>
    <row r="314" spans="1:8">
      <c r="A314" s="632" t="s">
        <v>3768</v>
      </c>
      <c r="B314" s="664" t="s">
        <v>3781</v>
      </c>
      <c r="C314" s="665"/>
      <c r="D314" s="636" t="s">
        <v>3782</v>
      </c>
      <c r="E314" s="636" t="s">
        <v>3770</v>
      </c>
      <c r="F314" s="668" t="s">
        <v>3783</v>
      </c>
      <c r="G314" s="665"/>
      <c r="H314" s="55" t="s">
        <v>3784</v>
      </c>
    </row>
    <row r="315" spans="1:8">
      <c r="A315" s="633"/>
      <c r="B315" s="666"/>
      <c r="C315" s="635"/>
      <c r="D315" s="667"/>
      <c r="E315" s="667"/>
      <c r="F315" s="669"/>
      <c r="G315" s="635"/>
      <c r="H315" s="58" t="s">
        <v>3778</v>
      </c>
    </row>
    <row r="316" spans="1:8">
      <c r="A316" s="59" t="s">
        <v>3785</v>
      </c>
      <c r="B316" s="189" t="s">
        <v>3786</v>
      </c>
      <c r="C316" s="65"/>
      <c r="D316" s="65"/>
      <c r="E316" s="61">
        <v>2.65</v>
      </c>
      <c r="F316" s="190"/>
      <c r="G316" s="61">
        <v>25.21</v>
      </c>
      <c r="H316" s="62">
        <f>E316*G316</f>
        <v>66.8065</v>
      </c>
    </row>
    <row r="317" spans="1:8">
      <c r="A317" s="63"/>
      <c r="B317" s="67" t="s">
        <v>3972</v>
      </c>
      <c r="C317" s="65"/>
      <c r="D317" s="65"/>
      <c r="E317" s="61"/>
      <c r="F317" s="69"/>
      <c r="G317" s="61"/>
      <c r="H317" s="62">
        <f>SUM(H316)*15.51%</f>
        <v>10.361688149999999</v>
      </c>
    </row>
    <row r="318" spans="1:8">
      <c r="A318" s="144"/>
      <c r="B318" s="67"/>
      <c r="C318" s="65"/>
      <c r="D318" s="65"/>
      <c r="E318" s="61"/>
      <c r="F318" s="69"/>
      <c r="G318" s="61"/>
      <c r="H318" s="62"/>
    </row>
    <row r="319" spans="1:8">
      <c r="A319" s="144"/>
      <c r="B319" s="67"/>
      <c r="C319" s="65"/>
      <c r="D319" s="65"/>
      <c r="E319" s="61"/>
      <c r="F319" s="69"/>
      <c r="G319" s="61"/>
      <c r="H319" s="62"/>
    </row>
    <row r="320" spans="1:8">
      <c r="A320" s="139"/>
      <c r="B320" s="51"/>
      <c r="C320" s="65"/>
      <c r="D320" s="65"/>
      <c r="E320" s="61"/>
      <c r="F320" s="69"/>
      <c r="G320" s="61"/>
      <c r="H320" s="62"/>
    </row>
    <row r="321" spans="1:8">
      <c r="A321" s="140"/>
      <c r="B321" s="51"/>
      <c r="C321" s="65"/>
      <c r="D321" s="65"/>
      <c r="E321" s="61"/>
      <c r="F321" s="69"/>
      <c r="G321" s="61"/>
      <c r="H321" s="62"/>
    </row>
    <row r="322" spans="1:8">
      <c r="A322" s="141"/>
      <c r="B322" s="66"/>
      <c r="C322" s="66"/>
      <c r="D322" s="66"/>
      <c r="E322" s="66"/>
      <c r="F322" s="628" t="s">
        <v>3790</v>
      </c>
      <c r="G322" s="66"/>
      <c r="H322" s="630">
        <f>SUM(H316:H317)</f>
        <v>77.168188149999992</v>
      </c>
    </row>
    <row r="323" spans="1:8">
      <c r="A323" s="142"/>
      <c r="B323" s="70"/>
      <c r="C323" s="70"/>
      <c r="D323" s="70"/>
      <c r="E323" s="70"/>
      <c r="F323" s="629"/>
      <c r="G323" s="70"/>
      <c r="H323" s="640"/>
    </row>
    <row r="324" spans="1:8">
      <c r="A324" s="671" t="s">
        <v>3791</v>
      </c>
      <c r="B324" s="672"/>
      <c r="C324" s="675">
        <v>1</v>
      </c>
      <c r="D324" s="628" t="s">
        <v>3792</v>
      </c>
      <c r="E324" s="676"/>
      <c r="F324" s="676"/>
      <c r="G324" s="51"/>
      <c r="H324" s="670">
        <f>(H312+H322)+0.01</f>
        <v>87.534688149999994</v>
      </c>
    </row>
    <row r="325" spans="1:8">
      <c r="A325" s="673"/>
      <c r="B325" s="674"/>
      <c r="C325" s="666"/>
      <c r="D325" s="677"/>
      <c r="E325" s="677"/>
      <c r="F325" s="677"/>
      <c r="G325" s="70"/>
      <c r="H325" s="640"/>
    </row>
    <row r="326" spans="1:8">
      <c r="A326" s="671" t="s">
        <v>3793</v>
      </c>
      <c r="B326" s="672"/>
      <c r="C326" s="672"/>
      <c r="D326" s="672"/>
      <c r="E326" s="672"/>
      <c r="F326" s="672"/>
      <c r="G326" s="51"/>
      <c r="H326" s="630">
        <f>H324/C324</f>
        <v>87.534688149999994</v>
      </c>
    </row>
    <row r="327" spans="1:8">
      <c r="A327" s="673"/>
      <c r="B327" s="674"/>
      <c r="C327" s="674"/>
      <c r="D327" s="674"/>
      <c r="E327" s="674"/>
      <c r="F327" s="674"/>
      <c r="G327" s="51"/>
      <c r="H327" s="678"/>
    </row>
    <row r="328" spans="1:8">
      <c r="A328" s="632" t="s">
        <v>3768</v>
      </c>
      <c r="B328" s="679" t="s">
        <v>3794</v>
      </c>
      <c r="C328" s="680"/>
      <c r="D328" s="681"/>
      <c r="E328" s="682" t="s">
        <v>3795</v>
      </c>
      <c r="F328" s="682" t="s">
        <v>3784</v>
      </c>
      <c r="G328" s="636" t="s">
        <v>3796</v>
      </c>
      <c r="H328" s="72" t="s">
        <v>3784</v>
      </c>
    </row>
    <row r="329" spans="1:8">
      <c r="A329" s="633"/>
      <c r="B329" s="666"/>
      <c r="C329" s="666"/>
      <c r="D329" s="635"/>
      <c r="E329" s="667"/>
      <c r="F329" s="667"/>
      <c r="G329" s="667"/>
      <c r="H329" s="73" t="s">
        <v>3797</v>
      </c>
    </row>
    <row r="330" spans="1:8">
      <c r="A330" s="191" t="s">
        <v>4045</v>
      </c>
      <c r="B330" s="75" t="s">
        <v>4044</v>
      </c>
      <c r="C330" s="69"/>
      <c r="D330" s="65"/>
      <c r="E330" s="76" t="s">
        <v>3870</v>
      </c>
      <c r="F330" s="61">
        <f>AUXILIARES!H1350</f>
        <v>212.12028166285714</v>
      </c>
      <c r="G330" s="77">
        <v>2.14</v>
      </c>
      <c r="H330" s="62">
        <f>F330*G330</f>
        <v>453.93740275851428</v>
      </c>
    </row>
    <row r="331" spans="1:8">
      <c r="A331" s="191" t="s">
        <v>3943</v>
      </c>
      <c r="B331" s="75" t="s">
        <v>4046</v>
      </c>
      <c r="C331" s="80"/>
      <c r="D331" s="65"/>
      <c r="E331" s="76" t="s">
        <v>3867</v>
      </c>
      <c r="F331" s="61">
        <f>AUXILIARES!H546</f>
        <v>70.626020999999994</v>
      </c>
      <c r="G331" s="77">
        <v>11.17</v>
      </c>
      <c r="H331" s="62">
        <f>F331*G331</f>
        <v>788.89265456999988</v>
      </c>
    </row>
    <row r="332" spans="1:8">
      <c r="A332" s="191" t="s">
        <v>4007</v>
      </c>
      <c r="B332" s="75" t="s">
        <v>4070</v>
      </c>
      <c r="C332" s="80"/>
      <c r="D332" s="65"/>
      <c r="E332" s="76" t="s">
        <v>3870</v>
      </c>
      <c r="F332" s="61">
        <f>AUXILIARES!H1104</f>
        <v>306.04907559999998</v>
      </c>
      <c r="G332" s="77">
        <v>0.06</v>
      </c>
      <c r="H332" s="62">
        <f>F332*G332</f>
        <v>18.362944535999997</v>
      </c>
    </row>
    <row r="333" spans="1:8">
      <c r="A333" s="92"/>
      <c r="B333" s="75"/>
      <c r="C333" s="51"/>
      <c r="D333" s="65"/>
      <c r="E333" s="76"/>
      <c r="F333" s="61"/>
      <c r="G333" s="161"/>
      <c r="H333" s="62"/>
    </row>
    <row r="334" spans="1:8">
      <c r="A334" s="92"/>
      <c r="B334" s="75"/>
      <c r="C334" s="51"/>
      <c r="D334" s="65"/>
      <c r="E334" s="76"/>
      <c r="F334" s="61"/>
      <c r="G334" s="161"/>
      <c r="H334" s="62"/>
    </row>
    <row r="335" spans="1:8">
      <c r="A335" s="92"/>
      <c r="B335" s="75"/>
      <c r="C335" s="80"/>
      <c r="D335" s="65"/>
      <c r="E335" s="76"/>
      <c r="F335" s="61"/>
      <c r="G335" s="161"/>
      <c r="H335" s="62"/>
    </row>
    <row r="336" spans="1:8">
      <c r="A336" s="140"/>
      <c r="B336" s="51"/>
      <c r="C336" s="69"/>
      <c r="D336" s="65"/>
      <c r="E336" s="65"/>
      <c r="F336" s="61"/>
      <c r="G336" s="82"/>
      <c r="H336" s="83"/>
    </row>
    <row r="337" spans="1:8">
      <c r="A337" s="141"/>
      <c r="B337" s="66"/>
      <c r="C337" s="66"/>
      <c r="D337" s="66"/>
      <c r="E337" s="66"/>
      <c r="F337" s="628" t="s">
        <v>3798</v>
      </c>
      <c r="G337" s="66"/>
      <c r="H337" s="630">
        <f>SUM(H330:H332)</f>
        <v>1261.1930018645141</v>
      </c>
    </row>
    <row r="338" spans="1:8">
      <c r="A338" s="142"/>
      <c r="B338" s="51"/>
      <c r="C338" s="51"/>
      <c r="D338" s="51"/>
      <c r="E338" s="51"/>
      <c r="F338" s="629"/>
      <c r="G338" s="51"/>
      <c r="H338" s="640"/>
    </row>
    <row r="339" spans="1:8">
      <c r="A339" s="632" t="s">
        <v>3768</v>
      </c>
      <c r="B339" s="634" t="s">
        <v>3799</v>
      </c>
      <c r="C339" s="84" t="s">
        <v>3</v>
      </c>
      <c r="D339" s="85" t="s">
        <v>3</v>
      </c>
      <c r="E339" s="86" t="s">
        <v>3</v>
      </c>
      <c r="F339" s="636" t="s">
        <v>3784</v>
      </c>
      <c r="G339" s="636" t="s">
        <v>3796</v>
      </c>
      <c r="H339" s="196" t="s">
        <v>3773</v>
      </c>
    </row>
    <row r="340" spans="1:8">
      <c r="A340" s="633"/>
      <c r="B340" s="635"/>
      <c r="C340" s="76" t="s">
        <v>3800</v>
      </c>
      <c r="D340" s="76" t="s">
        <v>3801</v>
      </c>
      <c r="E340" s="76" t="s">
        <v>3802</v>
      </c>
      <c r="F340" s="637"/>
      <c r="G340" s="637"/>
      <c r="H340" s="197" t="s">
        <v>3797</v>
      </c>
    </row>
    <row r="341" spans="1:8">
      <c r="A341" s="192"/>
      <c r="B341" s="88"/>
      <c r="C341" s="89"/>
      <c r="D341" s="89"/>
      <c r="E341" s="89"/>
      <c r="F341" s="93"/>
      <c r="G341" s="90"/>
      <c r="H341" s="62"/>
    </row>
    <row r="342" spans="1:8">
      <c r="A342" s="139"/>
      <c r="B342" s="88"/>
      <c r="C342" s="61"/>
      <c r="D342" s="61"/>
      <c r="E342" s="61"/>
      <c r="F342" s="93"/>
      <c r="G342" s="193"/>
      <c r="H342" s="62"/>
    </row>
    <row r="343" spans="1:8">
      <c r="A343" s="139"/>
      <c r="B343" s="88"/>
      <c r="C343" s="61"/>
      <c r="D343" s="61"/>
      <c r="E343" s="61"/>
      <c r="F343" s="61"/>
      <c r="G343" s="94"/>
      <c r="H343" s="62"/>
    </row>
    <row r="344" spans="1:8">
      <c r="A344" s="139"/>
      <c r="B344" s="88"/>
      <c r="C344" s="61"/>
      <c r="D344" s="61"/>
      <c r="E344" s="61"/>
      <c r="F344" s="93"/>
      <c r="G344" s="94"/>
      <c r="H344" s="95"/>
    </row>
    <row r="345" spans="1:8">
      <c r="A345" s="140"/>
      <c r="B345" s="65"/>
      <c r="C345" s="61"/>
      <c r="D345" s="61"/>
      <c r="E345" s="61"/>
      <c r="F345" s="65"/>
      <c r="G345" s="94"/>
      <c r="H345" s="95"/>
    </row>
    <row r="346" spans="1:8">
      <c r="A346" s="141"/>
      <c r="B346" s="66"/>
      <c r="C346" s="66"/>
      <c r="D346" s="66"/>
      <c r="E346" s="66"/>
      <c r="F346" s="628" t="s">
        <v>3803</v>
      </c>
      <c r="G346" s="66"/>
      <c r="H346" s="630"/>
    </row>
    <row r="347" spans="1:8">
      <c r="A347" s="142"/>
      <c r="B347" s="51"/>
      <c r="C347" s="51"/>
      <c r="D347" s="51"/>
      <c r="E347" s="51"/>
      <c r="F347" s="629"/>
      <c r="G347" s="51"/>
      <c r="H347" s="640"/>
    </row>
    <row r="348" spans="1:8">
      <c r="A348" s="638" t="s">
        <v>3804</v>
      </c>
      <c r="B348" s="639"/>
      <c r="C348" s="639"/>
      <c r="D348" s="66"/>
      <c r="E348" s="66"/>
      <c r="F348" s="66"/>
      <c r="G348" s="66"/>
      <c r="H348" s="630">
        <f>H326+H337+H346</f>
        <v>1348.7276900145141</v>
      </c>
    </row>
    <row r="349" spans="1:8">
      <c r="A349" s="638"/>
      <c r="B349" s="639"/>
      <c r="C349" s="639"/>
      <c r="D349" s="70"/>
      <c r="E349" s="70"/>
      <c r="F349" s="70"/>
      <c r="G349" s="70"/>
      <c r="H349" s="640"/>
    </row>
    <row r="350" spans="1:8">
      <c r="A350" s="646" t="s">
        <v>3847</v>
      </c>
      <c r="B350" s="647"/>
      <c r="C350" s="96"/>
      <c r="D350" s="66"/>
      <c r="E350" s="66"/>
      <c r="F350" s="66"/>
      <c r="G350" s="66"/>
      <c r="H350" s="644">
        <f>H348*34.32%</f>
        <v>462.88334321298123</v>
      </c>
    </row>
    <row r="351" spans="1:8">
      <c r="A351" s="646"/>
      <c r="B351" s="647"/>
      <c r="C351" s="97"/>
      <c r="D351" s="70"/>
      <c r="E351" s="70"/>
      <c r="F351" s="70"/>
      <c r="G351" s="70"/>
      <c r="H351" s="645"/>
    </row>
    <row r="352" spans="1:8">
      <c r="A352" s="646" t="s">
        <v>3805</v>
      </c>
      <c r="B352" s="647"/>
      <c r="C352" s="96"/>
      <c r="D352" s="51"/>
      <c r="E352" s="51"/>
      <c r="F352" s="51"/>
      <c r="G352" s="51"/>
      <c r="H352" s="98">
        <f>H348+H350</f>
        <v>1811.6110332274952</v>
      </c>
    </row>
    <row r="353" spans="1:9" ht="15.75" thickBot="1">
      <c r="A353" s="648"/>
      <c r="B353" s="649"/>
      <c r="C353" s="99"/>
      <c r="D353" s="100"/>
      <c r="E353" s="100"/>
      <c r="F353" s="100"/>
      <c r="G353" s="100"/>
      <c r="H353" s="199"/>
    </row>
    <row r="354" spans="1:9">
      <c r="A354" s="650" t="s">
        <v>3806</v>
      </c>
      <c r="B354" s="651"/>
      <c r="C354" s="102"/>
      <c r="D354" s="69"/>
      <c r="E354" s="69"/>
      <c r="F354" s="69"/>
      <c r="G354" s="69"/>
      <c r="H354" s="95"/>
    </row>
    <row r="355" spans="1:9">
      <c r="A355" s="144"/>
      <c r="B355" s="104"/>
      <c r="C355" s="69"/>
      <c r="D355" s="105"/>
      <c r="E355" s="51"/>
      <c r="F355" s="51"/>
      <c r="G355" s="69"/>
      <c r="H355" s="95"/>
    </row>
    <row r="356" spans="1:9" ht="15.75" thickBot="1">
      <c r="A356" s="144"/>
      <c r="B356" s="104"/>
      <c r="C356" s="51"/>
      <c r="D356" s="105"/>
      <c r="E356" s="51"/>
      <c r="F356" s="51"/>
      <c r="G356" s="51"/>
      <c r="H356" s="106"/>
    </row>
    <row r="357" spans="1:9" ht="15" customHeight="1">
      <c r="A357" s="652" t="s">
        <v>3808</v>
      </c>
      <c r="B357" s="653"/>
      <c r="C357" s="654"/>
      <c r="D357" s="655" t="s">
        <v>3807</v>
      </c>
      <c r="E357" s="656"/>
      <c r="F357" s="656"/>
      <c r="G357" s="656"/>
      <c r="H357" s="657"/>
    </row>
    <row r="358" spans="1:9">
      <c r="A358" s="661" t="s">
        <v>4089</v>
      </c>
      <c r="B358" s="662"/>
      <c r="C358" s="663"/>
      <c r="D358" s="658"/>
      <c r="E358" s="659"/>
      <c r="F358" s="659"/>
      <c r="G358" s="659"/>
      <c r="H358" s="660"/>
    </row>
    <row r="359" spans="1:9">
      <c r="A359" s="661" t="s">
        <v>4387</v>
      </c>
      <c r="B359" s="662"/>
      <c r="C359" s="663"/>
      <c r="D359" s="658"/>
      <c r="E359" s="659"/>
      <c r="F359" s="659"/>
      <c r="G359" s="659"/>
      <c r="H359" s="660"/>
    </row>
    <row r="360" spans="1:9">
      <c r="A360" s="661" t="s">
        <v>4186</v>
      </c>
      <c r="B360" s="662"/>
      <c r="C360" s="663"/>
      <c r="D360" s="658"/>
      <c r="E360" s="659"/>
      <c r="F360" s="659"/>
      <c r="G360" s="659"/>
      <c r="H360" s="660"/>
    </row>
    <row r="361" spans="1:9">
      <c r="A361" s="753"/>
      <c r="B361" s="753"/>
      <c r="C361" s="133"/>
      <c r="D361" s="133"/>
      <c r="E361" s="119"/>
      <c r="F361" s="119"/>
      <c r="G361" s="119"/>
      <c r="H361" s="759"/>
      <c r="I361" s="185"/>
    </row>
    <row r="362" spans="1:9">
      <c r="A362" s="686"/>
      <c r="B362" s="686"/>
      <c r="C362" s="50"/>
      <c r="D362" s="133"/>
      <c r="E362" s="51"/>
      <c r="F362" s="51"/>
      <c r="G362" s="51"/>
      <c r="H362" s="759"/>
      <c r="I362" s="185"/>
    </row>
    <row r="363" spans="1:9">
      <c r="A363" s="749"/>
      <c r="B363" s="679"/>
      <c r="C363" s="749"/>
      <c r="D363" s="120"/>
      <c r="E363" s="121"/>
      <c r="F363" s="120"/>
      <c r="G363" s="121"/>
      <c r="H363" s="122"/>
      <c r="I363" s="185"/>
    </row>
    <row r="364" spans="1:9">
      <c r="A364" s="749"/>
      <c r="B364" s="680"/>
      <c r="C364" s="751"/>
      <c r="D364" s="122"/>
      <c r="E364" s="122"/>
      <c r="F364" s="122"/>
      <c r="G364" s="50"/>
      <c r="H364" s="122"/>
      <c r="I364" s="185"/>
    </row>
    <row r="365" spans="1:9">
      <c r="A365" s="123"/>
      <c r="B365" s="51"/>
      <c r="C365" s="68"/>
      <c r="D365" s="68"/>
      <c r="E365" s="68"/>
      <c r="F365" s="68"/>
      <c r="G365" s="68"/>
      <c r="H365" s="68"/>
      <c r="I365" s="185"/>
    </row>
    <row r="366" spans="1:9">
      <c r="A366" s="123"/>
      <c r="B366" s="51"/>
      <c r="C366" s="68"/>
      <c r="D366" s="68"/>
      <c r="E366" s="68"/>
      <c r="F366" s="68"/>
      <c r="G366" s="68"/>
      <c r="H366" s="68"/>
      <c r="I366" s="185"/>
    </row>
    <row r="367" spans="1:9">
      <c r="A367" s="123"/>
      <c r="B367" s="51"/>
      <c r="C367" s="68"/>
      <c r="D367" s="68"/>
      <c r="E367" s="68"/>
      <c r="F367" s="68"/>
      <c r="G367" s="68"/>
      <c r="H367" s="68"/>
      <c r="I367" s="185"/>
    </row>
    <row r="368" spans="1:9">
      <c r="A368" s="123"/>
      <c r="B368" s="51"/>
      <c r="C368" s="68"/>
      <c r="D368" s="68"/>
      <c r="E368" s="68"/>
      <c r="F368" s="68"/>
      <c r="G368" s="68"/>
      <c r="H368" s="68"/>
      <c r="I368" s="185"/>
    </row>
    <row r="369" spans="1:9">
      <c r="A369" s="123"/>
      <c r="B369" s="51"/>
      <c r="C369" s="68"/>
      <c r="D369" s="68"/>
      <c r="E369" s="68"/>
      <c r="F369" s="68"/>
      <c r="G369" s="68"/>
      <c r="H369" s="68"/>
      <c r="I369" s="185"/>
    </row>
    <row r="370" spans="1:9">
      <c r="A370" s="123"/>
      <c r="B370" s="51"/>
      <c r="C370" s="68"/>
      <c r="D370" s="68"/>
      <c r="E370" s="68"/>
      <c r="F370" s="68"/>
      <c r="G370" s="68"/>
      <c r="H370" s="68"/>
      <c r="I370" s="185"/>
    </row>
    <row r="371" spans="1:9">
      <c r="A371" s="157"/>
      <c r="B371" s="51"/>
      <c r="C371" s="68"/>
      <c r="D371" s="68"/>
      <c r="E371" s="68"/>
      <c r="F371" s="68"/>
      <c r="G371" s="68"/>
      <c r="H371" s="68"/>
      <c r="I371" s="185"/>
    </row>
    <row r="372" spans="1:9">
      <c r="A372" s="157"/>
      <c r="B372" s="51"/>
      <c r="C372" s="51"/>
      <c r="D372" s="51"/>
      <c r="E372" s="51"/>
      <c r="F372" s="747"/>
      <c r="G372" s="51"/>
      <c r="H372" s="757"/>
      <c r="I372" s="185"/>
    </row>
    <row r="373" spans="1:9">
      <c r="A373" s="157"/>
      <c r="B373" s="51"/>
      <c r="C373" s="51"/>
      <c r="D373" s="51"/>
      <c r="E373" s="51"/>
      <c r="F373" s="740"/>
      <c r="G373" s="51"/>
      <c r="H373" s="758"/>
      <c r="I373" s="185"/>
    </row>
    <row r="374" spans="1:9">
      <c r="A374" s="749"/>
      <c r="B374" s="679"/>
      <c r="C374" s="680"/>
      <c r="D374" s="679"/>
      <c r="E374" s="679"/>
      <c r="F374" s="679"/>
      <c r="G374" s="680"/>
      <c r="H374" s="122"/>
      <c r="I374" s="185"/>
    </row>
    <row r="375" spans="1:9">
      <c r="A375" s="749"/>
      <c r="B375" s="680"/>
      <c r="C375" s="680"/>
      <c r="D375" s="751"/>
      <c r="E375" s="751"/>
      <c r="F375" s="680"/>
      <c r="G375" s="680"/>
      <c r="H375" s="122"/>
      <c r="I375" s="185"/>
    </row>
    <row r="376" spans="1:9">
      <c r="A376" s="123"/>
      <c r="B376" s="51"/>
      <c r="C376" s="51"/>
      <c r="D376" s="51"/>
      <c r="E376" s="68"/>
      <c r="F376" s="68"/>
      <c r="G376" s="68"/>
      <c r="H376" s="68"/>
      <c r="I376" s="185"/>
    </row>
    <row r="377" spans="1:9">
      <c r="A377" s="123"/>
      <c r="B377" s="51"/>
      <c r="C377" s="51"/>
      <c r="D377" s="51"/>
      <c r="E377" s="68"/>
      <c r="F377" s="51"/>
      <c r="G377" s="68"/>
      <c r="H377" s="68"/>
      <c r="I377" s="185"/>
    </row>
    <row r="378" spans="1:9">
      <c r="A378" s="157"/>
      <c r="B378" s="51"/>
      <c r="C378" s="51"/>
      <c r="D378" s="51"/>
      <c r="E378" s="68"/>
      <c r="F378" s="51"/>
      <c r="G378" s="68"/>
      <c r="H378" s="68"/>
      <c r="I378" s="185"/>
    </row>
    <row r="379" spans="1:9">
      <c r="A379" s="157"/>
      <c r="B379" s="51"/>
      <c r="C379" s="51"/>
      <c r="D379" s="51"/>
      <c r="E379" s="68"/>
      <c r="F379" s="51"/>
      <c r="G379" s="68"/>
      <c r="H379" s="68"/>
      <c r="I379" s="185"/>
    </row>
    <row r="380" spans="1:9">
      <c r="A380" s="157"/>
      <c r="B380" s="51"/>
      <c r="C380" s="51"/>
      <c r="D380" s="51"/>
      <c r="E380" s="68"/>
      <c r="F380" s="51"/>
      <c r="G380" s="68"/>
      <c r="H380" s="68"/>
      <c r="I380" s="185"/>
    </row>
    <row r="381" spans="1:9">
      <c r="A381" s="157"/>
      <c r="B381" s="51"/>
      <c r="C381" s="51"/>
      <c r="D381" s="51"/>
      <c r="E381" s="68"/>
      <c r="F381" s="51"/>
      <c r="G381" s="68"/>
      <c r="H381" s="68"/>
      <c r="I381" s="185"/>
    </row>
    <row r="382" spans="1:9">
      <c r="A382" s="157"/>
      <c r="B382" s="51"/>
      <c r="C382" s="51"/>
      <c r="D382" s="51"/>
      <c r="E382" s="68"/>
      <c r="F382" s="51"/>
      <c r="G382" s="68"/>
      <c r="H382" s="68"/>
      <c r="I382" s="185"/>
    </row>
    <row r="383" spans="1:9">
      <c r="A383" s="157"/>
      <c r="B383" s="51"/>
      <c r="C383" s="51"/>
      <c r="D383" s="51"/>
      <c r="E383" s="51"/>
      <c r="F383" s="747"/>
      <c r="G383" s="51"/>
      <c r="H383" s="756"/>
      <c r="I383" s="185"/>
    </row>
    <row r="384" spans="1:9">
      <c r="A384" s="157"/>
      <c r="B384" s="51"/>
      <c r="C384" s="51"/>
      <c r="D384" s="51"/>
      <c r="E384" s="51"/>
      <c r="F384" s="740"/>
      <c r="G384" s="51"/>
      <c r="H384" s="680"/>
      <c r="I384" s="185"/>
    </row>
    <row r="385" spans="1:9">
      <c r="A385" s="750"/>
      <c r="B385" s="750"/>
      <c r="C385" s="754"/>
      <c r="D385" s="747"/>
      <c r="E385" s="755"/>
      <c r="F385" s="755"/>
      <c r="G385" s="51"/>
      <c r="H385" s="756"/>
      <c r="I385" s="185"/>
    </row>
    <row r="386" spans="1:9">
      <c r="A386" s="750"/>
      <c r="B386" s="750"/>
      <c r="C386" s="680"/>
      <c r="D386" s="755"/>
      <c r="E386" s="755"/>
      <c r="F386" s="755"/>
      <c r="G386" s="51"/>
      <c r="H386" s="680"/>
      <c r="I386" s="185"/>
    </row>
    <row r="387" spans="1:9">
      <c r="A387" s="750"/>
      <c r="B387" s="750"/>
      <c r="C387" s="750"/>
      <c r="D387" s="750"/>
      <c r="E387" s="750"/>
      <c r="F387" s="750"/>
      <c r="G387" s="51"/>
      <c r="H387" s="748"/>
      <c r="I387" s="185"/>
    </row>
    <row r="388" spans="1:9">
      <c r="A388" s="750"/>
      <c r="B388" s="750"/>
      <c r="C388" s="750"/>
      <c r="D388" s="750"/>
      <c r="E388" s="750"/>
      <c r="F388" s="750"/>
      <c r="G388" s="51"/>
      <c r="H388" s="748"/>
      <c r="I388" s="185"/>
    </row>
    <row r="389" spans="1:9">
      <c r="A389" s="749"/>
      <c r="B389" s="679"/>
      <c r="C389" s="680"/>
      <c r="D389" s="680"/>
      <c r="E389" s="679"/>
      <c r="F389" s="679"/>
      <c r="G389" s="679"/>
      <c r="H389" s="126"/>
      <c r="I389" s="185"/>
    </row>
    <row r="390" spans="1:9">
      <c r="A390" s="749"/>
      <c r="B390" s="680"/>
      <c r="C390" s="680"/>
      <c r="D390" s="680"/>
      <c r="E390" s="751"/>
      <c r="F390" s="751"/>
      <c r="G390" s="751"/>
      <c r="H390" s="126"/>
      <c r="I390" s="185"/>
    </row>
    <row r="391" spans="1:9">
      <c r="A391" s="128"/>
      <c r="B391" s="50"/>
      <c r="C391" s="51"/>
      <c r="D391" s="51"/>
      <c r="E391" s="122"/>
      <c r="F391" s="68"/>
      <c r="G391" s="194"/>
      <c r="H391" s="80"/>
      <c r="I391" s="185"/>
    </row>
    <row r="392" spans="1:9">
      <c r="A392" s="128"/>
      <c r="B392" s="50"/>
      <c r="C392" s="51"/>
      <c r="D392" s="51"/>
      <c r="E392" s="122"/>
      <c r="F392" s="68"/>
      <c r="G392" s="194"/>
      <c r="H392" s="80"/>
      <c r="I392" s="185"/>
    </row>
    <row r="393" spans="1:9">
      <c r="A393" s="128"/>
      <c r="B393" s="50"/>
      <c r="C393" s="51"/>
      <c r="D393" s="51"/>
      <c r="E393" s="122"/>
      <c r="F393" s="68"/>
      <c r="G393" s="194"/>
      <c r="H393" s="80"/>
      <c r="I393" s="185"/>
    </row>
    <row r="394" spans="1:9">
      <c r="A394" s="157"/>
      <c r="B394" s="50"/>
      <c r="C394" s="51"/>
      <c r="D394" s="51"/>
      <c r="E394" s="122"/>
      <c r="F394" s="68"/>
      <c r="G394" s="194"/>
      <c r="H394" s="80"/>
      <c r="I394" s="185"/>
    </row>
    <row r="395" spans="1:9">
      <c r="A395" s="123"/>
      <c r="B395" s="50"/>
      <c r="C395" s="51"/>
      <c r="D395" s="51"/>
      <c r="E395" s="122"/>
      <c r="F395" s="68"/>
      <c r="G395" s="127"/>
      <c r="H395" s="80"/>
      <c r="I395" s="185"/>
    </row>
    <row r="396" spans="1:9">
      <c r="A396" s="157"/>
      <c r="B396" s="50"/>
      <c r="C396" s="51"/>
      <c r="D396" s="51"/>
      <c r="E396" s="122"/>
      <c r="F396" s="68"/>
      <c r="G396" s="129"/>
      <c r="H396" s="80"/>
      <c r="I396" s="185"/>
    </row>
    <row r="397" spans="1:9">
      <c r="A397" s="157"/>
      <c r="B397" s="51"/>
      <c r="C397" s="51"/>
      <c r="D397" s="51"/>
      <c r="E397" s="51"/>
      <c r="F397" s="68"/>
      <c r="G397" s="130"/>
      <c r="H397" s="51"/>
      <c r="I397" s="185"/>
    </row>
    <row r="398" spans="1:9">
      <c r="A398" s="157"/>
      <c r="B398" s="51"/>
      <c r="C398" s="51"/>
      <c r="D398" s="51"/>
      <c r="E398" s="51"/>
      <c r="F398" s="747"/>
      <c r="G398" s="51"/>
      <c r="H398" s="748"/>
      <c r="I398" s="185"/>
    </row>
    <row r="399" spans="1:9">
      <c r="A399" s="157"/>
      <c r="B399" s="51"/>
      <c r="C399" s="51"/>
      <c r="D399" s="51"/>
      <c r="E399" s="51"/>
      <c r="F399" s="740"/>
      <c r="G399" s="51"/>
      <c r="H399" s="680"/>
      <c r="I399" s="185"/>
    </row>
    <row r="400" spans="1:9">
      <c r="A400" s="749"/>
      <c r="B400" s="679"/>
      <c r="C400" s="122"/>
      <c r="D400" s="122"/>
      <c r="E400" s="122"/>
      <c r="F400" s="679"/>
      <c r="G400" s="679"/>
      <c r="H400" s="126"/>
      <c r="I400" s="185"/>
    </row>
    <row r="401" spans="1:9">
      <c r="A401" s="749"/>
      <c r="B401" s="680"/>
      <c r="C401" s="122"/>
      <c r="D401" s="122"/>
      <c r="E401" s="122"/>
      <c r="F401" s="680"/>
      <c r="G401" s="680"/>
      <c r="H401" s="126"/>
      <c r="I401" s="185"/>
    </row>
    <row r="402" spans="1:9">
      <c r="A402" s="128"/>
      <c r="B402" s="50"/>
      <c r="C402" s="68"/>
      <c r="D402" s="68"/>
      <c r="E402" s="68"/>
      <c r="F402" s="68"/>
      <c r="G402" s="131"/>
      <c r="H402" s="80"/>
      <c r="I402" s="185"/>
    </row>
    <row r="403" spans="1:9">
      <c r="A403" s="128"/>
      <c r="B403" s="50"/>
      <c r="C403" s="68"/>
      <c r="D403" s="68"/>
      <c r="E403" s="68"/>
      <c r="F403" s="68"/>
      <c r="G403" s="131"/>
      <c r="H403" s="80"/>
      <c r="I403" s="185"/>
    </row>
    <row r="404" spans="1:9">
      <c r="A404" s="128"/>
      <c r="B404" s="50"/>
      <c r="C404" s="68"/>
      <c r="D404" s="68"/>
      <c r="E404" s="68"/>
      <c r="F404" s="68"/>
      <c r="G404" s="131"/>
      <c r="H404" s="80"/>
      <c r="I404" s="185"/>
    </row>
    <row r="405" spans="1:9">
      <c r="A405" s="128"/>
      <c r="B405" s="50"/>
      <c r="C405" s="68"/>
      <c r="D405" s="68"/>
      <c r="E405" s="68"/>
      <c r="F405" s="68"/>
      <c r="G405" s="131"/>
      <c r="H405" s="80"/>
      <c r="I405" s="185"/>
    </row>
    <row r="406" spans="1:9">
      <c r="A406" s="128"/>
      <c r="B406" s="50"/>
      <c r="C406" s="68"/>
      <c r="D406" s="68"/>
      <c r="E406" s="68"/>
      <c r="F406" s="68"/>
      <c r="G406" s="131"/>
      <c r="H406" s="80"/>
      <c r="I406" s="185"/>
    </row>
    <row r="407" spans="1:9">
      <c r="A407" s="157"/>
      <c r="B407" s="51"/>
      <c r="C407" s="68"/>
      <c r="D407" s="68"/>
      <c r="E407" s="68"/>
      <c r="F407" s="51"/>
      <c r="G407" s="131"/>
      <c r="H407" s="80"/>
      <c r="I407" s="185"/>
    </row>
    <row r="408" spans="1:9">
      <c r="A408" s="157"/>
      <c r="B408" s="51"/>
      <c r="C408" s="51"/>
      <c r="D408" s="51"/>
      <c r="E408" s="51"/>
      <c r="F408" s="747"/>
      <c r="G408" s="51"/>
      <c r="H408" s="748"/>
      <c r="I408" s="185"/>
    </row>
    <row r="409" spans="1:9">
      <c r="A409" s="157"/>
      <c r="B409" s="51"/>
      <c r="C409" s="51"/>
      <c r="D409" s="51"/>
      <c r="E409" s="51"/>
      <c r="F409" s="740"/>
      <c r="G409" s="51"/>
      <c r="H409" s="680"/>
      <c r="I409" s="185"/>
    </row>
    <row r="410" spans="1:9">
      <c r="A410" s="750"/>
      <c r="B410" s="750"/>
      <c r="C410" s="750"/>
      <c r="D410" s="51"/>
      <c r="E410" s="51"/>
      <c r="F410" s="51"/>
      <c r="G410" s="51"/>
      <c r="H410" s="748"/>
      <c r="I410" s="185"/>
    </row>
    <row r="411" spans="1:9">
      <c r="A411" s="750"/>
      <c r="B411" s="750"/>
      <c r="C411" s="750"/>
      <c r="D411" s="51"/>
      <c r="E411" s="51"/>
      <c r="F411" s="51"/>
      <c r="G411" s="51"/>
      <c r="H411" s="680"/>
      <c r="I411" s="185"/>
    </row>
    <row r="412" spans="1:9">
      <c r="A412" s="747"/>
      <c r="B412" s="747"/>
      <c r="C412" s="119"/>
      <c r="D412" s="51"/>
      <c r="E412" s="51"/>
      <c r="F412" s="51"/>
      <c r="G412" s="51"/>
      <c r="H412" s="748"/>
      <c r="I412" s="185"/>
    </row>
    <row r="413" spans="1:9">
      <c r="A413" s="747"/>
      <c r="B413" s="747"/>
      <c r="C413" s="119"/>
      <c r="D413" s="51"/>
      <c r="E413" s="51"/>
      <c r="F413" s="51"/>
      <c r="G413" s="51"/>
      <c r="H413" s="680"/>
      <c r="I413" s="185"/>
    </row>
    <row r="414" spans="1:9">
      <c r="A414" s="747"/>
      <c r="B414" s="747"/>
      <c r="C414" s="119"/>
      <c r="D414" s="51"/>
      <c r="E414" s="51"/>
      <c r="F414" s="51"/>
      <c r="G414" s="51"/>
      <c r="H414" s="748"/>
      <c r="I414" s="185"/>
    </row>
    <row r="415" spans="1:9">
      <c r="A415" s="747"/>
      <c r="B415" s="747"/>
      <c r="C415" s="119"/>
      <c r="D415" s="51"/>
      <c r="E415" s="51"/>
      <c r="F415" s="51"/>
      <c r="G415" s="51"/>
      <c r="H415" s="680"/>
      <c r="I415" s="185"/>
    </row>
    <row r="416" spans="1:9">
      <c r="A416" s="753"/>
      <c r="B416" s="753"/>
      <c r="C416" s="119"/>
      <c r="D416" s="51"/>
      <c r="E416" s="51"/>
      <c r="F416" s="51"/>
      <c r="G416" s="51"/>
      <c r="H416" s="80"/>
      <c r="I416" s="185"/>
    </row>
    <row r="417" spans="1:9">
      <c r="A417" s="157"/>
      <c r="B417" s="104"/>
      <c r="C417" s="51"/>
      <c r="D417" s="105"/>
      <c r="E417" s="51"/>
      <c r="F417" s="51"/>
      <c r="G417" s="51"/>
      <c r="H417" s="80"/>
      <c r="I417" s="185"/>
    </row>
    <row r="418" spans="1:9">
      <c r="A418" s="157"/>
      <c r="B418" s="104"/>
      <c r="C418" s="51"/>
      <c r="D418" s="105"/>
      <c r="E418" s="51"/>
      <c r="F418" s="51"/>
      <c r="G418" s="51"/>
      <c r="H418" s="51"/>
      <c r="I418" s="185"/>
    </row>
    <row r="419" spans="1:9">
      <c r="A419" s="662"/>
      <c r="B419" s="662"/>
      <c r="C419" s="662"/>
      <c r="D419" s="659"/>
      <c r="E419" s="659"/>
      <c r="F419" s="659"/>
      <c r="G419" s="659"/>
      <c r="H419" s="659"/>
      <c r="I419" s="185"/>
    </row>
    <row r="420" spans="1:9">
      <c r="A420" s="662"/>
      <c r="B420" s="662"/>
      <c r="C420" s="662"/>
      <c r="D420" s="659"/>
      <c r="E420" s="659"/>
      <c r="F420" s="659"/>
      <c r="G420" s="659"/>
      <c r="H420" s="659"/>
      <c r="I420" s="185"/>
    </row>
    <row r="421" spans="1:9">
      <c r="A421" s="662"/>
      <c r="B421" s="662"/>
      <c r="C421" s="662"/>
      <c r="D421" s="659"/>
      <c r="E421" s="659"/>
      <c r="F421" s="659"/>
      <c r="G421" s="659"/>
      <c r="H421" s="659"/>
      <c r="I421" s="185"/>
    </row>
    <row r="422" spans="1:9">
      <c r="A422" s="662"/>
      <c r="B422" s="662"/>
      <c r="C422" s="662"/>
      <c r="D422" s="659"/>
      <c r="E422" s="659"/>
      <c r="F422" s="659"/>
      <c r="G422" s="659"/>
      <c r="H422" s="659"/>
      <c r="I422" s="185"/>
    </row>
    <row r="423" spans="1:9">
      <c r="A423" s="753"/>
      <c r="B423" s="753"/>
      <c r="C423" s="133"/>
      <c r="D423" s="133"/>
      <c r="E423" s="119"/>
      <c r="F423" s="119"/>
      <c r="G423" s="119"/>
      <c r="H423" s="759"/>
      <c r="I423" s="185"/>
    </row>
    <row r="424" spans="1:9">
      <c r="A424" s="686"/>
      <c r="B424" s="686"/>
      <c r="C424" s="50"/>
      <c r="D424" s="133"/>
      <c r="E424" s="51"/>
      <c r="F424" s="51"/>
      <c r="G424" s="51"/>
      <c r="H424" s="759"/>
      <c r="I424" s="185"/>
    </row>
    <row r="425" spans="1:9">
      <c r="A425" s="749"/>
      <c r="B425" s="679"/>
      <c r="C425" s="749"/>
      <c r="D425" s="120"/>
      <c r="E425" s="121"/>
      <c r="F425" s="120"/>
      <c r="G425" s="121"/>
      <c r="H425" s="122"/>
      <c r="I425" s="185"/>
    </row>
    <row r="426" spans="1:9">
      <c r="A426" s="749"/>
      <c r="B426" s="680"/>
      <c r="C426" s="751"/>
      <c r="D426" s="122"/>
      <c r="E426" s="122"/>
      <c r="F426" s="122"/>
      <c r="G426" s="50"/>
      <c r="H426" s="122"/>
      <c r="I426" s="185"/>
    </row>
    <row r="427" spans="1:9">
      <c r="A427" s="123"/>
      <c r="B427" s="51"/>
      <c r="C427" s="68"/>
      <c r="D427" s="68"/>
      <c r="E427" s="68"/>
      <c r="F427" s="68"/>
      <c r="G427" s="68"/>
      <c r="H427" s="68"/>
      <c r="I427" s="185"/>
    </row>
    <row r="428" spans="1:9">
      <c r="A428" s="123"/>
      <c r="B428" s="51"/>
      <c r="C428" s="68"/>
      <c r="D428" s="68"/>
      <c r="E428" s="68"/>
      <c r="F428" s="68"/>
      <c r="G428" s="68"/>
      <c r="H428" s="68"/>
      <c r="I428" s="185"/>
    </row>
    <row r="429" spans="1:9">
      <c r="A429" s="123"/>
      <c r="B429" s="51"/>
      <c r="C429" s="68"/>
      <c r="D429" s="68"/>
      <c r="E429" s="68"/>
      <c r="F429" s="68"/>
      <c r="G429" s="68"/>
      <c r="H429" s="68"/>
      <c r="I429" s="185"/>
    </row>
    <row r="430" spans="1:9">
      <c r="A430" s="123"/>
      <c r="B430" s="51"/>
      <c r="C430" s="68"/>
      <c r="D430" s="68"/>
      <c r="E430" s="68"/>
      <c r="F430" s="68"/>
      <c r="G430" s="68"/>
      <c r="H430" s="68"/>
      <c r="I430" s="185"/>
    </row>
    <row r="431" spans="1:9">
      <c r="A431" s="123"/>
      <c r="B431" s="51"/>
      <c r="C431" s="68"/>
      <c r="D431" s="68"/>
      <c r="E431" s="68"/>
      <c r="F431" s="68"/>
      <c r="G431" s="68"/>
      <c r="H431" s="68"/>
      <c r="I431" s="185"/>
    </row>
    <row r="432" spans="1:9">
      <c r="A432" s="123"/>
      <c r="B432" s="51"/>
      <c r="C432" s="68"/>
      <c r="D432" s="68"/>
      <c r="E432" s="68"/>
      <c r="F432" s="68"/>
      <c r="G432" s="68"/>
      <c r="H432" s="68"/>
      <c r="I432" s="185"/>
    </row>
    <row r="433" spans="1:9">
      <c r="A433" s="157"/>
      <c r="B433" s="51"/>
      <c r="C433" s="68"/>
      <c r="D433" s="68"/>
      <c r="E433" s="68"/>
      <c r="F433" s="68"/>
      <c r="G433" s="68"/>
      <c r="H433" s="68"/>
      <c r="I433" s="185"/>
    </row>
    <row r="434" spans="1:9">
      <c r="A434" s="157"/>
      <c r="B434" s="51"/>
      <c r="C434" s="51"/>
      <c r="D434" s="51"/>
      <c r="E434" s="51"/>
      <c r="F434" s="747"/>
      <c r="G434" s="51"/>
      <c r="H434" s="756"/>
      <c r="I434" s="185"/>
    </row>
    <row r="435" spans="1:9">
      <c r="A435" s="157"/>
      <c r="B435" s="51"/>
      <c r="C435" s="51"/>
      <c r="D435" s="51"/>
      <c r="E435" s="51"/>
      <c r="F435" s="740"/>
      <c r="G435" s="51"/>
      <c r="H435" s="680"/>
      <c r="I435" s="185"/>
    </row>
    <row r="436" spans="1:9">
      <c r="A436" s="749"/>
      <c r="B436" s="679"/>
      <c r="C436" s="680"/>
      <c r="D436" s="679"/>
      <c r="E436" s="679"/>
      <c r="F436" s="679"/>
      <c r="G436" s="680"/>
      <c r="H436" s="122"/>
      <c r="I436" s="185"/>
    </row>
    <row r="437" spans="1:9">
      <c r="A437" s="749"/>
      <c r="B437" s="680"/>
      <c r="C437" s="680"/>
      <c r="D437" s="751"/>
      <c r="E437" s="751"/>
      <c r="F437" s="680"/>
      <c r="G437" s="680"/>
      <c r="H437" s="122"/>
      <c r="I437" s="185"/>
    </row>
    <row r="438" spans="1:9">
      <c r="A438" s="123"/>
      <c r="B438" s="51"/>
      <c r="C438" s="51"/>
      <c r="D438" s="51"/>
      <c r="E438" s="68"/>
      <c r="F438" s="68"/>
      <c r="G438" s="68"/>
      <c r="H438" s="80"/>
      <c r="I438" s="185"/>
    </row>
    <row r="439" spans="1:9">
      <c r="A439" s="123"/>
      <c r="B439" s="51"/>
      <c r="C439" s="51"/>
      <c r="D439" s="51"/>
      <c r="E439" s="68"/>
      <c r="F439" s="51"/>
      <c r="G439" s="68"/>
      <c r="H439" s="80"/>
      <c r="I439" s="185"/>
    </row>
    <row r="440" spans="1:9">
      <c r="A440" s="157"/>
      <c r="B440" s="51"/>
      <c r="C440" s="51"/>
      <c r="D440" s="51"/>
      <c r="E440" s="68"/>
      <c r="F440" s="51"/>
      <c r="G440" s="68"/>
      <c r="H440" s="68"/>
      <c r="I440" s="185"/>
    </row>
    <row r="441" spans="1:9">
      <c r="A441" s="157"/>
      <c r="B441" s="51"/>
      <c r="C441" s="51"/>
      <c r="D441" s="51"/>
      <c r="E441" s="68"/>
      <c r="F441" s="51"/>
      <c r="G441" s="68"/>
      <c r="H441" s="68"/>
      <c r="I441" s="185"/>
    </row>
    <row r="442" spans="1:9">
      <c r="A442" s="157"/>
      <c r="B442" s="51"/>
      <c r="C442" s="51"/>
      <c r="D442" s="51"/>
      <c r="E442" s="68"/>
      <c r="F442" s="51"/>
      <c r="G442" s="68"/>
      <c r="H442" s="68"/>
      <c r="I442" s="185"/>
    </row>
    <row r="443" spans="1:9">
      <c r="A443" s="157"/>
      <c r="B443" s="51"/>
      <c r="C443" s="51"/>
      <c r="D443" s="51"/>
      <c r="E443" s="68"/>
      <c r="F443" s="51"/>
      <c r="G443" s="68"/>
      <c r="H443" s="68"/>
      <c r="I443" s="185"/>
    </row>
    <row r="444" spans="1:9">
      <c r="A444" s="157"/>
      <c r="B444" s="51"/>
      <c r="C444" s="51"/>
      <c r="D444" s="51"/>
      <c r="E444" s="68"/>
      <c r="F444" s="51"/>
      <c r="G444" s="68"/>
      <c r="H444" s="68"/>
      <c r="I444" s="185"/>
    </row>
    <row r="445" spans="1:9">
      <c r="A445" s="157"/>
      <c r="B445" s="51"/>
      <c r="C445" s="51"/>
      <c r="D445" s="51"/>
      <c r="E445" s="51"/>
      <c r="F445" s="747"/>
      <c r="G445" s="51"/>
      <c r="H445" s="756"/>
      <c r="I445" s="185"/>
    </row>
    <row r="446" spans="1:9">
      <c r="A446" s="157"/>
      <c r="B446" s="51"/>
      <c r="C446" s="51"/>
      <c r="D446" s="51"/>
      <c r="E446" s="51"/>
      <c r="F446" s="740"/>
      <c r="G446" s="51"/>
      <c r="H446" s="680"/>
      <c r="I446" s="185"/>
    </row>
    <row r="447" spans="1:9">
      <c r="A447" s="750"/>
      <c r="B447" s="750"/>
      <c r="C447" s="754"/>
      <c r="D447" s="747"/>
      <c r="E447" s="755"/>
      <c r="F447" s="755"/>
      <c r="G447" s="51"/>
      <c r="H447" s="756"/>
      <c r="I447" s="185"/>
    </row>
    <row r="448" spans="1:9">
      <c r="A448" s="750"/>
      <c r="B448" s="750"/>
      <c r="C448" s="680"/>
      <c r="D448" s="755"/>
      <c r="E448" s="755"/>
      <c r="F448" s="755"/>
      <c r="G448" s="51"/>
      <c r="H448" s="752"/>
      <c r="I448" s="185"/>
    </row>
    <row r="449" spans="1:9">
      <c r="A449" s="750"/>
      <c r="B449" s="750"/>
      <c r="C449" s="750"/>
      <c r="D449" s="750"/>
      <c r="E449" s="750"/>
      <c r="F449" s="750"/>
      <c r="G449" s="51"/>
      <c r="H449" s="748"/>
      <c r="I449" s="185"/>
    </row>
    <row r="450" spans="1:9">
      <c r="A450" s="750"/>
      <c r="B450" s="750"/>
      <c r="C450" s="750"/>
      <c r="D450" s="750"/>
      <c r="E450" s="750"/>
      <c r="F450" s="750"/>
      <c r="G450" s="51"/>
      <c r="H450" s="748"/>
      <c r="I450" s="185"/>
    </row>
    <row r="451" spans="1:9">
      <c r="A451" s="749"/>
      <c r="B451" s="679"/>
      <c r="C451" s="680"/>
      <c r="D451" s="680"/>
      <c r="E451" s="679"/>
      <c r="F451" s="679"/>
      <c r="G451" s="679"/>
      <c r="H451" s="126"/>
      <c r="I451" s="185"/>
    </row>
    <row r="452" spans="1:9">
      <c r="A452" s="749"/>
      <c r="B452" s="680"/>
      <c r="C452" s="680"/>
      <c r="D452" s="680"/>
      <c r="E452" s="751"/>
      <c r="F452" s="751"/>
      <c r="G452" s="751"/>
      <c r="H452" s="126"/>
      <c r="I452" s="185"/>
    </row>
    <row r="453" spans="1:9">
      <c r="A453" s="158"/>
      <c r="B453" s="50"/>
      <c r="C453" s="51"/>
      <c r="D453" s="51"/>
      <c r="E453" s="122"/>
      <c r="F453" s="68"/>
      <c r="G453" s="127"/>
      <c r="H453" s="68"/>
      <c r="I453" s="185"/>
    </row>
    <row r="454" spans="1:9">
      <c r="A454" s="128"/>
      <c r="B454" s="50"/>
      <c r="C454" s="51"/>
      <c r="D454" s="51"/>
      <c r="E454" s="122"/>
      <c r="F454" s="68"/>
      <c r="G454" s="127"/>
      <c r="H454" s="68"/>
      <c r="I454" s="185"/>
    </row>
    <row r="455" spans="1:9">
      <c r="A455" s="128"/>
      <c r="B455" s="50"/>
      <c r="C455" s="51"/>
      <c r="D455" s="51"/>
      <c r="E455" s="122"/>
      <c r="F455" s="68"/>
      <c r="G455" s="194"/>
      <c r="H455" s="68"/>
      <c r="I455" s="185"/>
    </row>
    <row r="456" spans="1:9">
      <c r="A456" s="157"/>
      <c r="B456" s="50"/>
      <c r="C456" s="51"/>
      <c r="D456" s="51"/>
      <c r="E456" s="122"/>
      <c r="F456" s="68"/>
      <c r="G456" s="194"/>
      <c r="H456" s="68"/>
      <c r="I456" s="185"/>
    </row>
    <row r="457" spans="1:9">
      <c r="A457" s="123"/>
      <c r="B457" s="50"/>
      <c r="C457" s="51"/>
      <c r="D457" s="51"/>
      <c r="E457" s="122"/>
      <c r="F457" s="68"/>
      <c r="G457" s="127"/>
      <c r="H457" s="80"/>
      <c r="I457" s="185"/>
    </row>
    <row r="458" spans="1:9">
      <c r="A458" s="157"/>
      <c r="B458" s="50"/>
      <c r="C458" s="51"/>
      <c r="D458" s="51"/>
      <c r="E458" s="122"/>
      <c r="F458" s="68"/>
      <c r="G458" s="129"/>
      <c r="H458" s="80"/>
      <c r="I458" s="185"/>
    </row>
    <row r="459" spans="1:9">
      <c r="A459" s="157"/>
      <c r="B459" s="51"/>
      <c r="C459" s="51"/>
      <c r="D459" s="51"/>
      <c r="E459" s="51"/>
      <c r="F459" s="68"/>
      <c r="G459" s="130"/>
      <c r="H459" s="51"/>
      <c r="I459" s="185"/>
    </row>
    <row r="460" spans="1:9">
      <c r="A460" s="157"/>
      <c r="B460" s="51"/>
      <c r="C460" s="51"/>
      <c r="D460" s="51"/>
      <c r="E460" s="51"/>
      <c r="F460" s="747"/>
      <c r="G460" s="51"/>
      <c r="H460" s="756"/>
      <c r="I460" s="185"/>
    </row>
    <row r="461" spans="1:9">
      <c r="A461" s="157"/>
      <c r="B461" s="51"/>
      <c r="C461" s="51"/>
      <c r="D461" s="51"/>
      <c r="E461" s="51"/>
      <c r="F461" s="740"/>
      <c r="G461" s="51"/>
      <c r="H461" s="680"/>
      <c r="I461" s="185"/>
    </row>
    <row r="462" spans="1:9">
      <c r="A462" s="749"/>
      <c r="B462" s="679"/>
      <c r="C462" s="122"/>
      <c r="D462" s="122"/>
      <c r="E462" s="122"/>
      <c r="F462" s="679"/>
      <c r="G462" s="679"/>
      <c r="H462" s="126"/>
      <c r="I462" s="185"/>
    </row>
    <row r="463" spans="1:9">
      <c r="A463" s="749"/>
      <c r="B463" s="680"/>
      <c r="C463" s="122"/>
      <c r="D463" s="122"/>
      <c r="E463" s="122"/>
      <c r="F463" s="680"/>
      <c r="G463" s="680"/>
      <c r="H463" s="126"/>
      <c r="I463" s="185"/>
    </row>
    <row r="464" spans="1:9">
      <c r="A464" s="158"/>
      <c r="B464" s="50"/>
      <c r="C464" s="68"/>
      <c r="D464" s="68"/>
      <c r="E464" s="68"/>
      <c r="F464" s="68"/>
      <c r="G464" s="131"/>
      <c r="H464" s="80"/>
      <c r="I464" s="185"/>
    </row>
    <row r="465" spans="1:9">
      <c r="A465" s="158"/>
      <c r="B465" s="50"/>
      <c r="C465" s="68"/>
      <c r="D465" s="68"/>
      <c r="E465" s="68"/>
      <c r="F465" s="68"/>
      <c r="G465" s="131"/>
      <c r="H465" s="80"/>
      <c r="I465" s="185"/>
    </row>
    <row r="466" spans="1:9">
      <c r="A466" s="158"/>
      <c r="B466" s="50"/>
      <c r="C466" s="68"/>
      <c r="D466" s="68"/>
      <c r="E466" s="68"/>
      <c r="F466" s="68"/>
      <c r="G466" s="131"/>
      <c r="H466" s="80"/>
      <c r="I466" s="185"/>
    </row>
    <row r="467" spans="1:9">
      <c r="A467" s="158"/>
      <c r="B467" s="50"/>
      <c r="C467" s="68"/>
      <c r="D467" s="68"/>
      <c r="E467" s="68"/>
      <c r="F467" s="68"/>
      <c r="G467" s="131"/>
      <c r="H467" s="80"/>
      <c r="I467" s="185"/>
    </row>
    <row r="468" spans="1:9">
      <c r="A468" s="128"/>
      <c r="B468" s="50"/>
      <c r="C468" s="68"/>
      <c r="D468" s="68"/>
      <c r="E468" s="68"/>
      <c r="F468" s="68"/>
      <c r="G468" s="131"/>
      <c r="H468" s="80"/>
      <c r="I468" s="185"/>
    </row>
    <row r="469" spans="1:9">
      <c r="A469" s="157"/>
      <c r="B469" s="51"/>
      <c r="C469" s="68"/>
      <c r="D469" s="68"/>
      <c r="E469" s="68"/>
      <c r="F469" s="51"/>
      <c r="G469" s="131"/>
      <c r="H469" s="80"/>
      <c r="I469" s="185"/>
    </row>
    <row r="470" spans="1:9">
      <c r="A470" s="157"/>
      <c r="B470" s="51"/>
      <c r="C470" s="51"/>
      <c r="D470" s="51"/>
      <c r="E470" s="51"/>
      <c r="F470" s="747"/>
      <c r="G470" s="51"/>
      <c r="H470" s="763"/>
      <c r="I470" s="185"/>
    </row>
    <row r="471" spans="1:9">
      <c r="A471" s="157"/>
      <c r="B471" s="51"/>
      <c r="C471" s="51"/>
      <c r="D471" s="51"/>
      <c r="E471" s="51"/>
      <c r="F471" s="740"/>
      <c r="G471" s="51"/>
      <c r="H471" s="763"/>
      <c r="I471" s="185"/>
    </row>
    <row r="472" spans="1:9">
      <c r="A472" s="750"/>
      <c r="B472" s="750"/>
      <c r="C472" s="750"/>
      <c r="D472" s="51"/>
      <c r="E472" s="51"/>
      <c r="F472" s="51"/>
      <c r="G472" s="51"/>
      <c r="H472" s="764"/>
      <c r="I472" s="185"/>
    </row>
    <row r="473" spans="1:9">
      <c r="A473" s="750"/>
      <c r="B473" s="750"/>
      <c r="C473" s="750"/>
      <c r="D473" s="51"/>
      <c r="E473" s="51"/>
      <c r="F473" s="51"/>
      <c r="G473" s="51"/>
      <c r="H473" s="764"/>
      <c r="I473" s="185"/>
    </row>
    <row r="474" spans="1:9">
      <c r="A474" s="747"/>
      <c r="B474" s="747"/>
      <c r="C474" s="119"/>
      <c r="D474" s="51"/>
      <c r="E474" s="51"/>
      <c r="F474" s="51"/>
      <c r="G474" s="51"/>
      <c r="H474" s="132"/>
      <c r="I474" s="185"/>
    </row>
    <row r="475" spans="1:9">
      <c r="A475" s="747"/>
      <c r="B475" s="747"/>
      <c r="C475" s="119"/>
      <c r="D475" s="51"/>
      <c r="E475" s="51"/>
      <c r="F475" s="51"/>
      <c r="G475" s="51"/>
      <c r="H475" s="125"/>
      <c r="I475" s="185"/>
    </row>
    <row r="476" spans="1:9">
      <c r="A476" s="747"/>
      <c r="B476" s="747"/>
      <c r="C476" s="119"/>
      <c r="D476" s="51"/>
      <c r="E476" s="51"/>
      <c r="F476" s="51"/>
      <c r="G476" s="51"/>
      <c r="H476" s="132"/>
      <c r="I476" s="185"/>
    </row>
    <row r="477" spans="1:9">
      <c r="A477" s="747"/>
      <c r="B477" s="747"/>
      <c r="C477" s="119"/>
      <c r="D477" s="51"/>
      <c r="E477" s="51"/>
      <c r="F477" s="51"/>
      <c r="G477" s="51"/>
      <c r="H477" s="157"/>
      <c r="I477" s="185"/>
    </row>
    <row r="478" spans="1:9">
      <c r="A478" s="753"/>
      <c r="B478" s="753"/>
      <c r="C478" s="119"/>
      <c r="D478" s="51"/>
      <c r="E478" s="51"/>
      <c r="F478" s="51"/>
      <c r="G478" s="51"/>
      <c r="H478" s="80"/>
      <c r="I478" s="185"/>
    </row>
    <row r="479" spans="1:9">
      <c r="A479" s="128"/>
      <c r="B479" s="104"/>
      <c r="C479" s="51"/>
      <c r="D479" s="105"/>
      <c r="E479" s="51"/>
      <c r="F479" s="51"/>
      <c r="G479" s="51"/>
      <c r="H479" s="80"/>
      <c r="I479" s="185"/>
    </row>
    <row r="480" spans="1:9">
      <c r="A480" s="128"/>
      <c r="B480" s="104"/>
      <c r="C480" s="51"/>
      <c r="D480" s="105"/>
      <c r="E480" s="51"/>
      <c r="F480" s="51"/>
      <c r="G480" s="51"/>
      <c r="H480" s="51"/>
      <c r="I480" s="185"/>
    </row>
    <row r="481" spans="1:9">
      <c r="A481" s="662"/>
      <c r="B481" s="662"/>
      <c r="C481" s="662"/>
      <c r="D481" s="659"/>
      <c r="E481" s="659"/>
      <c r="F481" s="659"/>
      <c r="G481" s="659"/>
      <c r="H481" s="659"/>
      <c r="I481" s="185"/>
    </row>
    <row r="482" spans="1:9">
      <c r="A482" s="662"/>
      <c r="B482" s="662"/>
      <c r="C482" s="662"/>
      <c r="D482" s="659"/>
      <c r="E482" s="659"/>
      <c r="F482" s="659"/>
      <c r="G482" s="659"/>
      <c r="H482" s="659"/>
      <c r="I482" s="185"/>
    </row>
    <row r="483" spans="1:9">
      <c r="A483" s="662"/>
      <c r="B483" s="662"/>
      <c r="C483" s="662"/>
      <c r="D483" s="659"/>
      <c r="E483" s="659"/>
      <c r="F483" s="659"/>
      <c r="G483" s="659"/>
      <c r="H483" s="659"/>
      <c r="I483" s="185"/>
    </row>
    <row r="484" spans="1:9">
      <c r="A484" s="662"/>
      <c r="B484" s="662"/>
      <c r="C484" s="662"/>
      <c r="D484" s="659"/>
      <c r="E484" s="659"/>
      <c r="F484" s="659"/>
      <c r="G484" s="659"/>
      <c r="H484" s="659"/>
      <c r="I484" s="185"/>
    </row>
    <row r="485" spans="1:9">
      <c r="A485" s="753"/>
      <c r="B485" s="753"/>
      <c r="C485" s="133"/>
      <c r="D485" s="133"/>
      <c r="E485" s="119"/>
      <c r="F485" s="119"/>
      <c r="G485" s="119"/>
      <c r="H485" s="759"/>
      <c r="I485" s="185"/>
    </row>
    <row r="486" spans="1:9">
      <c r="A486" s="686"/>
      <c r="B486" s="686"/>
      <c r="C486" s="50"/>
      <c r="D486" s="133"/>
      <c r="E486" s="51"/>
      <c r="F486" s="51"/>
      <c r="G486" s="51"/>
      <c r="H486" s="759"/>
      <c r="I486" s="185"/>
    </row>
    <row r="487" spans="1:9">
      <c r="A487" s="749"/>
      <c r="B487" s="679"/>
      <c r="C487" s="749"/>
      <c r="D487" s="120"/>
      <c r="E487" s="121"/>
      <c r="F487" s="120"/>
      <c r="G487" s="121"/>
      <c r="H487" s="122"/>
      <c r="I487" s="185"/>
    </row>
    <row r="488" spans="1:9">
      <c r="A488" s="749"/>
      <c r="B488" s="680"/>
      <c r="C488" s="751"/>
      <c r="D488" s="122"/>
      <c r="E488" s="122"/>
      <c r="F488" s="122"/>
      <c r="G488" s="50"/>
      <c r="H488" s="122"/>
      <c r="I488" s="185"/>
    </row>
    <row r="489" spans="1:9">
      <c r="A489" s="123"/>
      <c r="B489" s="51"/>
      <c r="C489" s="68"/>
      <c r="D489" s="68"/>
      <c r="E489" s="68"/>
      <c r="F489" s="68"/>
      <c r="G489" s="68"/>
      <c r="H489" s="68"/>
      <c r="I489" s="185"/>
    </row>
    <row r="490" spans="1:9">
      <c r="A490" s="123"/>
      <c r="B490" s="51"/>
      <c r="C490" s="68"/>
      <c r="D490" s="68"/>
      <c r="E490" s="68"/>
      <c r="F490" s="68"/>
      <c r="G490" s="68"/>
      <c r="H490" s="68"/>
      <c r="I490" s="185"/>
    </row>
    <row r="491" spans="1:9">
      <c r="A491" s="123"/>
      <c r="B491" s="51"/>
      <c r="C491" s="68"/>
      <c r="D491" s="68"/>
      <c r="E491" s="68"/>
      <c r="F491" s="68"/>
      <c r="G491" s="68"/>
      <c r="H491" s="68"/>
      <c r="I491" s="185"/>
    </row>
    <row r="492" spans="1:9">
      <c r="A492" s="123"/>
      <c r="B492" s="51"/>
      <c r="C492" s="68"/>
      <c r="D492" s="68"/>
      <c r="E492" s="68"/>
      <c r="F492" s="68"/>
      <c r="G492" s="68"/>
      <c r="H492" s="68"/>
      <c r="I492" s="185"/>
    </row>
    <row r="493" spans="1:9">
      <c r="A493" s="123"/>
      <c r="B493" s="51"/>
      <c r="C493" s="68"/>
      <c r="D493" s="68"/>
      <c r="E493" s="68"/>
      <c r="F493" s="68"/>
      <c r="G493" s="68"/>
      <c r="H493" s="68"/>
      <c r="I493" s="185"/>
    </row>
    <row r="494" spans="1:9">
      <c r="A494" s="123"/>
      <c r="B494" s="51"/>
      <c r="C494" s="68"/>
      <c r="D494" s="68"/>
      <c r="E494" s="68"/>
      <c r="F494" s="68"/>
      <c r="G494" s="68"/>
      <c r="H494" s="68"/>
      <c r="I494" s="185"/>
    </row>
    <row r="495" spans="1:9">
      <c r="A495" s="157"/>
      <c r="B495" s="51"/>
      <c r="C495" s="68"/>
      <c r="D495" s="68"/>
      <c r="E495" s="68"/>
      <c r="F495" s="68"/>
      <c r="G495" s="68"/>
      <c r="H495" s="68"/>
      <c r="I495" s="185"/>
    </row>
    <row r="496" spans="1:9">
      <c r="A496" s="157"/>
      <c r="B496" s="51"/>
      <c r="C496" s="51"/>
      <c r="D496" s="51"/>
      <c r="E496" s="51"/>
      <c r="F496" s="747"/>
      <c r="G496" s="51"/>
      <c r="H496" s="756"/>
      <c r="I496" s="185"/>
    </row>
    <row r="497" spans="1:9">
      <c r="A497" s="157"/>
      <c r="B497" s="51"/>
      <c r="C497" s="51"/>
      <c r="D497" s="51"/>
      <c r="E497" s="51"/>
      <c r="F497" s="740"/>
      <c r="G497" s="51"/>
      <c r="H497" s="680"/>
      <c r="I497" s="185"/>
    </row>
    <row r="498" spans="1:9">
      <c r="A498" s="749"/>
      <c r="B498" s="679"/>
      <c r="C498" s="680"/>
      <c r="D498" s="679"/>
      <c r="E498" s="679"/>
      <c r="F498" s="679"/>
      <c r="G498" s="680"/>
      <c r="H498" s="122"/>
      <c r="I498" s="185"/>
    </row>
    <row r="499" spans="1:9">
      <c r="A499" s="749"/>
      <c r="B499" s="680"/>
      <c r="C499" s="680"/>
      <c r="D499" s="751"/>
      <c r="E499" s="751"/>
      <c r="F499" s="680"/>
      <c r="G499" s="680"/>
      <c r="H499" s="122"/>
      <c r="I499" s="185"/>
    </row>
    <row r="500" spans="1:9">
      <c r="A500" s="123"/>
      <c r="B500" s="51"/>
      <c r="C500" s="51"/>
      <c r="D500" s="51"/>
      <c r="E500" s="68"/>
      <c r="F500" s="68"/>
      <c r="G500" s="68"/>
      <c r="H500" s="80"/>
      <c r="I500" s="185"/>
    </row>
    <row r="501" spans="1:9">
      <c r="A501" s="123"/>
      <c r="B501" s="51"/>
      <c r="C501" s="51"/>
      <c r="D501" s="51"/>
      <c r="E501" s="68"/>
      <c r="F501" s="51"/>
      <c r="G501" s="68"/>
      <c r="H501" s="80"/>
      <c r="I501" s="185"/>
    </row>
    <row r="502" spans="1:9">
      <c r="A502" s="157"/>
      <c r="B502" s="51"/>
      <c r="C502" s="51"/>
      <c r="D502" s="51"/>
      <c r="E502" s="68"/>
      <c r="F502" s="51"/>
      <c r="G502" s="68"/>
      <c r="H502" s="68"/>
      <c r="I502" s="185"/>
    </row>
    <row r="503" spans="1:9">
      <c r="A503" s="157"/>
      <c r="B503" s="51"/>
      <c r="C503" s="51"/>
      <c r="D503" s="51"/>
      <c r="E503" s="68"/>
      <c r="F503" s="51"/>
      <c r="G503" s="68"/>
      <c r="H503" s="68"/>
      <c r="I503" s="185"/>
    </row>
    <row r="504" spans="1:9">
      <c r="A504" s="157"/>
      <c r="B504" s="51"/>
      <c r="C504" s="51"/>
      <c r="D504" s="51"/>
      <c r="E504" s="68"/>
      <c r="F504" s="51"/>
      <c r="G504" s="68"/>
      <c r="H504" s="68"/>
      <c r="I504" s="185"/>
    </row>
    <row r="505" spans="1:9">
      <c r="A505" s="157"/>
      <c r="B505" s="51"/>
      <c r="C505" s="51"/>
      <c r="D505" s="51"/>
      <c r="E505" s="68"/>
      <c r="F505" s="51"/>
      <c r="G505" s="68"/>
      <c r="H505" s="68"/>
      <c r="I505" s="185"/>
    </row>
    <row r="506" spans="1:9">
      <c r="A506" s="157"/>
      <c r="B506" s="51"/>
      <c r="C506" s="51"/>
      <c r="D506" s="51"/>
      <c r="E506" s="68"/>
      <c r="F506" s="51"/>
      <c r="G506" s="68"/>
      <c r="H506" s="68"/>
      <c r="I506" s="185"/>
    </row>
    <row r="507" spans="1:9">
      <c r="A507" s="157"/>
      <c r="B507" s="51"/>
      <c r="C507" s="51"/>
      <c r="D507" s="51"/>
      <c r="E507" s="51"/>
      <c r="F507" s="747"/>
      <c r="G507" s="51"/>
      <c r="H507" s="756"/>
      <c r="I507" s="185"/>
    </row>
    <row r="508" spans="1:9">
      <c r="A508" s="157"/>
      <c r="B508" s="51"/>
      <c r="C508" s="51"/>
      <c r="D508" s="51"/>
      <c r="E508" s="51"/>
      <c r="F508" s="740"/>
      <c r="G508" s="51"/>
      <c r="H508" s="680"/>
      <c r="I508" s="185"/>
    </row>
    <row r="509" spans="1:9">
      <c r="A509" s="750"/>
      <c r="B509" s="750"/>
      <c r="C509" s="754"/>
      <c r="D509" s="747"/>
      <c r="E509" s="755"/>
      <c r="F509" s="755"/>
      <c r="G509" s="51"/>
      <c r="H509" s="756"/>
      <c r="I509" s="185"/>
    </row>
    <row r="510" spans="1:9">
      <c r="A510" s="750"/>
      <c r="B510" s="750"/>
      <c r="C510" s="680"/>
      <c r="D510" s="755"/>
      <c r="E510" s="755"/>
      <c r="F510" s="755"/>
      <c r="G510" s="51"/>
      <c r="H510" s="752"/>
      <c r="I510" s="185"/>
    </row>
    <row r="511" spans="1:9">
      <c r="A511" s="750"/>
      <c r="B511" s="750"/>
      <c r="C511" s="750"/>
      <c r="D511" s="750"/>
      <c r="E511" s="750"/>
      <c r="F511" s="750"/>
      <c r="G511" s="51"/>
      <c r="H511" s="748"/>
      <c r="I511" s="185"/>
    </row>
    <row r="512" spans="1:9">
      <c r="A512" s="750"/>
      <c r="B512" s="750"/>
      <c r="C512" s="750"/>
      <c r="D512" s="750"/>
      <c r="E512" s="750"/>
      <c r="F512" s="750"/>
      <c r="G512" s="51"/>
      <c r="H512" s="748"/>
      <c r="I512" s="185"/>
    </row>
    <row r="513" spans="1:9">
      <c r="A513" s="749"/>
      <c r="B513" s="679"/>
      <c r="C513" s="680"/>
      <c r="D513" s="680"/>
      <c r="E513" s="679"/>
      <c r="F513" s="679"/>
      <c r="G513" s="679"/>
      <c r="H513" s="126"/>
      <c r="I513" s="185"/>
    </row>
    <row r="514" spans="1:9">
      <c r="A514" s="749"/>
      <c r="B514" s="680"/>
      <c r="C514" s="680"/>
      <c r="D514" s="680"/>
      <c r="E514" s="751"/>
      <c r="F514" s="751"/>
      <c r="G514" s="751"/>
      <c r="H514" s="126"/>
      <c r="I514" s="185"/>
    </row>
    <row r="515" spans="1:9">
      <c r="A515" s="158"/>
      <c r="B515" s="50"/>
      <c r="C515" s="51"/>
      <c r="D515" s="51"/>
      <c r="E515" s="122"/>
      <c r="F515" s="68"/>
      <c r="G515" s="127"/>
      <c r="H515" s="68"/>
      <c r="I515" s="185"/>
    </row>
    <row r="516" spans="1:9">
      <c r="A516" s="128"/>
      <c r="B516" s="50"/>
      <c r="C516" s="51"/>
      <c r="D516" s="51"/>
      <c r="E516" s="122"/>
      <c r="F516" s="68"/>
      <c r="G516" s="127"/>
      <c r="H516" s="68"/>
      <c r="I516" s="185"/>
    </row>
    <row r="517" spans="1:9">
      <c r="A517" s="128"/>
      <c r="B517" s="50"/>
      <c r="C517" s="51"/>
      <c r="D517" s="51"/>
      <c r="E517" s="122"/>
      <c r="F517" s="68"/>
      <c r="G517" s="194"/>
      <c r="H517" s="68"/>
      <c r="I517" s="185"/>
    </row>
    <row r="518" spans="1:9">
      <c r="A518" s="123"/>
      <c r="B518" s="50"/>
      <c r="C518" s="51"/>
      <c r="D518" s="51"/>
      <c r="E518" s="122"/>
      <c r="F518" s="68"/>
      <c r="G518" s="127"/>
      <c r="H518" s="68"/>
      <c r="I518" s="185"/>
    </row>
    <row r="519" spans="1:9">
      <c r="A519" s="157"/>
      <c r="B519" s="50"/>
      <c r="C519" s="51"/>
      <c r="D519" s="51"/>
      <c r="E519" s="122"/>
      <c r="F519" s="68"/>
      <c r="G519" s="194"/>
      <c r="H519" s="68"/>
      <c r="I519" s="185"/>
    </row>
    <row r="520" spans="1:9">
      <c r="A520" s="157"/>
      <c r="B520" s="50"/>
      <c r="C520" s="51"/>
      <c r="D520" s="51"/>
      <c r="E520" s="122"/>
      <c r="F520" s="68"/>
      <c r="G520" s="129"/>
      <c r="H520" s="80"/>
      <c r="I520" s="185"/>
    </row>
    <row r="521" spans="1:9">
      <c r="A521" s="157"/>
      <c r="B521" s="51"/>
      <c r="C521" s="51"/>
      <c r="D521" s="51"/>
      <c r="E521" s="51"/>
      <c r="F521" s="68"/>
      <c r="G521" s="130"/>
      <c r="H521" s="51"/>
      <c r="I521" s="185"/>
    </row>
    <row r="522" spans="1:9">
      <c r="A522" s="157"/>
      <c r="B522" s="51"/>
      <c r="C522" s="51"/>
      <c r="D522" s="51"/>
      <c r="E522" s="51"/>
      <c r="F522" s="747"/>
      <c r="G522" s="51"/>
      <c r="H522" s="756"/>
      <c r="I522" s="185"/>
    </row>
    <row r="523" spans="1:9">
      <c r="A523" s="157"/>
      <c r="B523" s="51"/>
      <c r="C523" s="51"/>
      <c r="D523" s="51"/>
      <c r="E523" s="51"/>
      <c r="F523" s="740"/>
      <c r="G523" s="51"/>
      <c r="H523" s="680"/>
      <c r="I523" s="185"/>
    </row>
    <row r="524" spans="1:9">
      <c r="A524" s="749"/>
      <c r="B524" s="679"/>
      <c r="C524" s="122"/>
      <c r="D524" s="122"/>
      <c r="E524" s="122"/>
      <c r="F524" s="679"/>
      <c r="G524" s="679"/>
      <c r="H524" s="126"/>
      <c r="I524" s="185"/>
    </row>
    <row r="525" spans="1:9">
      <c r="A525" s="749"/>
      <c r="B525" s="680"/>
      <c r="C525" s="122"/>
      <c r="D525" s="122"/>
      <c r="E525" s="122"/>
      <c r="F525" s="680"/>
      <c r="G525" s="680"/>
      <c r="H525" s="126"/>
      <c r="I525" s="185"/>
    </row>
    <row r="526" spans="1:9">
      <c r="A526" s="158"/>
      <c r="B526" s="50"/>
      <c r="C526" s="68"/>
      <c r="D526" s="68"/>
      <c r="E526" s="68"/>
      <c r="F526" s="68"/>
      <c r="G526" s="131"/>
      <c r="H526" s="80"/>
      <c r="I526" s="185"/>
    </row>
    <row r="527" spans="1:9">
      <c r="A527" s="158"/>
      <c r="B527" s="50"/>
      <c r="C527" s="68"/>
      <c r="D527" s="68"/>
      <c r="E527" s="68"/>
      <c r="F527" s="68"/>
      <c r="G527" s="131"/>
      <c r="H527" s="80"/>
      <c r="I527" s="185"/>
    </row>
    <row r="528" spans="1:9">
      <c r="A528" s="158"/>
      <c r="B528" s="50"/>
      <c r="C528" s="68"/>
      <c r="D528" s="68"/>
      <c r="E528" s="68"/>
      <c r="F528" s="68"/>
      <c r="G528" s="131"/>
      <c r="H528" s="80"/>
      <c r="I528" s="185"/>
    </row>
    <row r="529" spans="1:9">
      <c r="A529" s="158"/>
      <c r="B529" s="50"/>
      <c r="C529" s="68"/>
      <c r="D529" s="68"/>
      <c r="E529" s="68"/>
      <c r="F529" s="68"/>
      <c r="G529" s="131"/>
      <c r="H529" s="80"/>
      <c r="I529" s="185"/>
    </row>
    <row r="530" spans="1:9">
      <c r="A530" s="158"/>
      <c r="B530" s="50"/>
      <c r="C530" s="68"/>
      <c r="D530" s="68"/>
      <c r="E530" s="68"/>
      <c r="F530" s="68"/>
      <c r="G530" s="131"/>
      <c r="H530" s="80"/>
      <c r="I530" s="185"/>
    </row>
    <row r="531" spans="1:9">
      <c r="A531" s="128"/>
      <c r="B531" s="50"/>
      <c r="C531" s="68"/>
      <c r="D531" s="68"/>
      <c r="E531" s="68"/>
      <c r="F531" s="68"/>
      <c r="G531" s="131"/>
      <c r="H531" s="80"/>
      <c r="I531" s="185"/>
    </row>
    <row r="532" spans="1:9">
      <c r="A532" s="157"/>
      <c r="B532" s="51"/>
      <c r="C532" s="68"/>
      <c r="D532" s="68"/>
      <c r="E532" s="68"/>
      <c r="F532" s="51"/>
      <c r="G532" s="131"/>
      <c r="H532" s="80"/>
      <c r="I532" s="185"/>
    </row>
    <row r="533" spans="1:9">
      <c r="A533" s="157"/>
      <c r="B533" s="51"/>
      <c r="C533" s="51"/>
      <c r="D533" s="51"/>
      <c r="E533" s="51"/>
      <c r="F533" s="747"/>
      <c r="G533" s="51"/>
      <c r="H533" s="756"/>
      <c r="I533" s="185"/>
    </row>
    <row r="534" spans="1:9">
      <c r="A534" s="157"/>
      <c r="B534" s="51"/>
      <c r="C534" s="51"/>
      <c r="D534" s="51"/>
      <c r="E534" s="51"/>
      <c r="F534" s="740"/>
      <c r="G534" s="51"/>
      <c r="H534" s="680"/>
      <c r="I534" s="185"/>
    </row>
    <row r="535" spans="1:9">
      <c r="A535" s="750"/>
      <c r="B535" s="750"/>
      <c r="C535" s="750"/>
      <c r="D535" s="51"/>
      <c r="E535" s="51"/>
      <c r="F535" s="51"/>
      <c r="G535" s="51"/>
      <c r="H535" s="748"/>
      <c r="I535" s="185"/>
    </row>
    <row r="536" spans="1:9">
      <c r="A536" s="750"/>
      <c r="B536" s="750"/>
      <c r="C536" s="750"/>
      <c r="D536" s="51"/>
      <c r="E536" s="51"/>
      <c r="F536" s="51"/>
      <c r="G536" s="51"/>
      <c r="H536" s="752"/>
      <c r="I536" s="185"/>
    </row>
    <row r="537" spans="1:9">
      <c r="A537" s="747"/>
      <c r="B537" s="747"/>
      <c r="C537" s="119"/>
      <c r="D537" s="51"/>
      <c r="E537" s="51"/>
      <c r="F537" s="51"/>
      <c r="G537" s="51"/>
      <c r="H537" s="748"/>
      <c r="I537" s="185"/>
    </row>
    <row r="538" spans="1:9">
      <c r="A538" s="747"/>
      <c r="B538" s="747"/>
      <c r="C538" s="119"/>
      <c r="D538" s="51"/>
      <c r="E538" s="51"/>
      <c r="F538" s="51"/>
      <c r="G538" s="51"/>
      <c r="H538" s="752"/>
      <c r="I538" s="185"/>
    </row>
    <row r="539" spans="1:9">
      <c r="A539" s="747"/>
      <c r="B539" s="747"/>
      <c r="C539" s="119"/>
      <c r="D539" s="51"/>
      <c r="E539" s="51"/>
      <c r="F539" s="51"/>
      <c r="G539" s="51"/>
      <c r="H539" s="132"/>
      <c r="I539" s="185"/>
    </row>
    <row r="540" spans="1:9">
      <c r="A540" s="747"/>
      <c r="B540" s="747"/>
      <c r="C540" s="119"/>
      <c r="D540" s="51"/>
      <c r="E540" s="51"/>
      <c r="F540" s="51"/>
      <c r="G540" s="51"/>
      <c r="H540" s="155"/>
      <c r="I540" s="185"/>
    </row>
    <row r="541" spans="1:9">
      <c r="A541" s="753"/>
      <c r="B541" s="753"/>
      <c r="C541" s="119"/>
      <c r="D541" s="51"/>
      <c r="E541" s="51"/>
      <c r="F541" s="51"/>
      <c r="G541" s="51"/>
      <c r="H541" s="80"/>
      <c r="I541" s="185"/>
    </row>
    <row r="542" spans="1:9">
      <c r="A542" s="128"/>
      <c r="B542" s="104"/>
      <c r="C542" s="51"/>
      <c r="D542" s="105"/>
      <c r="E542" s="51"/>
      <c r="F542" s="51"/>
      <c r="G542" s="51"/>
      <c r="H542" s="80"/>
      <c r="I542" s="185"/>
    </row>
    <row r="543" spans="1:9">
      <c r="A543" s="128"/>
      <c r="B543" s="104"/>
      <c r="C543" s="51"/>
      <c r="D543" s="105"/>
      <c r="E543" s="51"/>
      <c r="F543" s="51"/>
      <c r="G543" s="51"/>
      <c r="H543" s="51"/>
      <c r="I543" s="185"/>
    </row>
    <row r="544" spans="1:9">
      <c r="A544" s="662"/>
      <c r="B544" s="662"/>
      <c r="C544" s="662"/>
      <c r="D544" s="659"/>
      <c r="E544" s="659"/>
      <c r="F544" s="659"/>
      <c r="G544" s="659"/>
      <c r="H544" s="659"/>
      <c r="I544" s="185"/>
    </row>
    <row r="545" spans="1:9">
      <c r="A545" s="662"/>
      <c r="B545" s="662"/>
      <c r="C545" s="662"/>
      <c r="D545" s="659"/>
      <c r="E545" s="659"/>
      <c r="F545" s="659"/>
      <c r="G545" s="659"/>
      <c r="H545" s="659"/>
      <c r="I545" s="185"/>
    </row>
    <row r="546" spans="1:9">
      <c r="A546" s="662"/>
      <c r="B546" s="662"/>
      <c r="C546" s="662"/>
      <c r="D546" s="659"/>
      <c r="E546" s="659"/>
      <c r="F546" s="659"/>
      <c r="G546" s="659"/>
      <c r="H546" s="659"/>
      <c r="I546" s="185"/>
    </row>
    <row r="547" spans="1:9">
      <c r="A547" s="662"/>
      <c r="B547" s="662"/>
      <c r="C547" s="662"/>
      <c r="D547" s="659"/>
      <c r="E547" s="659"/>
      <c r="F547" s="659"/>
      <c r="G547" s="659"/>
      <c r="H547" s="659"/>
      <c r="I547" s="185"/>
    </row>
    <row r="548" spans="1:9">
      <c r="A548" s="753"/>
      <c r="B548" s="753"/>
      <c r="C548" s="133"/>
      <c r="D548" s="133"/>
      <c r="E548" s="119"/>
      <c r="F548" s="119"/>
      <c r="G548" s="119"/>
      <c r="H548" s="759"/>
      <c r="I548" s="185"/>
    </row>
    <row r="549" spans="1:9">
      <c r="A549" s="686"/>
      <c r="B549" s="686"/>
      <c r="C549" s="50"/>
      <c r="D549" s="133"/>
      <c r="E549" s="51"/>
      <c r="F549" s="51"/>
      <c r="G549" s="51"/>
      <c r="H549" s="759"/>
      <c r="I549" s="185"/>
    </row>
    <row r="550" spans="1:9">
      <c r="A550" s="749"/>
      <c r="B550" s="679"/>
      <c r="C550" s="749"/>
      <c r="D550" s="120"/>
      <c r="E550" s="121"/>
      <c r="F550" s="120"/>
      <c r="G550" s="121"/>
      <c r="H550" s="122"/>
      <c r="I550" s="185"/>
    </row>
    <row r="551" spans="1:9">
      <c r="A551" s="749"/>
      <c r="B551" s="680"/>
      <c r="C551" s="751"/>
      <c r="D551" s="122"/>
      <c r="E551" s="122"/>
      <c r="F551" s="122"/>
      <c r="G551" s="50"/>
      <c r="H551" s="122"/>
      <c r="I551" s="185"/>
    </row>
    <row r="552" spans="1:9">
      <c r="A552" s="123"/>
      <c r="B552" s="51"/>
      <c r="C552" s="68"/>
      <c r="D552" s="68"/>
      <c r="E552" s="68"/>
      <c r="F552" s="68"/>
      <c r="G552" s="68"/>
      <c r="H552" s="68"/>
      <c r="I552" s="185"/>
    </row>
    <row r="553" spans="1:9">
      <c r="A553" s="123"/>
      <c r="B553" s="51"/>
      <c r="C553" s="68"/>
      <c r="D553" s="68"/>
      <c r="E553" s="68"/>
      <c r="F553" s="68"/>
      <c r="G553" s="68"/>
      <c r="H553" s="68"/>
      <c r="I553" s="185"/>
    </row>
    <row r="554" spans="1:9">
      <c r="A554" s="157"/>
      <c r="B554" s="51"/>
      <c r="C554" s="68"/>
      <c r="D554" s="68"/>
      <c r="E554" s="68"/>
      <c r="F554" s="68"/>
      <c r="G554" s="68"/>
      <c r="H554" s="68"/>
      <c r="I554" s="185"/>
    </row>
    <row r="555" spans="1:9">
      <c r="A555" s="157"/>
      <c r="B555" s="51"/>
      <c r="C555" s="68"/>
      <c r="D555" s="68"/>
      <c r="E555" s="68"/>
      <c r="F555" s="68"/>
      <c r="G555" s="68"/>
      <c r="H555" s="68"/>
      <c r="I555" s="185"/>
    </row>
    <row r="556" spans="1:9">
      <c r="A556" s="157"/>
      <c r="B556" s="51"/>
      <c r="C556" s="68"/>
      <c r="D556" s="68"/>
      <c r="E556" s="68"/>
      <c r="F556" s="68"/>
      <c r="G556" s="68"/>
      <c r="H556" s="68"/>
      <c r="I556" s="185"/>
    </row>
    <row r="557" spans="1:9">
      <c r="A557" s="157"/>
      <c r="B557" s="51"/>
      <c r="C557" s="68"/>
      <c r="D557" s="68"/>
      <c r="E557" s="68"/>
      <c r="F557" s="68"/>
      <c r="G557" s="68"/>
      <c r="H557" s="68"/>
      <c r="I557" s="185"/>
    </row>
    <row r="558" spans="1:9">
      <c r="A558" s="157"/>
      <c r="B558" s="51"/>
      <c r="C558" s="68"/>
      <c r="D558" s="68"/>
      <c r="E558" s="68"/>
      <c r="F558" s="68"/>
      <c r="G558" s="68"/>
      <c r="H558" s="68"/>
      <c r="I558" s="185"/>
    </row>
    <row r="559" spans="1:9">
      <c r="A559" s="157"/>
      <c r="B559" s="51"/>
      <c r="C559" s="51"/>
      <c r="D559" s="51"/>
      <c r="E559" s="51"/>
      <c r="F559" s="747"/>
      <c r="G559" s="51"/>
      <c r="H559" s="757"/>
      <c r="I559" s="185"/>
    </row>
    <row r="560" spans="1:9">
      <c r="A560" s="157"/>
      <c r="B560" s="51"/>
      <c r="C560" s="51"/>
      <c r="D560" s="51"/>
      <c r="E560" s="51"/>
      <c r="F560" s="740"/>
      <c r="G560" s="51"/>
      <c r="H560" s="758"/>
      <c r="I560" s="185"/>
    </row>
    <row r="561" spans="1:9">
      <c r="A561" s="749"/>
      <c r="B561" s="679"/>
      <c r="C561" s="680"/>
      <c r="D561" s="679"/>
      <c r="E561" s="679"/>
      <c r="F561" s="679"/>
      <c r="G561" s="680"/>
      <c r="H561" s="122"/>
      <c r="I561" s="185"/>
    </row>
    <row r="562" spans="1:9">
      <c r="A562" s="749"/>
      <c r="B562" s="680"/>
      <c r="C562" s="680"/>
      <c r="D562" s="751"/>
      <c r="E562" s="751"/>
      <c r="F562" s="680"/>
      <c r="G562" s="680"/>
      <c r="H562" s="122"/>
      <c r="I562" s="185"/>
    </row>
    <row r="563" spans="1:9">
      <c r="A563" s="123"/>
      <c r="B563" s="51"/>
      <c r="C563" s="51"/>
      <c r="D563" s="51"/>
      <c r="E563" s="68"/>
      <c r="F563" s="68"/>
      <c r="G563" s="68"/>
      <c r="H563" s="68"/>
      <c r="I563" s="185"/>
    </row>
    <row r="564" spans="1:9">
      <c r="A564" s="123"/>
      <c r="B564" s="51"/>
      <c r="C564" s="51"/>
      <c r="D564" s="51"/>
      <c r="E564" s="68"/>
      <c r="F564" s="51"/>
      <c r="G564" s="68"/>
      <c r="H564" s="68"/>
      <c r="I564" s="185"/>
    </row>
    <row r="565" spans="1:9">
      <c r="A565" s="157"/>
      <c r="B565" s="51"/>
      <c r="C565" s="51"/>
      <c r="D565" s="51"/>
      <c r="E565" s="68"/>
      <c r="F565" s="51"/>
      <c r="G565" s="68"/>
      <c r="H565" s="68"/>
      <c r="I565" s="185"/>
    </row>
    <row r="566" spans="1:9">
      <c r="A566" s="157"/>
      <c r="B566" s="51"/>
      <c r="C566" s="51"/>
      <c r="D566" s="51"/>
      <c r="E566" s="68"/>
      <c r="F566" s="51"/>
      <c r="G566" s="68"/>
      <c r="H566" s="68"/>
      <c r="I566" s="185"/>
    </row>
    <row r="567" spans="1:9">
      <c r="A567" s="157"/>
      <c r="B567" s="51"/>
      <c r="C567" s="51"/>
      <c r="D567" s="51"/>
      <c r="E567" s="68"/>
      <c r="F567" s="51"/>
      <c r="G567" s="68"/>
      <c r="H567" s="68"/>
      <c r="I567" s="185"/>
    </row>
    <row r="568" spans="1:9">
      <c r="A568" s="157"/>
      <c r="B568" s="51"/>
      <c r="C568" s="51"/>
      <c r="D568" s="51"/>
      <c r="E568" s="68"/>
      <c r="F568" s="51"/>
      <c r="G568" s="68"/>
      <c r="H568" s="68"/>
      <c r="I568" s="185"/>
    </row>
    <row r="569" spans="1:9">
      <c r="A569" s="157"/>
      <c r="B569" s="51"/>
      <c r="C569" s="51"/>
      <c r="D569" s="51"/>
      <c r="E569" s="51"/>
      <c r="F569" s="747"/>
      <c r="G569" s="51"/>
      <c r="H569" s="756"/>
      <c r="I569" s="185"/>
    </row>
    <row r="570" spans="1:9">
      <c r="A570" s="157"/>
      <c r="B570" s="51"/>
      <c r="C570" s="51"/>
      <c r="D570" s="51"/>
      <c r="E570" s="51"/>
      <c r="F570" s="740"/>
      <c r="G570" s="51"/>
      <c r="H570" s="680"/>
      <c r="I570" s="185"/>
    </row>
    <row r="571" spans="1:9">
      <c r="A571" s="750"/>
      <c r="B571" s="750"/>
      <c r="C571" s="754"/>
      <c r="D571" s="747"/>
      <c r="E571" s="755"/>
      <c r="F571" s="755"/>
      <c r="G571" s="51"/>
      <c r="H571" s="756"/>
      <c r="I571" s="185"/>
    </row>
    <row r="572" spans="1:9">
      <c r="A572" s="750"/>
      <c r="B572" s="750"/>
      <c r="C572" s="680"/>
      <c r="D572" s="755"/>
      <c r="E572" s="755"/>
      <c r="F572" s="755"/>
      <c r="G572" s="51"/>
      <c r="H572" s="752"/>
      <c r="I572" s="185"/>
    </row>
    <row r="573" spans="1:9">
      <c r="A573" s="750"/>
      <c r="B573" s="750"/>
      <c r="C573" s="750"/>
      <c r="D573" s="750"/>
      <c r="E573" s="750"/>
      <c r="F573" s="750"/>
      <c r="G573" s="51"/>
      <c r="H573" s="748"/>
      <c r="I573" s="185"/>
    </row>
    <row r="574" spans="1:9">
      <c r="A574" s="750"/>
      <c r="B574" s="750"/>
      <c r="C574" s="750"/>
      <c r="D574" s="750"/>
      <c r="E574" s="750"/>
      <c r="F574" s="750"/>
      <c r="G574" s="51"/>
      <c r="H574" s="748"/>
      <c r="I574" s="185"/>
    </row>
    <row r="575" spans="1:9">
      <c r="A575" s="749"/>
      <c r="B575" s="679"/>
      <c r="C575" s="680"/>
      <c r="D575" s="680"/>
      <c r="E575" s="679"/>
      <c r="F575" s="679"/>
      <c r="G575" s="679"/>
      <c r="H575" s="126"/>
      <c r="I575" s="185"/>
    </row>
    <row r="576" spans="1:9">
      <c r="A576" s="749"/>
      <c r="B576" s="680"/>
      <c r="C576" s="680"/>
      <c r="D576" s="680"/>
      <c r="E576" s="751"/>
      <c r="F576" s="751"/>
      <c r="G576" s="751"/>
      <c r="H576" s="126"/>
      <c r="I576" s="185"/>
    </row>
    <row r="577" spans="1:9">
      <c r="A577" s="123"/>
      <c r="B577" s="50"/>
      <c r="C577" s="80"/>
      <c r="D577" s="51"/>
      <c r="E577" s="122"/>
      <c r="F577" s="68"/>
      <c r="G577" s="127"/>
      <c r="H577" s="68"/>
      <c r="I577" s="185"/>
    </row>
    <row r="578" spans="1:9">
      <c r="A578" s="123"/>
      <c r="B578" s="50"/>
      <c r="C578" s="51"/>
      <c r="D578" s="51"/>
      <c r="E578" s="122"/>
      <c r="F578" s="68"/>
      <c r="G578" s="127"/>
      <c r="H578" s="68"/>
      <c r="I578" s="185"/>
    </row>
    <row r="579" spans="1:9">
      <c r="A579" s="123"/>
      <c r="B579" s="50"/>
      <c r="C579" s="51"/>
      <c r="D579" s="51"/>
      <c r="E579" s="122"/>
      <c r="F579" s="68"/>
      <c r="G579" s="127"/>
      <c r="H579" s="68"/>
      <c r="I579" s="185"/>
    </row>
    <row r="580" spans="1:9">
      <c r="A580" s="123"/>
      <c r="B580" s="50"/>
      <c r="C580" s="51"/>
      <c r="D580" s="51"/>
      <c r="E580" s="122"/>
      <c r="F580" s="68"/>
      <c r="G580" s="127"/>
      <c r="H580" s="68"/>
      <c r="I580" s="185"/>
    </row>
    <row r="581" spans="1:9">
      <c r="A581" s="123"/>
      <c r="B581" s="50"/>
      <c r="C581" s="51"/>
      <c r="D581" s="51"/>
      <c r="E581" s="122"/>
      <c r="F581" s="68"/>
      <c r="G581" s="194"/>
      <c r="H581" s="68"/>
      <c r="I581" s="185"/>
    </row>
    <row r="582" spans="1:9">
      <c r="A582" s="128"/>
      <c r="B582" s="50"/>
      <c r="C582" s="80"/>
      <c r="D582" s="51"/>
      <c r="E582" s="122"/>
      <c r="F582" s="68"/>
      <c r="G582" s="194"/>
      <c r="H582" s="68"/>
      <c r="I582" s="185"/>
    </row>
    <row r="583" spans="1:9">
      <c r="A583" s="157"/>
      <c r="B583" s="51"/>
      <c r="C583" s="51"/>
      <c r="D583" s="51"/>
      <c r="E583" s="51"/>
      <c r="F583" s="68"/>
      <c r="G583" s="130"/>
      <c r="H583" s="51"/>
      <c r="I583" s="185"/>
    </row>
    <row r="584" spans="1:9">
      <c r="A584" s="157"/>
      <c r="B584" s="51"/>
      <c r="C584" s="51"/>
      <c r="D584" s="51"/>
      <c r="E584" s="51"/>
      <c r="F584" s="747"/>
      <c r="G584" s="51"/>
      <c r="H584" s="756"/>
      <c r="I584" s="185"/>
    </row>
    <row r="585" spans="1:9">
      <c r="A585" s="157"/>
      <c r="B585" s="51"/>
      <c r="C585" s="51"/>
      <c r="D585" s="51"/>
      <c r="E585" s="51"/>
      <c r="F585" s="740"/>
      <c r="G585" s="51"/>
      <c r="H585" s="680"/>
      <c r="I585" s="185"/>
    </row>
    <row r="586" spans="1:9">
      <c r="A586" s="749"/>
      <c r="B586" s="679"/>
      <c r="C586" s="122"/>
      <c r="D586" s="122"/>
      <c r="E586" s="122"/>
      <c r="F586" s="679"/>
      <c r="G586" s="679"/>
      <c r="H586" s="126"/>
      <c r="I586" s="185"/>
    </row>
    <row r="587" spans="1:9">
      <c r="A587" s="749"/>
      <c r="B587" s="680"/>
      <c r="C587" s="122"/>
      <c r="D587" s="122"/>
      <c r="E587" s="122"/>
      <c r="F587" s="680"/>
      <c r="G587" s="680"/>
      <c r="H587" s="126"/>
      <c r="I587" s="185"/>
    </row>
    <row r="588" spans="1:9">
      <c r="A588" s="158"/>
      <c r="B588" s="50"/>
      <c r="C588" s="68"/>
      <c r="D588" s="68"/>
      <c r="E588" s="68"/>
      <c r="F588" s="68"/>
      <c r="G588" s="131"/>
      <c r="H588" s="80"/>
      <c r="I588" s="185"/>
    </row>
    <row r="589" spans="1:9">
      <c r="A589" s="158"/>
      <c r="B589" s="50"/>
      <c r="C589" s="68"/>
      <c r="D589" s="68"/>
      <c r="E589" s="68"/>
      <c r="F589" s="68"/>
      <c r="G589" s="131"/>
      <c r="H589" s="80"/>
      <c r="I589" s="185"/>
    </row>
    <row r="590" spans="1:9">
      <c r="A590" s="123"/>
      <c r="B590" s="50"/>
      <c r="C590" s="68"/>
      <c r="D590" s="68"/>
      <c r="E590" s="68"/>
      <c r="F590" s="68"/>
      <c r="G590" s="131"/>
      <c r="H590" s="80"/>
      <c r="I590" s="185"/>
    </row>
    <row r="591" spans="1:9">
      <c r="A591" s="123"/>
      <c r="B591" s="50"/>
      <c r="C591" s="68"/>
      <c r="D591" s="68"/>
      <c r="E591" s="68"/>
      <c r="F591" s="68"/>
      <c r="G591" s="131"/>
      <c r="H591" s="80"/>
      <c r="I591" s="185"/>
    </row>
    <row r="592" spans="1:9">
      <c r="A592" s="157"/>
      <c r="B592" s="51"/>
      <c r="C592" s="68"/>
      <c r="D592" s="68"/>
      <c r="E592" s="68"/>
      <c r="F592" s="51"/>
      <c r="G592" s="131"/>
      <c r="H592" s="80"/>
      <c r="I592" s="185"/>
    </row>
    <row r="593" spans="1:9">
      <c r="A593" s="157"/>
      <c r="B593" s="51"/>
      <c r="C593" s="51"/>
      <c r="D593" s="51"/>
      <c r="E593" s="51"/>
      <c r="F593" s="747"/>
      <c r="G593" s="51"/>
      <c r="H593" s="748"/>
      <c r="I593" s="185"/>
    </row>
    <row r="594" spans="1:9">
      <c r="A594" s="157"/>
      <c r="B594" s="51"/>
      <c r="C594" s="51"/>
      <c r="D594" s="51"/>
      <c r="E594" s="51"/>
      <c r="F594" s="740"/>
      <c r="G594" s="51"/>
      <c r="H594" s="752"/>
      <c r="I594" s="185"/>
    </row>
    <row r="595" spans="1:9">
      <c r="A595" s="750"/>
      <c r="B595" s="750"/>
      <c r="C595" s="750"/>
      <c r="D595" s="51"/>
      <c r="E595" s="51"/>
      <c r="F595" s="51"/>
      <c r="G595" s="51"/>
      <c r="H595" s="748"/>
      <c r="I595" s="185"/>
    </row>
    <row r="596" spans="1:9">
      <c r="A596" s="750"/>
      <c r="B596" s="750"/>
      <c r="C596" s="750"/>
      <c r="D596" s="51"/>
      <c r="E596" s="51"/>
      <c r="F596" s="51"/>
      <c r="G596" s="51"/>
      <c r="H596" s="748"/>
      <c r="I596" s="185"/>
    </row>
    <row r="597" spans="1:9">
      <c r="A597" s="747"/>
      <c r="B597" s="747"/>
      <c r="C597" s="119"/>
      <c r="D597" s="51"/>
      <c r="E597" s="51"/>
      <c r="F597" s="51"/>
      <c r="G597" s="51"/>
      <c r="H597" s="748"/>
      <c r="I597" s="185"/>
    </row>
    <row r="598" spans="1:9">
      <c r="A598" s="747"/>
      <c r="B598" s="747"/>
      <c r="C598" s="119"/>
      <c r="D598" s="51"/>
      <c r="E598" s="51"/>
      <c r="F598" s="51"/>
      <c r="G598" s="51"/>
      <c r="H598" s="752"/>
      <c r="I598" s="185"/>
    </row>
    <row r="599" spans="1:9">
      <c r="A599" s="747"/>
      <c r="B599" s="747"/>
      <c r="C599" s="119"/>
      <c r="D599" s="51"/>
      <c r="E599" s="51"/>
      <c r="F599" s="51"/>
      <c r="G599" s="51"/>
      <c r="H599" s="132"/>
      <c r="I599" s="185"/>
    </row>
    <row r="600" spans="1:9">
      <c r="A600" s="747"/>
      <c r="B600" s="747"/>
      <c r="C600" s="119"/>
      <c r="D600" s="51"/>
      <c r="E600" s="51"/>
      <c r="F600" s="51"/>
      <c r="G600" s="51"/>
      <c r="H600" s="155"/>
      <c r="I600" s="185"/>
    </row>
    <row r="601" spans="1:9">
      <c r="A601" s="753"/>
      <c r="B601" s="753"/>
      <c r="C601" s="119"/>
      <c r="D601" s="51"/>
      <c r="E601" s="51"/>
      <c r="F601" s="51"/>
      <c r="G601" s="51"/>
      <c r="H601" s="80"/>
      <c r="I601" s="185"/>
    </row>
    <row r="602" spans="1:9">
      <c r="A602" s="104"/>
      <c r="B602" s="104"/>
      <c r="C602" s="51"/>
      <c r="D602" s="105"/>
      <c r="E602" s="51"/>
      <c r="F602" s="51"/>
      <c r="G602" s="51"/>
      <c r="H602" s="80"/>
      <c r="I602" s="185"/>
    </row>
    <row r="603" spans="1:9">
      <c r="A603" s="157"/>
      <c r="B603" s="104"/>
      <c r="C603" s="51"/>
      <c r="D603" s="105"/>
      <c r="E603" s="51"/>
      <c r="F603" s="51"/>
      <c r="G603" s="51"/>
      <c r="H603" s="51"/>
      <c r="I603" s="185"/>
    </row>
    <row r="604" spans="1:9">
      <c r="A604" s="183"/>
      <c r="B604" s="183"/>
      <c r="C604" s="184"/>
      <c r="D604" s="659"/>
      <c r="E604" s="659"/>
      <c r="F604" s="659"/>
      <c r="G604" s="659"/>
      <c r="H604" s="659"/>
      <c r="I604" s="185"/>
    </row>
    <row r="605" spans="1:9">
      <c r="A605" s="183"/>
      <c r="B605" s="183"/>
      <c r="C605" s="183"/>
      <c r="D605" s="659"/>
      <c r="E605" s="659"/>
      <c r="F605" s="659"/>
      <c r="G605" s="659"/>
      <c r="H605" s="659"/>
      <c r="I605" s="185"/>
    </row>
    <row r="606" spans="1:9">
      <c r="A606" s="183"/>
      <c r="B606" s="47"/>
      <c r="C606" s="47"/>
      <c r="D606" s="659"/>
      <c r="E606" s="659"/>
      <c r="F606" s="659"/>
      <c r="G606" s="659"/>
      <c r="H606" s="659"/>
      <c r="I606" s="185"/>
    </row>
    <row r="607" spans="1:9">
      <c r="A607" s="183"/>
      <c r="B607" s="47"/>
      <c r="C607" s="47"/>
      <c r="D607" s="760"/>
      <c r="E607" s="761"/>
      <c r="F607" s="761"/>
      <c r="G607" s="761"/>
      <c r="H607" s="762"/>
      <c r="I607" s="185"/>
    </row>
    <row r="608" spans="1:9">
      <c r="A608" s="183"/>
      <c r="B608" s="47"/>
      <c r="C608" s="184"/>
      <c r="D608" s="761"/>
      <c r="E608" s="761"/>
      <c r="F608" s="761"/>
      <c r="G608" s="761"/>
      <c r="H608" s="762"/>
      <c r="I608" s="185"/>
    </row>
    <row r="609" spans="1:9">
      <c r="A609" s="662"/>
      <c r="B609" s="662"/>
      <c r="C609" s="662"/>
      <c r="D609" s="659"/>
      <c r="E609" s="659"/>
      <c r="F609" s="659"/>
      <c r="G609" s="659"/>
      <c r="H609" s="659"/>
      <c r="I609" s="185"/>
    </row>
    <row r="610" spans="1:9">
      <c r="A610" s="662"/>
      <c r="B610" s="662"/>
      <c r="C610" s="662"/>
      <c r="D610" s="659"/>
      <c r="E610" s="659"/>
      <c r="F610" s="659"/>
      <c r="G610" s="659"/>
      <c r="H610" s="659"/>
      <c r="I610" s="185"/>
    </row>
    <row r="611" spans="1:9">
      <c r="A611" s="662"/>
      <c r="B611" s="662"/>
      <c r="C611" s="662"/>
      <c r="D611" s="659"/>
      <c r="E611" s="659"/>
      <c r="F611" s="659"/>
      <c r="G611" s="659"/>
      <c r="H611" s="659"/>
      <c r="I611" s="185"/>
    </row>
    <row r="612" spans="1:9">
      <c r="A612" s="662"/>
      <c r="B612" s="662"/>
      <c r="C612" s="662"/>
      <c r="D612" s="659"/>
      <c r="E612" s="659"/>
      <c r="F612" s="659"/>
      <c r="G612" s="659"/>
      <c r="H612" s="659"/>
      <c r="I612" s="185"/>
    </row>
    <row r="613" spans="1:9">
      <c r="A613" s="753"/>
      <c r="B613" s="753"/>
      <c r="C613" s="133"/>
      <c r="D613" s="133"/>
      <c r="E613" s="119"/>
      <c r="F613" s="119"/>
      <c r="G613" s="119"/>
      <c r="H613" s="759"/>
      <c r="I613" s="185"/>
    </row>
    <row r="614" spans="1:9">
      <c r="A614" s="686"/>
      <c r="B614" s="686"/>
      <c r="C614" s="50"/>
      <c r="D614" s="133"/>
      <c r="E614" s="51"/>
      <c r="F614" s="51"/>
      <c r="G614" s="51"/>
      <c r="H614" s="759"/>
      <c r="I614" s="185"/>
    </row>
    <row r="615" spans="1:9">
      <c r="A615" s="749"/>
      <c r="B615" s="679"/>
      <c r="C615" s="749"/>
      <c r="D615" s="120"/>
      <c r="E615" s="121"/>
      <c r="F615" s="120"/>
      <c r="G615" s="121"/>
      <c r="H615" s="122"/>
      <c r="I615" s="185"/>
    </row>
    <row r="616" spans="1:9">
      <c r="A616" s="749"/>
      <c r="B616" s="680"/>
      <c r="C616" s="751"/>
      <c r="D616" s="122"/>
      <c r="E616" s="122"/>
      <c r="F616" s="122"/>
      <c r="G616" s="50"/>
      <c r="H616" s="122"/>
      <c r="I616" s="185"/>
    </row>
    <row r="617" spans="1:9">
      <c r="A617" s="123"/>
      <c r="B617" s="51"/>
      <c r="C617" s="68"/>
      <c r="D617" s="68"/>
      <c r="E617" s="68"/>
      <c r="F617" s="68"/>
      <c r="G617" s="68"/>
      <c r="H617" s="68"/>
      <c r="I617" s="185"/>
    </row>
    <row r="618" spans="1:9">
      <c r="A618" s="123"/>
      <c r="B618" s="51"/>
      <c r="C618" s="68"/>
      <c r="D618" s="68"/>
      <c r="E618" s="68"/>
      <c r="F618" s="68"/>
      <c r="G618" s="68"/>
      <c r="H618" s="68"/>
      <c r="I618" s="185"/>
    </row>
    <row r="619" spans="1:9">
      <c r="A619" s="123"/>
      <c r="B619" s="51"/>
      <c r="C619" s="68"/>
      <c r="D619" s="68"/>
      <c r="E619" s="68"/>
      <c r="F619" s="68"/>
      <c r="G619" s="68"/>
      <c r="H619" s="68"/>
      <c r="I619" s="185"/>
    </row>
    <row r="620" spans="1:9">
      <c r="A620" s="123"/>
      <c r="B620" s="51"/>
      <c r="C620" s="68"/>
      <c r="D620" s="68"/>
      <c r="E620" s="68"/>
      <c r="F620" s="68"/>
      <c r="G620" s="68"/>
      <c r="H620" s="68"/>
      <c r="I620" s="185"/>
    </row>
    <row r="621" spans="1:9">
      <c r="A621" s="157"/>
      <c r="B621" s="51"/>
      <c r="C621" s="68"/>
      <c r="D621" s="68"/>
      <c r="E621" s="68"/>
      <c r="F621" s="68"/>
      <c r="G621" s="68"/>
      <c r="H621" s="68"/>
      <c r="I621" s="185"/>
    </row>
    <row r="622" spans="1:9">
      <c r="A622" s="157"/>
      <c r="B622" s="51"/>
      <c r="C622" s="68"/>
      <c r="D622" s="68"/>
      <c r="E622" s="68"/>
      <c r="F622" s="68"/>
      <c r="G622" s="68"/>
      <c r="H622" s="68"/>
      <c r="I622" s="185"/>
    </row>
    <row r="623" spans="1:9">
      <c r="A623" s="157"/>
      <c r="B623" s="51"/>
      <c r="C623" s="68"/>
      <c r="D623" s="68"/>
      <c r="E623" s="68"/>
      <c r="F623" s="68"/>
      <c r="G623" s="68"/>
      <c r="H623" s="68"/>
      <c r="I623" s="185"/>
    </row>
    <row r="624" spans="1:9">
      <c r="A624" s="157"/>
      <c r="B624" s="51"/>
      <c r="C624" s="51"/>
      <c r="D624" s="51"/>
      <c r="E624" s="51"/>
      <c r="F624" s="747"/>
      <c r="G624" s="51"/>
      <c r="H624" s="757"/>
      <c r="I624" s="185"/>
    </row>
    <row r="625" spans="1:9">
      <c r="A625" s="157"/>
      <c r="B625" s="51"/>
      <c r="C625" s="51"/>
      <c r="D625" s="51"/>
      <c r="E625" s="51"/>
      <c r="F625" s="740"/>
      <c r="G625" s="51"/>
      <c r="H625" s="758"/>
      <c r="I625" s="185"/>
    </row>
    <row r="626" spans="1:9">
      <c r="A626" s="749"/>
      <c r="B626" s="679"/>
      <c r="C626" s="680"/>
      <c r="D626" s="679"/>
      <c r="E626" s="679"/>
      <c r="F626" s="679"/>
      <c r="G626" s="680"/>
      <c r="H626" s="122"/>
      <c r="I626" s="185"/>
    </row>
    <row r="627" spans="1:9">
      <c r="A627" s="749"/>
      <c r="B627" s="680"/>
      <c r="C627" s="680"/>
      <c r="D627" s="751"/>
      <c r="E627" s="751"/>
      <c r="F627" s="680"/>
      <c r="G627" s="680"/>
      <c r="H627" s="122"/>
      <c r="I627" s="185"/>
    </row>
    <row r="628" spans="1:9">
      <c r="A628" s="123"/>
      <c r="B628" s="51"/>
      <c r="C628" s="51"/>
      <c r="D628" s="51"/>
      <c r="E628" s="68"/>
      <c r="F628" s="68"/>
      <c r="G628" s="68"/>
      <c r="H628" s="68"/>
      <c r="I628" s="185"/>
    </row>
    <row r="629" spans="1:9">
      <c r="A629" s="123"/>
      <c r="B629" s="51"/>
      <c r="C629" s="51"/>
      <c r="D629" s="51"/>
      <c r="E629" s="68"/>
      <c r="F629" s="51"/>
      <c r="G629" s="68"/>
      <c r="H629" s="68"/>
      <c r="I629" s="185"/>
    </row>
    <row r="630" spans="1:9">
      <c r="A630" s="157"/>
      <c r="B630" s="51"/>
      <c r="C630" s="51"/>
      <c r="D630" s="51"/>
      <c r="E630" s="68"/>
      <c r="F630" s="51"/>
      <c r="G630" s="68"/>
      <c r="H630" s="68"/>
      <c r="I630" s="185"/>
    </row>
    <row r="631" spans="1:9">
      <c r="A631" s="157"/>
      <c r="B631" s="51"/>
      <c r="C631" s="51"/>
      <c r="D631" s="51"/>
      <c r="E631" s="68"/>
      <c r="F631" s="51"/>
      <c r="G631" s="68"/>
      <c r="H631" s="68"/>
      <c r="I631" s="185"/>
    </row>
    <row r="632" spans="1:9">
      <c r="A632" s="157"/>
      <c r="B632" s="51"/>
      <c r="C632" s="51"/>
      <c r="D632" s="51"/>
      <c r="E632" s="68"/>
      <c r="F632" s="51"/>
      <c r="G632" s="68"/>
      <c r="H632" s="68"/>
      <c r="I632" s="185"/>
    </row>
    <row r="633" spans="1:9">
      <c r="A633" s="157"/>
      <c r="B633" s="51"/>
      <c r="C633" s="51"/>
      <c r="D633" s="51"/>
      <c r="E633" s="68"/>
      <c r="F633" s="51"/>
      <c r="G633" s="68"/>
      <c r="H633" s="68"/>
      <c r="I633" s="185"/>
    </row>
    <row r="634" spans="1:9">
      <c r="A634" s="157"/>
      <c r="B634" s="51"/>
      <c r="C634" s="51"/>
      <c r="D634" s="51"/>
      <c r="E634" s="51"/>
      <c r="F634" s="747"/>
      <c r="G634" s="51"/>
      <c r="H634" s="756"/>
      <c r="I634" s="185"/>
    </row>
    <row r="635" spans="1:9">
      <c r="A635" s="157"/>
      <c r="B635" s="51"/>
      <c r="C635" s="51"/>
      <c r="D635" s="51"/>
      <c r="E635" s="51"/>
      <c r="F635" s="740"/>
      <c r="G635" s="51"/>
      <c r="H635" s="680"/>
      <c r="I635" s="185"/>
    </row>
    <row r="636" spans="1:9">
      <c r="A636" s="750"/>
      <c r="B636" s="750"/>
      <c r="C636" s="754"/>
      <c r="D636" s="747"/>
      <c r="E636" s="755"/>
      <c r="F636" s="755"/>
      <c r="G636" s="51"/>
      <c r="H636" s="756"/>
      <c r="I636" s="185"/>
    </row>
    <row r="637" spans="1:9">
      <c r="A637" s="750"/>
      <c r="B637" s="750"/>
      <c r="C637" s="680"/>
      <c r="D637" s="755"/>
      <c r="E637" s="755"/>
      <c r="F637" s="755"/>
      <c r="G637" s="51"/>
      <c r="H637" s="752"/>
      <c r="I637" s="185"/>
    </row>
    <row r="638" spans="1:9">
      <c r="A638" s="750"/>
      <c r="B638" s="750"/>
      <c r="C638" s="750"/>
      <c r="D638" s="750"/>
      <c r="E638" s="750"/>
      <c r="F638" s="750"/>
      <c r="G638" s="51"/>
      <c r="H638" s="748"/>
      <c r="I638" s="185"/>
    </row>
    <row r="639" spans="1:9">
      <c r="A639" s="750"/>
      <c r="B639" s="750"/>
      <c r="C639" s="750"/>
      <c r="D639" s="750"/>
      <c r="E639" s="750"/>
      <c r="F639" s="750"/>
      <c r="G639" s="51"/>
      <c r="H639" s="748"/>
      <c r="I639" s="185"/>
    </row>
    <row r="640" spans="1:9">
      <c r="A640" s="749"/>
      <c r="B640" s="679"/>
      <c r="C640" s="680"/>
      <c r="D640" s="680"/>
      <c r="E640" s="679"/>
      <c r="F640" s="679"/>
      <c r="G640" s="679"/>
      <c r="H640" s="126"/>
      <c r="I640" s="185"/>
    </row>
    <row r="641" spans="1:9">
      <c r="A641" s="749"/>
      <c r="B641" s="680"/>
      <c r="C641" s="680"/>
      <c r="D641" s="680"/>
      <c r="E641" s="751"/>
      <c r="F641" s="751"/>
      <c r="G641" s="751"/>
      <c r="H641" s="126"/>
      <c r="I641" s="185"/>
    </row>
    <row r="642" spans="1:9">
      <c r="A642" s="123"/>
      <c r="B642" s="50"/>
      <c r="C642" s="51"/>
      <c r="D642" s="51"/>
      <c r="E642" s="122"/>
      <c r="F642" s="68"/>
      <c r="G642" s="127"/>
      <c r="H642" s="68"/>
      <c r="I642" s="185"/>
    </row>
    <row r="643" spans="1:9">
      <c r="A643" s="128"/>
      <c r="B643" s="50"/>
      <c r="C643" s="51"/>
      <c r="D643" s="51"/>
      <c r="E643" s="122"/>
      <c r="F643" s="68"/>
      <c r="G643" s="127"/>
      <c r="H643" s="68"/>
      <c r="I643" s="185"/>
    </row>
    <row r="644" spans="1:9">
      <c r="A644" s="128"/>
      <c r="B644" s="50"/>
      <c r="C644" s="80"/>
      <c r="D644" s="51"/>
      <c r="E644" s="122"/>
      <c r="F644" s="68"/>
      <c r="G644" s="127"/>
      <c r="H644" s="68"/>
      <c r="I644" s="185"/>
    </row>
    <row r="645" spans="1:9">
      <c r="A645" s="157"/>
      <c r="B645" s="50"/>
      <c r="C645" s="80"/>
      <c r="D645" s="51"/>
      <c r="E645" s="122"/>
      <c r="F645" s="68"/>
      <c r="G645" s="127"/>
      <c r="H645" s="80"/>
      <c r="I645" s="185"/>
    </row>
    <row r="646" spans="1:9">
      <c r="A646" s="157"/>
      <c r="B646" s="50"/>
      <c r="C646" s="51"/>
      <c r="D646" s="51"/>
      <c r="E646" s="122"/>
      <c r="F646" s="68"/>
      <c r="G646" s="129"/>
      <c r="H646" s="80"/>
      <c r="I646" s="185"/>
    </row>
    <row r="647" spans="1:9">
      <c r="A647" s="157"/>
      <c r="B647" s="50"/>
      <c r="C647" s="51"/>
      <c r="D647" s="51"/>
      <c r="E647" s="122"/>
      <c r="F647" s="68"/>
      <c r="G647" s="129"/>
      <c r="H647" s="80"/>
      <c r="I647" s="185"/>
    </row>
    <row r="648" spans="1:9">
      <c r="A648" s="157"/>
      <c r="B648" s="51"/>
      <c r="C648" s="51"/>
      <c r="D648" s="51"/>
      <c r="E648" s="51"/>
      <c r="F648" s="68"/>
      <c r="G648" s="130"/>
      <c r="H648" s="51"/>
      <c r="I648" s="185"/>
    </row>
    <row r="649" spans="1:9">
      <c r="A649" s="157"/>
      <c r="B649" s="51"/>
      <c r="C649" s="51"/>
      <c r="D649" s="51"/>
      <c r="E649" s="51"/>
      <c r="F649" s="747"/>
      <c r="G649" s="51"/>
      <c r="H649" s="756"/>
      <c r="I649" s="185"/>
    </row>
    <row r="650" spans="1:9">
      <c r="A650" s="157"/>
      <c r="B650" s="51"/>
      <c r="C650" s="51"/>
      <c r="D650" s="51"/>
      <c r="E650" s="51"/>
      <c r="F650" s="740"/>
      <c r="G650" s="51"/>
      <c r="H650" s="680"/>
      <c r="I650" s="185"/>
    </row>
    <row r="651" spans="1:9">
      <c r="A651" s="749"/>
      <c r="B651" s="679"/>
      <c r="C651" s="122"/>
      <c r="D651" s="122"/>
      <c r="E651" s="122"/>
      <c r="F651" s="679"/>
      <c r="G651" s="679"/>
      <c r="H651" s="126"/>
      <c r="I651" s="185"/>
    </row>
    <row r="652" spans="1:9">
      <c r="A652" s="749"/>
      <c r="B652" s="680"/>
      <c r="C652" s="122"/>
      <c r="D652" s="122"/>
      <c r="E652" s="122"/>
      <c r="F652" s="680"/>
      <c r="G652" s="680"/>
      <c r="H652" s="126"/>
      <c r="I652" s="185"/>
    </row>
    <row r="653" spans="1:9">
      <c r="A653" s="158"/>
      <c r="B653" s="50"/>
      <c r="C653" s="68"/>
      <c r="D653" s="68"/>
      <c r="E653" s="68"/>
      <c r="F653" s="68"/>
      <c r="G653" s="131"/>
      <c r="H653" s="80"/>
      <c r="I653" s="185"/>
    </row>
    <row r="654" spans="1:9">
      <c r="A654" s="158"/>
      <c r="B654" s="50"/>
      <c r="C654" s="68"/>
      <c r="D654" s="68"/>
      <c r="E654" s="68"/>
      <c r="F654" s="68"/>
      <c r="G654" s="131"/>
      <c r="H654" s="80"/>
      <c r="I654" s="185"/>
    </row>
    <row r="655" spans="1:9">
      <c r="A655" s="158"/>
      <c r="B655" s="50"/>
      <c r="C655" s="68"/>
      <c r="D655" s="68"/>
      <c r="E655" s="68"/>
      <c r="F655" s="68"/>
      <c r="G655" s="131"/>
      <c r="H655" s="80"/>
      <c r="I655" s="185"/>
    </row>
    <row r="656" spans="1:9">
      <c r="A656" s="158"/>
      <c r="B656" s="50"/>
      <c r="C656" s="68"/>
      <c r="D656" s="68"/>
      <c r="E656" s="68"/>
      <c r="F656" s="68"/>
      <c r="G656" s="131"/>
      <c r="H656" s="80"/>
      <c r="I656" s="185"/>
    </row>
    <row r="657" spans="1:9">
      <c r="A657" s="158"/>
      <c r="B657" s="50"/>
      <c r="C657" s="68"/>
      <c r="D657" s="68"/>
      <c r="E657" s="68"/>
      <c r="F657" s="68"/>
      <c r="G657" s="131"/>
      <c r="H657" s="80"/>
      <c r="I657" s="185"/>
    </row>
    <row r="658" spans="1:9">
      <c r="A658" s="158"/>
      <c r="B658" s="50"/>
      <c r="C658" s="68"/>
      <c r="D658" s="68"/>
      <c r="E658" s="68"/>
      <c r="F658" s="68"/>
      <c r="G658" s="131"/>
      <c r="H658" s="80"/>
      <c r="I658" s="185"/>
    </row>
    <row r="659" spans="1:9">
      <c r="A659" s="128"/>
      <c r="B659" s="50"/>
      <c r="C659" s="68"/>
      <c r="D659" s="68"/>
      <c r="E659" s="68"/>
      <c r="F659" s="68"/>
      <c r="G659" s="131"/>
      <c r="H659" s="80"/>
      <c r="I659" s="185"/>
    </row>
    <row r="660" spans="1:9">
      <c r="A660" s="128"/>
      <c r="B660" s="50"/>
      <c r="C660" s="68"/>
      <c r="D660" s="68"/>
      <c r="E660" s="68"/>
      <c r="F660" s="68"/>
      <c r="G660" s="131"/>
      <c r="H660" s="80"/>
      <c r="I660" s="185"/>
    </row>
    <row r="661" spans="1:9">
      <c r="A661" s="157"/>
      <c r="B661" s="51"/>
      <c r="C661" s="51"/>
      <c r="D661" s="51"/>
      <c r="E661" s="51"/>
      <c r="F661" s="747"/>
      <c r="G661" s="51"/>
      <c r="H661" s="748"/>
      <c r="I661" s="185"/>
    </row>
    <row r="662" spans="1:9">
      <c r="A662" s="157"/>
      <c r="B662" s="51"/>
      <c r="C662" s="51"/>
      <c r="D662" s="51"/>
      <c r="E662" s="51"/>
      <c r="F662" s="740"/>
      <c r="G662" s="51"/>
      <c r="H662" s="752"/>
      <c r="I662" s="185"/>
    </row>
    <row r="663" spans="1:9">
      <c r="A663" s="750"/>
      <c r="B663" s="750"/>
      <c r="C663" s="750"/>
      <c r="D663" s="51"/>
      <c r="E663" s="51"/>
      <c r="F663" s="51"/>
      <c r="G663" s="51"/>
      <c r="H663" s="748"/>
      <c r="I663" s="185"/>
    </row>
    <row r="664" spans="1:9">
      <c r="A664" s="750"/>
      <c r="B664" s="750"/>
      <c r="C664" s="750"/>
      <c r="D664" s="51"/>
      <c r="E664" s="51"/>
      <c r="F664" s="51"/>
      <c r="G664" s="51"/>
      <c r="H664" s="748"/>
      <c r="I664" s="185"/>
    </row>
    <row r="665" spans="1:9">
      <c r="A665" s="747"/>
      <c r="B665" s="747"/>
      <c r="C665" s="119"/>
      <c r="D665" s="51"/>
      <c r="E665" s="51"/>
      <c r="F665" s="51"/>
      <c r="G665" s="51"/>
      <c r="H665" s="748"/>
      <c r="I665" s="185"/>
    </row>
    <row r="666" spans="1:9">
      <c r="A666" s="747"/>
      <c r="B666" s="747"/>
      <c r="C666" s="119"/>
      <c r="D666" s="51"/>
      <c r="E666" s="51"/>
      <c r="F666" s="51"/>
      <c r="G666" s="51"/>
      <c r="H666" s="752"/>
      <c r="I666" s="185"/>
    </row>
    <row r="667" spans="1:9">
      <c r="A667" s="747"/>
      <c r="B667" s="747"/>
      <c r="C667" s="119"/>
      <c r="D667" s="51"/>
      <c r="E667" s="51"/>
      <c r="F667" s="51"/>
      <c r="G667" s="51"/>
      <c r="H667" s="132"/>
      <c r="I667" s="185"/>
    </row>
    <row r="668" spans="1:9">
      <c r="A668" s="747"/>
      <c r="B668" s="747"/>
      <c r="C668" s="119"/>
      <c r="D668" s="51"/>
      <c r="E668" s="51"/>
      <c r="F668" s="51"/>
      <c r="G668" s="51"/>
      <c r="H668" s="155"/>
      <c r="I668" s="185"/>
    </row>
    <row r="669" spans="1:9">
      <c r="A669" s="753"/>
      <c r="B669" s="753"/>
      <c r="C669" s="119"/>
      <c r="D669" s="51"/>
      <c r="E669" s="51"/>
      <c r="F669" s="51"/>
      <c r="G669" s="51"/>
      <c r="H669" s="80"/>
      <c r="I669" s="185"/>
    </row>
    <row r="670" spans="1:9">
      <c r="A670" s="104"/>
      <c r="B670" s="104"/>
      <c r="C670" s="51"/>
      <c r="D670" s="105"/>
      <c r="E670" s="51"/>
      <c r="F670" s="51"/>
      <c r="G670" s="51"/>
      <c r="H670" s="80"/>
      <c r="I670" s="185"/>
    </row>
    <row r="671" spans="1:9">
      <c r="A671" s="104"/>
      <c r="B671" s="104"/>
      <c r="C671" s="51"/>
      <c r="D671" s="105"/>
      <c r="E671" s="51"/>
      <c r="F671" s="51"/>
      <c r="G671" s="51"/>
      <c r="H671" s="51"/>
      <c r="I671" s="185"/>
    </row>
    <row r="672" spans="1:9">
      <c r="A672" s="662"/>
      <c r="B672" s="662"/>
      <c r="C672" s="662"/>
      <c r="D672" s="659"/>
      <c r="E672" s="659"/>
      <c r="F672" s="659"/>
      <c r="G672" s="659"/>
      <c r="H672" s="659"/>
      <c r="I672" s="185"/>
    </row>
    <row r="673" spans="1:9">
      <c r="A673" s="662"/>
      <c r="B673" s="662"/>
      <c r="C673" s="662"/>
      <c r="D673" s="659"/>
      <c r="E673" s="659"/>
      <c r="F673" s="659"/>
      <c r="G673" s="659"/>
      <c r="H673" s="659"/>
      <c r="I673" s="185"/>
    </row>
    <row r="674" spans="1:9">
      <c r="A674" s="662"/>
      <c r="B674" s="662"/>
      <c r="C674" s="662"/>
      <c r="D674" s="659"/>
      <c r="E674" s="659"/>
      <c r="F674" s="659"/>
      <c r="G674" s="659"/>
      <c r="H674" s="659"/>
      <c r="I674" s="185"/>
    </row>
    <row r="675" spans="1:9">
      <c r="A675" s="662"/>
      <c r="B675" s="662"/>
      <c r="C675" s="662"/>
      <c r="D675" s="659"/>
      <c r="E675" s="659"/>
      <c r="F675" s="659"/>
      <c r="G675" s="659"/>
      <c r="H675" s="659"/>
      <c r="I675" s="185"/>
    </row>
    <row r="676" spans="1:9">
      <c r="A676" s="753"/>
      <c r="B676" s="753"/>
      <c r="C676" s="133"/>
      <c r="D676" s="133"/>
      <c r="E676" s="119"/>
      <c r="F676" s="119"/>
      <c r="G676" s="119"/>
      <c r="H676" s="759"/>
      <c r="I676" s="185"/>
    </row>
    <row r="677" spans="1:9">
      <c r="A677" s="686"/>
      <c r="B677" s="686"/>
      <c r="C677" s="50"/>
      <c r="D677" s="133"/>
      <c r="E677" s="51"/>
      <c r="F677" s="51"/>
      <c r="G677" s="51"/>
      <c r="H677" s="759"/>
      <c r="I677" s="185"/>
    </row>
    <row r="678" spans="1:9">
      <c r="A678" s="749"/>
      <c r="B678" s="679"/>
      <c r="C678" s="749"/>
      <c r="D678" s="120"/>
      <c r="E678" s="121"/>
      <c r="F678" s="120"/>
      <c r="G678" s="121"/>
      <c r="H678" s="122"/>
      <c r="I678" s="185"/>
    </row>
    <row r="679" spans="1:9">
      <c r="A679" s="749"/>
      <c r="B679" s="680"/>
      <c r="C679" s="751"/>
      <c r="D679" s="122"/>
      <c r="E679" s="122"/>
      <c r="F679" s="122"/>
      <c r="G679" s="50"/>
      <c r="H679" s="122"/>
      <c r="I679" s="185"/>
    </row>
    <row r="680" spans="1:9">
      <c r="A680" s="123"/>
      <c r="B680" s="51"/>
      <c r="C680" s="68"/>
      <c r="D680" s="68"/>
      <c r="E680" s="68"/>
      <c r="F680" s="68"/>
      <c r="G680" s="68"/>
      <c r="H680" s="68"/>
      <c r="I680" s="185"/>
    </row>
    <row r="681" spans="1:9">
      <c r="A681" s="123"/>
      <c r="B681" s="51"/>
      <c r="C681" s="68"/>
      <c r="D681" s="68"/>
      <c r="E681" s="68"/>
      <c r="F681" s="68"/>
      <c r="G681" s="68"/>
      <c r="H681" s="68"/>
      <c r="I681" s="185"/>
    </row>
    <row r="682" spans="1:9">
      <c r="A682" s="123"/>
      <c r="B682" s="51"/>
      <c r="C682" s="68"/>
      <c r="D682" s="68"/>
      <c r="E682" s="68"/>
      <c r="F682" s="68"/>
      <c r="G682" s="68"/>
      <c r="H682" s="68"/>
      <c r="I682" s="185"/>
    </row>
    <row r="683" spans="1:9">
      <c r="A683" s="123"/>
      <c r="B683" s="51"/>
      <c r="C683" s="68"/>
      <c r="D683" s="68"/>
      <c r="E683" s="68"/>
      <c r="F683" s="68"/>
      <c r="G683" s="68"/>
      <c r="H683" s="68"/>
      <c r="I683" s="185"/>
    </row>
    <row r="684" spans="1:9">
      <c r="A684" s="123"/>
      <c r="B684" s="51"/>
      <c r="C684" s="68"/>
      <c r="D684" s="68"/>
      <c r="E684" s="68"/>
      <c r="F684" s="68"/>
      <c r="G684" s="68"/>
      <c r="H684" s="68"/>
      <c r="I684" s="185"/>
    </row>
    <row r="685" spans="1:9">
      <c r="A685" s="123"/>
      <c r="B685" s="51"/>
      <c r="C685" s="68"/>
      <c r="D685" s="68"/>
      <c r="E685" s="68"/>
      <c r="F685" s="68"/>
      <c r="G685" s="68"/>
      <c r="H685" s="68"/>
      <c r="I685" s="185"/>
    </row>
    <row r="686" spans="1:9">
      <c r="A686" s="157"/>
      <c r="B686" s="51"/>
      <c r="C686" s="68"/>
      <c r="D686" s="68"/>
      <c r="E686" s="68"/>
      <c r="F686" s="68"/>
      <c r="G686" s="68"/>
      <c r="H686" s="68"/>
      <c r="I686" s="185"/>
    </row>
    <row r="687" spans="1:9">
      <c r="A687" s="157"/>
      <c r="B687" s="51"/>
      <c r="C687" s="51"/>
      <c r="D687" s="51"/>
      <c r="E687" s="51"/>
      <c r="F687" s="747"/>
      <c r="G687" s="51"/>
      <c r="H687" s="757"/>
      <c r="I687" s="185"/>
    </row>
    <row r="688" spans="1:9">
      <c r="A688" s="157"/>
      <c r="B688" s="51"/>
      <c r="C688" s="51"/>
      <c r="D688" s="51"/>
      <c r="E688" s="51"/>
      <c r="F688" s="740"/>
      <c r="G688" s="51"/>
      <c r="H688" s="758"/>
      <c r="I688" s="185"/>
    </row>
    <row r="689" spans="1:9">
      <c r="A689" s="749"/>
      <c r="B689" s="679"/>
      <c r="C689" s="680"/>
      <c r="D689" s="679"/>
      <c r="E689" s="679"/>
      <c r="F689" s="679"/>
      <c r="G689" s="680"/>
      <c r="H689" s="122"/>
      <c r="I689" s="185"/>
    </row>
    <row r="690" spans="1:9">
      <c r="A690" s="749"/>
      <c r="B690" s="680"/>
      <c r="C690" s="680"/>
      <c r="D690" s="751"/>
      <c r="E690" s="751"/>
      <c r="F690" s="680"/>
      <c r="G690" s="680"/>
      <c r="H690" s="122"/>
      <c r="I690" s="185"/>
    </row>
    <row r="691" spans="1:9">
      <c r="A691" s="123"/>
      <c r="B691" s="51"/>
      <c r="C691" s="51"/>
      <c r="D691" s="51"/>
      <c r="E691" s="68"/>
      <c r="F691" s="68"/>
      <c r="G691" s="68"/>
      <c r="H691" s="80"/>
      <c r="I691" s="185"/>
    </row>
    <row r="692" spans="1:9">
      <c r="A692" s="123"/>
      <c r="B692" s="51"/>
      <c r="C692" s="51"/>
      <c r="D692" s="51"/>
      <c r="E692" s="68"/>
      <c r="F692" s="51"/>
      <c r="G692" s="68"/>
      <c r="H692" s="80"/>
      <c r="I692" s="185"/>
    </row>
    <row r="693" spans="1:9">
      <c r="A693" s="157"/>
      <c r="B693" s="51"/>
      <c r="C693" s="51"/>
      <c r="D693" s="51"/>
      <c r="E693" s="68"/>
      <c r="F693" s="51"/>
      <c r="G693" s="68"/>
      <c r="H693" s="68"/>
      <c r="I693" s="185"/>
    </row>
    <row r="694" spans="1:9">
      <c r="A694" s="157"/>
      <c r="B694" s="51"/>
      <c r="C694" s="51"/>
      <c r="D694" s="51"/>
      <c r="E694" s="68"/>
      <c r="F694" s="51"/>
      <c r="G694" s="68"/>
      <c r="H694" s="68"/>
      <c r="I694" s="185"/>
    </row>
    <row r="695" spans="1:9">
      <c r="A695" s="157"/>
      <c r="B695" s="51"/>
      <c r="C695" s="51"/>
      <c r="D695" s="51"/>
      <c r="E695" s="68"/>
      <c r="F695" s="51"/>
      <c r="G695" s="68"/>
      <c r="H695" s="68"/>
      <c r="I695" s="185"/>
    </row>
    <row r="696" spans="1:9">
      <c r="A696" s="157"/>
      <c r="B696" s="51"/>
      <c r="C696" s="51"/>
      <c r="D696" s="51"/>
      <c r="E696" s="68"/>
      <c r="F696" s="51"/>
      <c r="G696" s="68"/>
      <c r="H696" s="68"/>
      <c r="I696" s="185"/>
    </row>
    <row r="697" spans="1:9">
      <c r="A697" s="157"/>
      <c r="B697" s="51"/>
      <c r="C697" s="51"/>
      <c r="D697" s="51"/>
      <c r="E697" s="51"/>
      <c r="F697" s="747"/>
      <c r="G697" s="51"/>
      <c r="H697" s="756"/>
      <c r="I697" s="185"/>
    </row>
    <row r="698" spans="1:9">
      <c r="A698" s="157"/>
      <c r="B698" s="51"/>
      <c r="C698" s="51"/>
      <c r="D698" s="51"/>
      <c r="E698" s="51"/>
      <c r="F698" s="740"/>
      <c r="G698" s="51"/>
      <c r="H698" s="680"/>
      <c r="I698" s="185"/>
    </row>
    <row r="699" spans="1:9">
      <c r="A699" s="750"/>
      <c r="B699" s="750"/>
      <c r="C699" s="754"/>
      <c r="D699" s="747"/>
      <c r="E699" s="755"/>
      <c r="F699" s="755"/>
      <c r="G699" s="51"/>
      <c r="H699" s="756"/>
      <c r="I699" s="185"/>
    </row>
    <row r="700" spans="1:9">
      <c r="A700" s="750"/>
      <c r="B700" s="750"/>
      <c r="C700" s="680"/>
      <c r="D700" s="755"/>
      <c r="E700" s="755"/>
      <c r="F700" s="755"/>
      <c r="G700" s="51"/>
      <c r="H700" s="752"/>
      <c r="I700" s="185"/>
    </row>
    <row r="701" spans="1:9">
      <c r="A701" s="750"/>
      <c r="B701" s="750"/>
      <c r="C701" s="750"/>
      <c r="D701" s="750"/>
      <c r="E701" s="750"/>
      <c r="F701" s="750"/>
      <c r="G701" s="51"/>
      <c r="H701" s="748"/>
      <c r="I701" s="185"/>
    </row>
    <row r="702" spans="1:9">
      <c r="A702" s="750"/>
      <c r="B702" s="750"/>
      <c r="C702" s="750"/>
      <c r="D702" s="750"/>
      <c r="E702" s="750"/>
      <c r="F702" s="750"/>
      <c r="G702" s="51"/>
      <c r="H702" s="748"/>
      <c r="I702" s="185"/>
    </row>
    <row r="703" spans="1:9">
      <c r="A703" s="749"/>
      <c r="B703" s="679"/>
      <c r="C703" s="680"/>
      <c r="D703" s="680"/>
      <c r="E703" s="679"/>
      <c r="F703" s="679"/>
      <c r="G703" s="679"/>
      <c r="H703" s="126"/>
      <c r="I703" s="185"/>
    </row>
    <row r="704" spans="1:9">
      <c r="A704" s="749"/>
      <c r="B704" s="680"/>
      <c r="C704" s="680"/>
      <c r="D704" s="680"/>
      <c r="E704" s="751"/>
      <c r="F704" s="751"/>
      <c r="G704" s="751"/>
      <c r="H704" s="126"/>
      <c r="I704" s="185"/>
    </row>
    <row r="705" spans="1:9">
      <c r="A705" s="123"/>
      <c r="B705" s="50"/>
      <c r="C705" s="51"/>
      <c r="D705" s="51"/>
      <c r="E705" s="122"/>
      <c r="F705" s="68"/>
      <c r="G705" s="127"/>
      <c r="H705" s="80"/>
      <c r="I705" s="185"/>
    </row>
    <row r="706" spans="1:9">
      <c r="A706" s="128"/>
      <c r="B706" s="50"/>
      <c r="C706" s="51"/>
      <c r="D706" s="51"/>
      <c r="E706" s="122"/>
      <c r="F706" s="68"/>
      <c r="G706" s="127"/>
      <c r="H706" s="80"/>
      <c r="I706" s="185"/>
    </row>
    <row r="707" spans="1:9">
      <c r="A707" s="128"/>
      <c r="B707" s="50"/>
      <c r="C707" s="80"/>
      <c r="D707" s="51"/>
      <c r="E707" s="122"/>
      <c r="F707" s="68"/>
      <c r="G707" s="127"/>
      <c r="H707" s="80"/>
      <c r="I707" s="185"/>
    </row>
    <row r="708" spans="1:9">
      <c r="A708" s="157"/>
      <c r="B708" s="50"/>
      <c r="C708" s="80"/>
      <c r="D708" s="51"/>
      <c r="E708" s="122"/>
      <c r="F708" s="68"/>
      <c r="G708" s="127"/>
      <c r="H708" s="80"/>
      <c r="I708" s="185"/>
    </row>
    <row r="709" spans="1:9">
      <c r="A709" s="157"/>
      <c r="B709" s="50"/>
      <c r="C709" s="51"/>
      <c r="D709" s="51"/>
      <c r="E709" s="122"/>
      <c r="F709" s="68"/>
      <c r="G709" s="129"/>
      <c r="H709" s="80"/>
      <c r="I709" s="185"/>
    </row>
    <row r="710" spans="1:9">
      <c r="A710" s="157"/>
      <c r="B710" s="50"/>
      <c r="C710" s="51"/>
      <c r="D710" s="51"/>
      <c r="E710" s="122"/>
      <c r="F710" s="68"/>
      <c r="G710" s="129"/>
      <c r="H710" s="80"/>
      <c r="I710" s="185"/>
    </row>
    <row r="711" spans="1:9">
      <c r="A711" s="157"/>
      <c r="B711" s="51"/>
      <c r="C711" s="51"/>
      <c r="D711" s="51"/>
      <c r="E711" s="51"/>
      <c r="F711" s="68"/>
      <c r="G711" s="130"/>
      <c r="H711" s="51"/>
      <c r="I711" s="185"/>
    </row>
    <row r="712" spans="1:9">
      <c r="A712" s="157"/>
      <c r="B712" s="51"/>
      <c r="C712" s="51"/>
      <c r="D712" s="51"/>
      <c r="E712" s="51"/>
      <c r="F712" s="747"/>
      <c r="G712" s="51"/>
      <c r="H712" s="748"/>
      <c r="I712" s="185"/>
    </row>
    <row r="713" spans="1:9">
      <c r="A713" s="157"/>
      <c r="B713" s="51"/>
      <c r="C713" s="51"/>
      <c r="D713" s="51"/>
      <c r="E713" s="51"/>
      <c r="F713" s="740"/>
      <c r="G713" s="51"/>
      <c r="H713" s="680"/>
      <c r="I713" s="185"/>
    </row>
    <row r="714" spans="1:9">
      <c r="A714" s="749"/>
      <c r="B714" s="679"/>
      <c r="C714" s="122"/>
      <c r="D714" s="122"/>
      <c r="E714" s="122"/>
      <c r="F714" s="679"/>
      <c r="G714" s="679"/>
      <c r="H714" s="126"/>
      <c r="I714" s="185"/>
    </row>
    <row r="715" spans="1:9">
      <c r="A715" s="749"/>
      <c r="B715" s="680"/>
      <c r="C715" s="122"/>
      <c r="D715" s="122"/>
      <c r="E715" s="122"/>
      <c r="F715" s="680"/>
      <c r="G715" s="680"/>
      <c r="H715" s="126"/>
      <c r="I715" s="185"/>
    </row>
    <row r="716" spans="1:9">
      <c r="A716" s="123"/>
      <c r="B716" s="50"/>
      <c r="C716" s="68"/>
      <c r="D716" s="68"/>
      <c r="E716" s="68"/>
      <c r="F716" s="68"/>
      <c r="G716" s="131"/>
      <c r="H716" s="80"/>
      <c r="I716" s="185"/>
    </row>
    <row r="717" spans="1:9">
      <c r="A717" s="123"/>
      <c r="B717" s="50"/>
      <c r="C717" s="68"/>
      <c r="D717" s="68"/>
      <c r="E717" s="68"/>
      <c r="F717" s="68"/>
      <c r="G717" s="131"/>
      <c r="H717" s="80"/>
      <c r="I717" s="185"/>
    </row>
    <row r="718" spans="1:9">
      <c r="A718" s="128"/>
      <c r="B718" s="50"/>
      <c r="C718" s="68"/>
      <c r="D718" s="68"/>
      <c r="E718" s="68"/>
      <c r="F718" s="68"/>
      <c r="G718" s="131"/>
      <c r="H718" s="80"/>
      <c r="I718" s="185"/>
    </row>
    <row r="719" spans="1:9">
      <c r="A719" s="128"/>
      <c r="B719" s="50"/>
      <c r="C719" s="68"/>
      <c r="D719" s="68"/>
      <c r="E719" s="68"/>
      <c r="F719" s="68"/>
      <c r="G719" s="131"/>
      <c r="H719" s="80"/>
      <c r="I719" s="185"/>
    </row>
    <row r="720" spans="1:9">
      <c r="A720" s="157"/>
      <c r="B720" s="51"/>
      <c r="C720" s="68"/>
      <c r="D720" s="68"/>
      <c r="E720" s="68"/>
      <c r="F720" s="51"/>
      <c r="G720" s="131"/>
      <c r="H720" s="80"/>
      <c r="I720" s="185"/>
    </row>
    <row r="721" spans="1:9">
      <c r="A721" s="157"/>
      <c r="B721" s="51"/>
      <c r="C721" s="51"/>
      <c r="D721" s="51"/>
      <c r="E721" s="51"/>
      <c r="F721" s="747"/>
      <c r="G721" s="51"/>
      <c r="H721" s="748"/>
      <c r="I721" s="185"/>
    </row>
    <row r="722" spans="1:9">
      <c r="A722" s="157"/>
      <c r="B722" s="51"/>
      <c r="C722" s="51"/>
      <c r="D722" s="51"/>
      <c r="E722" s="51"/>
      <c r="F722" s="740"/>
      <c r="G722" s="51"/>
      <c r="H722" s="680"/>
      <c r="I722" s="185"/>
    </row>
    <row r="723" spans="1:9">
      <c r="A723" s="750"/>
      <c r="B723" s="750"/>
      <c r="C723" s="750"/>
      <c r="D723" s="51"/>
      <c r="E723" s="51"/>
      <c r="F723" s="51"/>
      <c r="G723" s="51"/>
      <c r="H723" s="748"/>
      <c r="I723" s="185"/>
    </row>
    <row r="724" spans="1:9">
      <c r="A724" s="750"/>
      <c r="B724" s="750"/>
      <c r="C724" s="750"/>
      <c r="D724" s="51"/>
      <c r="E724" s="51"/>
      <c r="F724" s="51"/>
      <c r="G724" s="51"/>
      <c r="H724" s="752"/>
      <c r="I724" s="185"/>
    </row>
    <row r="725" spans="1:9">
      <c r="A725" s="747"/>
      <c r="B725" s="747"/>
      <c r="C725" s="119"/>
      <c r="D725" s="51"/>
      <c r="E725" s="51"/>
      <c r="F725" s="51"/>
      <c r="G725" s="51"/>
      <c r="H725" s="748"/>
      <c r="I725" s="185"/>
    </row>
    <row r="726" spans="1:9">
      <c r="A726" s="747"/>
      <c r="B726" s="747"/>
      <c r="C726" s="119"/>
      <c r="D726" s="51"/>
      <c r="E726" s="51"/>
      <c r="F726" s="51"/>
      <c r="G726" s="51"/>
      <c r="H726" s="752"/>
      <c r="I726" s="185"/>
    </row>
    <row r="727" spans="1:9">
      <c r="A727" s="747"/>
      <c r="B727" s="747"/>
      <c r="C727" s="119"/>
      <c r="D727" s="51"/>
      <c r="E727" s="51"/>
      <c r="F727" s="51"/>
      <c r="G727" s="51"/>
      <c r="H727" s="132"/>
      <c r="I727" s="185"/>
    </row>
    <row r="728" spans="1:9">
      <c r="A728" s="747"/>
      <c r="B728" s="747"/>
      <c r="C728" s="119"/>
      <c r="D728" s="51"/>
      <c r="E728" s="51"/>
      <c r="F728" s="51"/>
      <c r="G728" s="51"/>
      <c r="H728" s="125"/>
      <c r="I728" s="185"/>
    </row>
    <row r="729" spans="1:9">
      <c r="A729" s="753"/>
      <c r="B729" s="753"/>
      <c r="C729" s="119"/>
      <c r="D729" s="51"/>
      <c r="E729" s="51"/>
      <c r="F729" s="51"/>
      <c r="G729" s="51"/>
      <c r="H729" s="80"/>
      <c r="I729" s="185"/>
    </row>
    <row r="730" spans="1:9">
      <c r="A730" s="157"/>
      <c r="B730" s="104"/>
      <c r="C730" s="51"/>
      <c r="D730" s="105"/>
      <c r="E730" s="51"/>
      <c r="F730" s="51"/>
      <c r="G730" s="51"/>
      <c r="H730" s="80"/>
      <c r="I730" s="185"/>
    </row>
    <row r="731" spans="1:9">
      <c r="A731" s="157"/>
      <c r="B731" s="104"/>
      <c r="C731" s="51"/>
      <c r="D731" s="105"/>
      <c r="E731" s="51"/>
      <c r="F731" s="51"/>
      <c r="G731" s="51"/>
      <c r="H731" s="51"/>
      <c r="I731" s="185"/>
    </row>
    <row r="732" spans="1:9">
      <c r="A732" s="662"/>
      <c r="B732" s="662"/>
      <c r="C732" s="662"/>
      <c r="D732" s="659"/>
      <c r="E732" s="659"/>
      <c r="F732" s="659"/>
      <c r="G732" s="659"/>
      <c r="H732" s="659"/>
      <c r="I732" s="185"/>
    </row>
    <row r="733" spans="1:9">
      <c r="A733" s="662"/>
      <c r="B733" s="662"/>
      <c r="C733" s="662"/>
      <c r="D733" s="659"/>
      <c r="E733" s="659"/>
      <c r="F733" s="659"/>
      <c r="G733" s="659"/>
      <c r="H733" s="659"/>
      <c r="I733" s="185"/>
    </row>
    <row r="734" spans="1:9">
      <c r="A734" s="662"/>
      <c r="B734" s="662"/>
      <c r="C734" s="662"/>
      <c r="D734" s="659"/>
      <c r="E734" s="659"/>
      <c r="F734" s="659"/>
      <c r="G734" s="659"/>
      <c r="H734" s="659"/>
      <c r="I734" s="185"/>
    </row>
    <row r="735" spans="1:9">
      <c r="A735" s="662"/>
      <c r="B735" s="662"/>
      <c r="C735" s="662"/>
      <c r="D735" s="659"/>
      <c r="E735" s="659"/>
      <c r="F735" s="659"/>
      <c r="G735" s="659"/>
      <c r="H735" s="659"/>
      <c r="I735" s="185"/>
    </row>
    <row r="736" spans="1:9">
      <c r="A736" s="157"/>
      <c r="B736" s="157"/>
      <c r="C736" s="157"/>
      <c r="D736" s="157"/>
      <c r="E736" s="157"/>
      <c r="F736" s="157"/>
      <c r="G736" s="157"/>
      <c r="H736" s="157"/>
      <c r="I736" s="185"/>
    </row>
    <row r="737" spans="1:9">
      <c r="A737" s="157"/>
      <c r="B737" s="157"/>
      <c r="C737" s="157"/>
      <c r="D737" s="157"/>
      <c r="E737" s="157"/>
      <c r="F737" s="157"/>
      <c r="G737" s="157"/>
      <c r="H737" s="157"/>
      <c r="I737" s="185"/>
    </row>
    <row r="738" spans="1:9">
      <c r="A738" s="157"/>
      <c r="B738" s="157"/>
      <c r="C738" s="157"/>
      <c r="D738" s="157"/>
      <c r="E738" s="157"/>
      <c r="F738" s="157"/>
      <c r="G738" s="157"/>
      <c r="H738" s="157"/>
      <c r="I738" s="185"/>
    </row>
    <row r="739" spans="1:9">
      <c r="A739" s="157"/>
      <c r="B739" s="157"/>
      <c r="C739" s="157"/>
      <c r="D739" s="157"/>
      <c r="E739" s="157"/>
      <c r="F739" s="157"/>
      <c r="G739" s="157"/>
      <c r="H739" s="157"/>
      <c r="I739" s="185"/>
    </row>
  </sheetData>
  <mergeCells count="544">
    <mergeCell ref="F12:F13"/>
    <mergeCell ref="H12:H13"/>
    <mergeCell ref="A14:A15"/>
    <mergeCell ref="B14:C15"/>
    <mergeCell ref="D14:D15"/>
    <mergeCell ref="E14:E15"/>
    <mergeCell ref="F14:G15"/>
    <mergeCell ref="A1:B1"/>
    <mergeCell ref="H1:H2"/>
    <mergeCell ref="A2:B2"/>
    <mergeCell ref="A3:A4"/>
    <mergeCell ref="B3:B4"/>
    <mergeCell ref="C3:C4"/>
    <mergeCell ref="A26:F27"/>
    <mergeCell ref="H26:H27"/>
    <mergeCell ref="A28:A29"/>
    <mergeCell ref="B28:D29"/>
    <mergeCell ref="E28:E29"/>
    <mergeCell ref="F28:F29"/>
    <mergeCell ref="G28:G29"/>
    <mergeCell ref="F22:F23"/>
    <mergeCell ref="H22:H23"/>
    <mergeCell ref="A24:B25"/>
    <mergeCell ref="C24:C25"/>
    <mergeCell ref="D24:F25"/>
    <mergeCell ref="H24:H25"/>
    <mergeCell ref="F46:F47"/>
    <mergeCell ref="H46:H47"/>
    <mergeCell ref="A48:C49"/>
    <mergeCell ref="H48:H49"/>
    <mergeCell ref="A50:B51"/>
    <mergeCell ref="H50:H51"/>
    <mergeCell ref="F37:F38"/>
    <mergeCell ref="H37:H38"/>
    <mergeCell ref="A39:A40"/>
    <mergeCell ref="B39:B40"/>
    <mergeCell ref="F39:F40"/>
    <mergeCell ref="G39:G40"/>
    <mergeCell ref="A117:C117"/>
    <mergeCell ref="D117:H120"/>
    <mergeCell ref="A118:C118"/>
    <mergeCell ref="A119:C119"/>
    <mergeCell ref="A120:C120"/>
    <mergeCell ref="A52:B53"/>
    <mergeCell ref="A54:B54"/>
    <mergeCell ref="A57:C57"/>
    <mergeCell ref="D57:H60"/>
    <mergeCell ref="A58:C58"/>
    <mergeCell ref="A59:C59"/>
    <mergeCell ref="A60:C60"/>
    <mergeCell ref="H52:H53"/>
    <mergeCell ref="F72:F73"/>
    <mergeCell ref="H72:H73"/>
    <mergeCell ref="A74:A75"/>
    <mergeCell ref="B74:C75"/>
    <mergeCell ref="D74:D75"/>
    <mergeCell ref="E74:E75"/>
    <mergeCell ref="F74:G75"/>
    <mergeCell ref="H82:H83"/>
    <mergeCell ref="A61:B61"/>
    <mergeCell ref="H61:H62"/>
    <mergeCell ref="A62:B62"/>
    <mergeCell ref="H144:H145"/>
    <mergeCell ref="F132:F133"/>
    <mergeCell ref="H132:H133"/>
    <mergeCell ref="A134:A135"/>
    <mergeCell ref="B134:C135"/>
    <mergeCell ref="D134:D135"/>
    <mergeCell ref="E134:E135"/>
    <mergeCell ref="F134:G135"/>
    <mergeCell ref="A121:B121"/>
    <mergeCell ref="H121:H122"/>
    <mergeCell ref="A122:B122"/>
    <mergeCell ref="A123:A124"/>
    <mergeCell ref="B123:B124"/>
    <mergeCell ref="C123:C124"/>
    <mergeCell ref="A178:C178"/>
    <mergeCell ref="A179:C179"/>
    <mergeCell ref="A180:C180"/>
    <mergeCell ref="A181:B181"/>
    <mergeCell ref="H181:H182"/>
    <mergeCell ref="A182:B182"/>
    <mergeCell ref="F157:F158"/>
    <mergeCell ref="H157:H158"/>
    <mergeCell ref="A159:A160"/>
    <mergeCell ref="B159:B160"/>
    <mergeCell ref="F159:F160"/>
    <mergeCell ref="G159:G160"/>
    <mergeCell ref="A170:B171"/>
    <mergeCell ref="H170:H171"/>
    <mergeCell ref="A172:B173"/>
    <mergeCell ref="A174:B174"/>
    <mergeCell ref="A177:C177"/>
    <mergeCell ref="D177:H180"/>
    <mergeCell ref="F217:F218"/>
    <mergeCell ref="H217:H218"/>
    <mergeCell ref="A219:A220"/>
    <mergeCell ref="B219:B220"/>
    <mergeCell ref="H202:H203"/>
    <mergeCell ref="A204:B205"/>
    <mergeCell ref="C204:C205"/>
    <mergeCell ref="D204:F205"/>
    <mergeCell ref="A183:A184"/>
    <mergeCell ref="B183:B184"/>
    <mergeCell ref="C183:C184"/>
    <mergeCell ref="F192:F193"/>
    <mergeCell ref="H192:H193"/>
    <mergeCell ref="A194:A195"/>
    <mergeCell ref="B194:C195"/>
    <mergeCell ref="D194:D195"/>
    <mergeCell ref="E194:E195"/>
    <mergeCell ref="F194:G195"/>
    <mergeCell ref="F202:F203"/>
    <mergeCell ref="H204:H205"/>
    <mergeCell ref="A206:F207"/>
    <mergeCell ref="H206:H207"/>
    <mergeCell ref="A208:A209"/>
    <mergeCell ref="B208:D209"/>
    <mergeCell ref="A237:C237"/>
    <mergeCell ref="D237:H240"/>
    <mergeCell ref="A238:C238"/>
    <mergeCell ref="A239:C239"/>
    <mergeCell ref="A240:C240"/>
    <mergeCell ref="A234:B234"/>
    <mergeCell ref="H228:H229"/>
    <mergeCell ref="H230:H231"/>
    <mergeCell ref="A232:B233"/>
    <mergeCell ref="A266:F267"/>
    <mergeCell ref="H266:H267"/>
    <mergeCell ref="A268:A269"/>
    <mergeCell ref="A254:A255"/>
    <mergeCell ref="B254:C255"/>
    <mergeCell ref="D254:D255"/>
    <mergeCell ref="E254:E255"/>
    <mergeCell ref="F254:G255"/>
    <mergeCell ref="A241:B241"/>
    <mergeCell ref="H241:H242"/>
    <mergeCell ref="A242:B242"/>
    <mergeCell ref="A243:A244"/>
    <mergeCell ref="B243:B244"/>
    <mergeCell ref="C243:C244"/>
    <mergeCell ref="A326:F327"/>
    <mergeCell ref="H326:H327"/>
    <mergeCell ref="A328:A329"/>
    <mergeCell ref="A324:B325"/>
    <mergeCell ref="C324:C325"/>
    <mergeCell ref="D324:F325"/>
    <mergeCell ref="H324:H325"/>
    <mergeCell ref="F312:F313"/>
    <mergeCell ref="H312:H313"/>
    <mergeCell ref="A314:A315"/>
    <mergeCell ref="B314:C315"/>
    <mergeCell ref="D314:D315"/>
    <mergeCell ref="E314:E315"/>
    <mergeCell ref="F314:G315"/>
    <mergeCell ref="A361:B361"/>
    <mergeCell ref="H361:H362"/>
    <mergeCell ref="A362:B362"/>
    <mergeCell ref="A363:A364"/>
    <mergeCell ref="B363:B364"/>
    <mergeCell ref="C363:C364"/>
    <mergeCell ref="A357:C357"/>
    <mergeCell ref="D357:H360"/>
    <mergeCell ref="A358:C358"/>
    <mergeCell ref="A359:C359"/>
    <mergeCell ref="A360:C360"/>
    <mergeCell ref="F383:F384"/>
    <mergeCell ref="H383:H384"/>
    <mergeCell ref="A385:B386"/>
    <mergeCell ref="C385:C386"/>
    <mergeCell ref="D385:F386"/>
    <mergeCell ref="H385:H386"/>
    <mergeCell ref="F372:F373"/>
    <mergeCell ref="H372:H373"/>
    <mergeCell ref="A374:A375"/>
    <mergeCell ref="B374:C375"/>
    <mergeCell ref="D374:D375"/>
    <mergeCell ref="E374:E375"/>
    <mergeCell ref="F374:G375"/>
    <mergeCell ref="F398:F399"/>
    <mergeCell ref="H398:H399"/>
    <mergeCell ref="A400:A401"/>
    <mergeCell ref="B400:B401"/>
    <mergeCell ref="F400:F401"/>
    <mergeCell ref="G400:G401"/>
    <mergeCell ref="A387:F388"/>
    <mergeCell ref="H387:H388"/>
    <mergeCell ref="A389:A390"/>
    <mergeCell ref="B389:D390"/>
    <mergeCell ref="E389:E390"/>
    <mergeCell ref="F389:F390"/>
    <mergeCell ref="G389:G390"/>
    <mergeCell ref="A414:B415"/>
    <mergeCell ref="H414:H415"/>
    <mergeCell ref="A416:B416"/>
    <mergeCell ref="A419:C419"/>
    <mergeCell ref="D419:H422"/>
    <mergeCell ref="A420:C420"/>
    <mergeCell ref="A421:C421"/>
    <mergeCell ref="A422:C422"/>
    <mergeCell ref="F408:F409"/>
    <mergeCell ref="H408:H409"/>
    <mergeCell ref="A410:C411"/>
    <mergeCell ref="H410:H411"/>
    <mergeCell ref="A412:B413"/>
    <mergeCell ref="H412:H413"/>
    <mergeCell ref="F434:F435"/>
    <mergeCell ref="H434:H435"/>
    <mergeCell ref="A436:A437"/>
    <mergeCell ref="B436:C437"/>
    <mergeCell ref="D436:D437"/>
    <mergeCell ref="E436:E437"/>
    <mergeCell ref="F436:G437"/>
    <mergeCell ref="A423:B423"/>
    <mergeCell ref="H423:H424"/>
    <mergeCell ref="A424:B424"/>
    <mergeCell ref="A425:A426"/>
    <mergeCell ref="B425:B426"/>
    <mergeCell ref="C425:C426"/>
    <mergeCell ref="A449:F450"/>
    <mergeCell ref="H449:H450"/>
    <mergeCell ref="A451:A452"/>
    <mergeCell ref="B451:D452"/>
    <mergeCell ref="E451:E452"/>
    <mergeCell ref="F451:F452"/>
    <mergeCell ref="G451:G452"/>
    <mergeCell ref="F445:F446"/>
    <mergeCell ref="H445:H446"/>
    <mergeCell ref="A447:B448"/>
    <mergeCell ref="C447:C448"/>
    <mergeCell ref="D447:F448"/>
    <mergeCell ref="H447:H448"/>
    <mergeCell ref="F470:F471"/>
    <mergeCell ref="H470:H471"/>
    <mergeCell ref="A472:C473"/>
    <mergeCell ref="H472:H473"/>
    <mergeCell ref="A474:B475"/>
    <mergeCell ref="A476:B477"/>
    <mergeCell ref="F460:F461"/>
    <mergeCell ref="H460:H461"/>
    <mergeCell ref="A462:A463"/>
    <mergeCell ref="B462:B463"/>
    <mergeCell ref="F462:F463"/>
    <mergeCell ref="G462:G463"/>
    <mergeCell ref="A485:B485"/>
    <mergeCell ref="H485:H486"/>
    <mergeCell ref="A486:B486"/>
    <mergeCell ref="A487:A488"/>
    <mergeCell ref="B487:B488"/>
    <mergeCell ref="C487:C488"/>
    <mergeCell ref="A478:B478"/>
    <mergeCell ref="A481:C481"/>
    <mergeCell ref="D481:H484"/>
    <mergeCell ref="A482:C482"/>
    <mergeCell ref="A483:C483"/>
    <mergeCell ref="A484:C484"/>
    <mergeCell ref="F507:F508"/>
    <mergeCell ref="H507:H508"/>
    <mergeCell ref="A509:B510"/>
    <mergeCell ref="C509:C510"/>
    <mergeCell ref="D509:F510"/>
    <mergeCell ref="H509:H510"/>
    <mergeCell ref="F496:F497"/>
    <mergeCell ref="H496:H497"/>
    <mergeCell ref="A498:A499"/>
    <mergeCell ref="B498:C499"/>
    <mergeCell ref="D498:D499"/>
    <mergeCell ref="E498:E499"/>
    <mergeCell ref="F498:G499"/>
    <mergeCell ref="F522:F523"/>
    <mergeCell ref="H522:H523"/>
    <mergeCell ref="A524:A525"/>
    <mergeCell ref="B524:B525"/>
    <mergeCell ref="F524:F525"/>
    <mergeCell ref="G524:G525"/>
    <mergeCell ref="A511:F512"/>
    <mergeCell ref="H511:H512"/>
    <mergeCell ref="A513:A514"/>
    <mergeCell ref="B513:D514"/>
    <mergeCell ref="E513:E514"/>
    <mergeCell ref="F513:F514"/>
    <mergeCell ref="G513:G514"/>
    <mergeCell ref="A539:B540"/>
    <mergeCell ref="A541:B541"/>
    <mergeCell ref="A544:C544"/>
    <mergeCell ref="D544:H547"/>
    <mergeCell ref="A545:C545"/>
    <mergeCell ref="A546:C546"/>
    <mergeCell ref="A547:C547"/>
    <mergeCell ref="F533:F534"/>
    <mergeCell ref="H533:H534"/>
    <mergeCell ref="A535:C536"/>
    <mergeCell ref="H535:H536"/>
    <mergeCell ref="A537:B538"/>
    <mergeCell ref="H537:H538"/>
    <mergeCell ref="F559:F560"/>
    <mergeCell ref="H559:H560"/>
    <mergeCell ref="A561:A562"/>
    <mergeCell ref="B561:C562"/>
    <mergeCell ref="D561:D562"/>
    <mergeCell ref="E561:E562"/>
    <mergeCell ref="F561:G562"/>
    <mergeCell ref="A548:B548"/>
    <mergeCell ref="H548:H549"/>
    <mergeCell ref="A549:B549"/>
    <mergeCell ref="A550:A551"/>
    <mergeCell ref="B550:B551"/>
    <mergeCell ref="C550:C551"/>
    <mergeCell ref="A573:F574"/>
    <mergeCell ref="H573:H574"/>
    <mergeCell ref="A575:A576"/>
    <mergeCell ref="B575:D576"/>
    <mergeCell ref="E575:E576"/>
    <mergeCell ref="F575:F576"/>
    <mergeCell ref="G575:G576"/>
    <mergeCell ref="F569:F570"/>
    <mergeCell ref="H569:H570"/>
    <mergeCell ref="A571:B572"/>
    <mergeCell ref="C571:C572"/>
    <mergeCell ref="D571:F572"/>
    <mergeCell ref="H571:H572"/>
    <mergeCell ref="F593:F594"/>
    <mergeCell ref="H593:H594"/>
    <mergeCell ref="A595:C596"/>
    <mergeCell ref="H595:H596"/>
    <mergeCell ref="A597:B598"/>
    <mergeCell ref="H597:H598"/>
    <mergeCell ref="F584:F585"/>
    <mergeCell ref="H584:H585"/>
    <mergeCell ref="A586:A587"/>
    <mergeCell ref="B586:B587"/>
    <mergeCell ref="F586:F587"/>
    <mergeCell ref="G586:G587"/>
    <mergeCell ref="A599:B600"/>
    <mergeCell ref="A601:B601"/>
    <mergeCell ref="D604:H606"/>
    <mergeCell ref="D607:G608"/>
    <mergeCell ref="H607:H608"/>
    <mergeCell ref="A609:C609"/>
    <mergeCell ref="D609:H612"/>
    <mergeCell ref="A610:C610"/>
    <mergeCell ref="A611:C611"/>
    <mergeCell ref="A612:C612"/>
    <mergeCell ref="F624:F625"/>
    <mergeCell ref="H624:H625"/>
    <mergeCell ref="A626:A627"/>
    <mergeCell ref="B626:C627"/>
    <mergeCell ref="D626:D627"/>
    <mergeCell ref="E626:E627"/>
    <mergeCell ref="F626:G627"/>
    <mergeCell ref="A613:B613"/>
    <mergeCell ref="H613:H614"/>
    <mergeCell ref="A614:B614"/>
    <mergeCell ref="A615:A616"/>
    <mergeCell ref="B615:B616"/>
    <mergeCell ref="C615:C616"/>
    <mergeCell ref="A638:F639"/>
    <mergeCell ref="H638:H639"/>
    <mergeCell ref="A640:A641"/>
    <mergeCell ref="B640:D641"/>
    <mergeCell ref="E640:E641"/>
    <mergeCell ref="F640:F641"/>
    <mergeCell ref="G640:G641"/>
    <mergeCell ref="F634:F635"/>
    <mergeCell ref="H634:H635"/>
    <mergeCell ref="A636:B637"/>
    <mergeCell ref="C636:C637"/>
    <mergeCell ref="D636:F637"/>
    <mergeCell ref="H636:H637"/>
    <mergeCell ref="F661:F662"/>
    <mergeCell ref="H661:H662"/>
    <mergeCell ref="A663:C664"/>
    <mergeCell ref="H663:H664"/>
    <mergeCell ref="A665:B666"/>
    <mergeCell ref="H665:H666"/>
    <mergeCell ref="F649:F650"/>
    <mergeCell ref="H649:H650"/>
    <mergeCell ref="A651:A652"/>
    <mergeCell ref="B651:B652"/>
    <mergeCell ref="F651:F652"/>
    <mergeCell ref="G651:G652"/>
    <mergeCell ref="A676:B676"/>
    <mergeCell ref="H676:H677"/>
    <mergeCell ref="A677:B677"/>
    <mergeCell ref="A678:A679"/>
    <mergeCell ref="B678:B679"/>
    <mergeCell ref="C678:C679"/>
    <mergeCell ref="A667:B668"/>
    <mergeCell ref="A669:B669"/>
    <mergeCell ref="A672:C672"/>
    <mergeCell ref="D672:H675"/>
    <mergeCell ref="A673:C673"/>
    <mergeCell ref="A674:C674"/>
    <mergeCell ref="A675:C675"/>
    <mergeCell ref="A699:B700"/>
    <mergeCell ref="C699:C700"/>
    <mergeCell ref="D699:F700"/>
    <mergeCell ref="H699:H700"/>
    <mergeCell ref="F687:F688"/>
    <mergeCell ref="H687:H688"/>
    <mergeCell ref="A689:A690"/>
    <mergeCell ref="B689:C690"/>
    <mergeCell ref="D689:D690"/>
    <mergeCell ref="E689:E690"/>
    <mergeCell ref="F689:G690"/>
    <mergeCell ref="F697:F698"/>
    <mergeCell ref="H697:H698"/>
    <mergeCell ref="A732:C732"/>
    <mergeCell ref="D732:H735"/>
    <mergeCell ref="A733:C733"/>
    <mergeCell ref="A734:C734"/>
    <mergeCell ref="A735:C735"/>
    <mergeCell ref="F721:F722"/>
    <mergeCell ref="H721:H722"/>
    <mergeCell ref="A723:C724"/>
    <mergeCell ref="H723:H724"/>
    <mergeCell ref="A725:B726"/>
    <mergeCell ref="H725:H726"/>
    <mergeCell ref="A727:B728"/>
    <mergeCell ref="A729:B729"/>
    <mergeCell ref="F712:F713"/>
    <mergeCell ref="H712:H713"/>
    <mergeCell ref="A714:A715"/>
    <mergeCell ref="B714:B715"/>
    <mergeCell ref="F714:F715"/>
    <mergeCell ref="G714:G715"/>
    <mergeCell ref="A701:F702"/>
    <mergeCell ref="H701:H702"/>
    <mergeCell ref="A703:A704"/>
    <mergeCell ref="B703:D704"/>
    <mergeCell ref="E703:E704"/>
    <mergeCell ref="F703:F704"/>
    <mergeCell ref="G703:G704"/>
    <mergeCell ref="A63:A64"/>
    <mergeCell ref="B63:B64"/>
    <mergeCell ref="C63:C64"/>
    <mergeCell ref="F82:F83"/>
    <mergeCell ref="G88:G89"/>
    <mergeCell ref="F97:F98"/>
    <mergeCell ref="H97:H98"/>
    <mergeCell ref="A99:A100"/>
    <mergeCell ref="B99:B100"/>
    <mergeCell ref="F99:F100"/>
    <mergeCell ref="G99:G100"/>
    <mergeCell ref="A84:B85"/>
    <mergeCell ref="C84:C85"/>
    <mergeCell ref="D84:F85"/>
    <mergeCell ref="H84:H85"/>
    <mergeCell ref="A86:F87"/>
    <mergeCell ref="H86:H87"/>
    <mergeCell ref="A88:A89"/>
    <mergeCell ref="B88:D89"/>
    <mergeCell ref="E88:E89"/>
    <mergeCell ref="F88:F89"/>
    <mergeCell ref="A112:B113"/>
    <mergeCell ref="A114:B114"/>
    <mergeCell ref="F166:F167"/>
    <mergeCell ref="H166:H167"/>
    <mergeCell ref="A168:C169"/>
    <mergeCell ref="H168:H169"/>
    <mergeCell ref="F106:F107"/>
    <mergeCell ref="H106:H107"/>
    <mergeCell ref="A108:C109"/>
    <mergeCell ref="H108:H109"/>
    <mergeCell ref="A110:B111"/>
    <mergeCell ref="H110:H111"/>
    <mergeCell ref="A146:F147"/>
    <mergeCell ref="H146:H147"/>
    <mergeCell ref="A148:A149"/>
    <mergeCell ref="B148:D149"/>
    <mergeCell ref="E148:E149"/>
    <mergeCell ref="F148:F149"/>
    <mergeCell ref="G148:G149"/>
    <mergeCell ref="F142:F143"/>
    <mergeCell ref="H142:H143"/>
    <mergeCell ref="A144:B145"/>
    <mergeCell ref="C144:C145"/>
    <mergeCell ref="D144:F145"/>
    <mergeCell ref="E208:E209"/>
    <mergeCell ref="F208:F209"/>
    <mergeCell ref="G208:G209"/>
    <mergeCell ref="F252:F253"/>
    <mergeCell ref="H252:H253"/>
    <mergeCell ref="F286:F287"/>
    <mergeCell ref="H286:H287"/>
    <mergeCell ref="A288:C289"/>
    <mergeCell ref="A290:B291"/>
    <mergeCell ref="F262:F263"/>
    <mergeCell ref="H262:H263"/>
    <mergeCell ref="A264:B265"/>
    <mergeCell ref="C264:C265"/>
    <mergeCell ref="D264:F265"/>
    <mergeCell ref="H264:H265"/>
    <mergeCell ref="F219:F220"/>
    <mergeCell ref="G219:G220"/>
    <mergeCell ref="F226:F227"/>
    <mergeCell ref="H226:H227"/>
    <mergeCell ref="A228:C229"/>
    <mergeCell ref="A230:B231"/>
    <mergeCell ref="H288:H289"/>
    <mergeCell ref="H290:H291"/>
    <mergeCell ref="A279:A280"/>
    <mergeCell ref="A294:B294"/>
    <mergeCell ref="F322:F323"/>
    <mergeCell ref="H322:H323"/>
    <mergeCell ref="B268:D269"/>
    <mergeCell ref="E268:E269"/>
    <mergeCell ref="F268:F269"/>
    <mergeCell ref="G268:G269"/>
    <mergeCell ref="F277:F278"/>
    <mergeCell ref="H277:H278"/>
    <mergeCell ref="A301:B301"/>
    <mergeCell ref="H301:H302"/>
    <mergeCell ref="A302:B302"/>
    <mergeCell ref="A303:A304"/>
    <mergeCell ref="B303:B304"/>
    <mergeCell ref="C303:C304"/>
    <mergeCell ref="A297:C297"/>
    <mergeCell ref="D297:H300"/>
    <mergeCell ref="A298:C298"/>
    <mergeCell ref="A299:C299"/>
    <mergeCell ref="A300:C300"/>
    <mergeCell ref="A292:B293"/>
    <mergeCell ref="B279:B280"/>
    <mergeCell ref="F279:F280"/>
    <mergeCell ref="G279:G280"/>
    <mergeCell ref="F346:F347"/>
    <mergeCell ref="H346:H347"/>
    <mergeCell ref="A348:C349"/>
    <mergeCell ref="A350:B351"/>
    <mergeCell ref="A354:B354"/>
    <mergeCell ref="B328:D329"/>
    <mergeCell ref="E328:E329"/>
    <mergeCell ref="F328:F329"/>
    <mergeCell ref="G328:G329"/>
    <mergeCell ref="F337:F338"/>
    <mergeCell ref="H337:H338"/>
    <mergeCell ref="H348:H349"/>
    <mergeCell ref="H350:H351"/>
    <mergeCell ref="A352:B353"/>
    <mergeCell ref="A339:A340"/>
    <mergeCell ref="B339:B340"/>
    <mergeCell ref="F339:F340"/>
    <mergeCell ref="G339:G340"/>
  </mergeCells>
  <pageMargins left="0.511811024" right="0.511811024" top="0.78740157499999996" bottom="0.78740157499999996" header="0.31496062000000002" footer="0.31496062000000002"/>
  <pageSetup paperSize="9" scale="74" orientation="portrait" r:id="rId1"/>
  <rowBreaks count="10" manualBreakCount="10">
    <brk id="60" max="7" man="1"/>
    <brk id="120" max="7" man="1"/>
    <brk id="180" max="7" man="1"/>
    <brk id="240" max="7" man="1"/>
    <brk id="300" max="7" man="1"/>
    <brk id="414" max="7" man="1"/>
    <brk id="474" max="7" man="1"/>
    <brk id="534" max="7" man="1"/>
    <brk id="594" max="7" man="1"/>
    <brk id="654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6"/>
  <sheetViews>
    <sheetView showGridLines="0" view="pageBreakPreview" zoomScale="90" zoomScaleNormal="100" zoomScaleSheetLayoutView="90" workbookViewId="0">
      <selection activeCell="H5" sqref="H5"/>
    </sheetView>
  </sheetViews>
  <sheetFormatPr defaultRowHeight="15"/>
  <cols>
    <col min="1" max="1" width="10.28515625" style="107" customWidth="1"/>
    <col min="2" max="2" width="48.85546875" style="107" customWidth="1"/>
    <col min="3" max="3" width="12.7109375" style="107" customWidth="1"/>
    <col min="4" max="4" width="9" style="107" customWidth="1"/>
    <col min="5" max="5" width="8.85546875" style="107" customWidth="1"/>
    <col min="6" max="6" width="11.7109375" style="107" customWidth="1"/>
    <col min="7" max="7" width="13" style="107" customWidth="1"/>
    <col min="8" max="8" width="11.42578125" style="107" customWidth="1"/>
  </cols>
  <sheetData>
    <row r="1" spans="1:8">
      <c r="A1" s="650" t="s">
        <v>3846</v>
      </c>
      <c r="B1" s="651"/>
      <c r="C1" s="48" t="s">
        <v>3763</v>
      </c>
      <c r="D1" s="48" t="s">
        <v>3857</v>
      </c>
      <c r="E1" s="49"/>
      <c r="F1" s="49"/>
      <c r="G1" s="49"/>
      <c r="H1" s="710" t="s">
        <v>3765</v>
      </c>
    </row>
    <row r="2" spans="1:8">
      <c r="A2" s="685" t="s">
        <v>3858</v>
      </c>
      <c r="B2" s="686"/>
      <c r="C2" s="50"/>
      <c r="D2" s="133"/>
      <c r="E2" s="51"/>
      <c r="F2" s="51"/>
      <c r="G2" s="51"/>
      <c r="H2" s="711"/>
    </row>
    <row r="3" spans="1:8">
      <c r="A3" s="632" t="s">
        <v>3768</v>
      </c>
      <c r="B3" s="634" t="s">
        <v>3769</v>
      </c>
      <c r="C3" s="687" t="s">
        <v>3770</v>
      </c>
      <c r="D3" s="52" t="s">
        <v>3771</v>
      </c>
      <c r="E3" s="53"/>
      <c r="F3" s="54" t="s">
        <v>3772</v>
      </c>
      <c r="G3" s="53"/>
      <c r="H3" s="55" t="s">
        <v>3773</v>
      </c>
    </row>
    <row r="4" spans="1:8">
      <c r="A4" s="633"/>
      <c r="B4" s="766"/>
      <c r="C4" s="767"/>
      <c r="D4" s="56" t="s">
        <v>3774</v>
      </c>
      <c r="E4" s="56" t="s">
        <v>3775</v>
      </c>
      <c r="F4" s="56" t="s">
        <v>3776</v>
      </c>
      <c r="G4" s="57" t="s">
        <v>3777</v>
      </c>
      <c r="H4" s="58" t="s">
        <v>3778</v>
      </c>
    </row>
    <row r="5" spans="1:8">
      <c r="A5" s="59" t="s">
        <v>3811</v>
      </c>
      <c r="B5" s="60" t="s">
        <v>3849</v>
      </c>
      <c r="C5" s="61">
        <v>1</v>
      </c>
      <c r="D5" s="61">
        <v>0.55000000000000004</v>
      </c>
      <c r="E5" s="61">
        <v>0.44999999999999996</v>
      </c>
      <c r="F5" s="61">
        <v>167.08</v>
      </c>
      <c r="G5" s="61">
        <v>18.579999999999998</v>
      </c>
      <c r="H5" s="62">
        <f t="shared" ref="H5:H8" si="0">((F5*D5)+(E5*G5))*C5</f>
        <v>100.25500000000002</v>
      </c>
    </row>
    <row r="6" spans="1:8">
      <c r="A6" s="63" t="s">
        <v>3814</v>
      </c>
      <c r="B6" s="64" t="s">
        <v>3897</v>
      </c>
      <c r="C6" s="61">
        <v>1</v>
      </c>
      <c r="D6" s="61">
        <v>0.52</v>
      </c>
      <c r="E6" s="61">
        <v>0.48</v>
      </c>
      <c r="F6" s="61">
        <v>72.739999999999995</v>
      </c>
      <c r="G6" s="61">
        <v>13.63</v>
      </c>
      <c r="H6" s="62">
        <f t="shared" si="0"/>
        <v>44.367199999999997</v>
      </c>
    </row>
    <row r="7" spans="1:8">
      <c r="A7" s="63" t="s">
        <v>3816</v>
      </c>
      <c r="B7" s="64" t="s">
        <v>3898</v>
      </c>
      <c r="C7" s="61">
        <v>1</v>
      </c>
      <c r="D7" s="61">
        <v>1</v>
      </c>
      <c r="E7" s="61">
        <v>0</v>
      </c>
      <c r="F7" s="61">
        <v>114.87</v>
      </c>
      <c r="G7" s="61">
        <v>13.63</v>
      </c>
      <c r="H7" s="62">
        <f t="shared" si="0"/>
        <v>114.87</v>
      </c>
    </row>
    <row r="8" spans="1:8">
      <c r="A8" s="63" t="s">
        <v>3817</v>
      </c>
      <c r="B8" s="64" t="s">
        <v>3852</v>
      </c>
      <c r="C8" s="61">
        <v>1</v>
      </c>
      <c r="D8" s="61">
        <v>0.52</v>
      </c>
      <c r="E8" s="61">
        <v>0.48</v>
      </c>
      <c r="F8" s="61">
        <v>3.54</v>
      </c>
      <c r="G8" s="61">
        <v>0</v>
      </c>
      <c r="H8" s="62">
        <f t="shared" si="0"/>
        <v>1.8408</v>
      </c>
    </row>
    <row r="9" spans="1:8">
      <c r="A9" s="63" t="s">
        <v>3859</v>
      </c>
      <c r="B9" s="64" t="s">
        <v>3900</v>
      </c>
      <c r="C9" s="61">
        <v>1</v>
      </c>
      <c r="D9" s="61">
        <v>0.78</v>
      </c>
      <c r="E9" s="61">
        <v>0.21999999999999997</v>
      </c>
      <c r="F9" s="61">
        <v>138.59</v>
      </c>
      <c r="G9" s="61">
        <v>13.63</v>
      </c>
      <c r="H9" s="62">
        <f>((F9*D9)+(E9*G9))*C9+0.01</f>
        <v>111.1088</v>
      </c>
    </row>
    <row r="10" spans="1:8">
      <c r="A10" s="63" t="s">
        <v>3818</v>
      </c>
      <c r="B10" s="64" t="s">
        <v>3899</v>
      </c>
      <c r="C10" s="61">
        <v>1</v>
      </c>
      <c r="D10" s="61">
        <v>0.98</v>
      </c>
      <c r="E10" s="61">
        <v>2.0000000000000018E-2</v>
      </c>
      <c r="F10" s="61">
        <v>153.05000000000001</v>
      </c>
      <c r="G10" s="61">
        <v>15.76</v>
      </c>
      <c r="H10" s="62">
        <f>((F10*D10)+(E10*G10))*C10+0.01</f>
        <v>150.3142</v>
      </c>
    </row>
    <row r="11" spans="1:8">
      <c r="A11" s="255"/>
      <c r="B11" s="65"/>
      <c r="C11" s="61"/>
      <c r="D11" s="61"/>
      <c r="E11" s="61"/>
      <c r="F11" s="61"/>
      <c r="G11" s="61"/>
      <c r="H11" s="62"/>
    </row>
    <row r="12" spans="1:8">
      <c r="A12" s="256"/>
      <c r="B12" s="66"/>
      <c r="C12" s="66"/>
      <c r="D12" s="66"/>
      <c r="E12" s="66"/>
      <c r="F12" s="628" t="s">
        <v>3780</v>
      </c>
      <c r="G12" s="66"/>
      <c r="H12" s="630">
        <f>SUM(H5:H11)+0.01</f>
        <v>522.76600000000008</v>
      </c>
    </row>
    <row r="13" spans="1:8">
      <c r="A13" s="257"/>
      <c r="B13" s="51"/>
      <c r="C13" s="51"/>
      <c r="D13" s="51"/>
      <c r="E13" s="51"/>
      <c r="F13" s="768"/>
      <c r="G13" s="51"/>
      <c r="H13" s="640"/>
    </row>
    <row r="14" spans="1:8">
      <c r="A14" s="632" t="s">
        <v>3768</v>
      </c>
      <c r="B14" s="664" t="s">
        <v>3781</v>
      </c>
      <c r="C14" s="770"/>
      <c r="D14" s="636" t="s">
        <v>3782</v>
      </c>
      <c r="E14" s="636" t="s">
        <v>3770</v>
      </c>
      <c r="F14" s="668" t="s">
        <v>3783</v>
      </c>
      <c r="G14" s="770"/>
      <c r="H14" s="55" t="s">
        <v>3784</v>
      </c>
    </row>
    <row r="15" spans="1:8">
      <c r="A15" s="633"/>
      <c r="B15" s="769"/>
      <c r="C15" s="766"/>
      <c r="D15" s="767"/>
      <c r="E15" s="767"/>
      <c r="F15" s="771"/>
      <c r="G15" s="766"/>
      <c r="H15" s="58" t="s">
        <v>3778</v>
      </c>
    </row>
    <row r="16" spans="1:8">
      <c r="A16" s="59" t="s">
        <v>3860</v>
      </c>
      <c r="B16" s="67" t="s">
        <v>3861</v>
      </c>
      <c r="C16" s="65"/>
      <c r="D16" s="65"/>
      <c r="E16" s="61">
        <v>1</v>
      </c>
      <c r="F16" s="68"/>
      <c r="G16" s="61">
        <v>30.24</v>
      </c>
      <c r="H16" s="62">
        <f>E16*G16</f>
        <v>30.24</v>
      </c>
    </row>
    <row r="17" spans="1:8">
      <c r="A17" s="63" t="s">
        <v>3787</v>
      </c>
      <c r="B17" s="67" t="s">
        <v>3788</v>
      </c>
      <c r="C17" s="65"/>
      <c r="D17" s="65"/>
      <c r="E17" s="61">
        <v>3</v>
      </c>
      <c r="F17" s="51"/>
      <c r="G17" s="61">
        <v>8.3000000000000007</v>
      </c>
      <c r="H17" s="62">
        <f>E17*G17</f>
        <v>24.900000000000002</v>
      </c>
    </row>
    <row r="18" spans="1:8">
      <c r="A18" s="258"/>
      <c r="B18" s="67" t="s">
        <v>3789</v>
      </c>
      <c r="C18" s="65"/>
      <c r="D18" s="65"/>
      <c r="E18" s="61"/>
      <c r="F18" s="51"/>
      <c r="G18" s="61"/>
      <c r="H18" s="62">
        <f>(H16+H17)*15.51%</f>
        <v>8.5522139999999993</v>
      </c>
    </row>
    <row r="19" spans="1:8">
      <c r="A19" s="258"/>
      <c r="B19" s="51"/>
      <c r="C19" s="65"/>
      <c r="D19" s="65"/>
      <c r="E19" s="61"/>
      <c r="F19" s="69"/>
      <c r="G19" s="61"/>
      <c r="H19" s="62"/>
    </row>
    <row r="20" spans="1:8">
      <c r="A20" s="258"/>
      <c r="B20" s="51"/>
      <c r="C20" s="65"/>
      <c r="D20" s="65"/>
      <c r="E20" s="61"/>
      <c r="F20" s="69"/>
      <c r="G20" s="61"/>
      <c r="H20" s="62"/>
    </row>
    <row r="21" spans="1:8">
      <c r="A21" s="255"/>
      <c r="B21" s="51"/>
      <c r="C21" s="65"/>
      <c r="D21" s="65"/>
      <c r="E21" s="61"/>
      <c r="F21" s="69"/>
      <c r="G21" s="61"/>
      <c r="H21" s="62"/>
    </row>
    <row r="22" spans="1:8">
      <c r="A22" s="177"/>
      <c r="B22" s="66"/>
      <c r="C22" s="66"/>
      <c r="D22" s="66"/>
      <c r="E22" s="66"/>
      <c r="F22" s="628" t="s">
        <v>3790</v>
      </c>
      <c r="G22" s="66"/>
      <c r="H22" s="630">
        <f>SUM(H16:H18)</f>
        <v>63.692214</v>
      </c>
    </row>
    <row r="23" spans="1:8">
      <c r="A23" s="174"/>
      <c r="B23" s="70"/>
      <c r="C23" s="70"/>
      <c r="D23" s="70"/>
      <c r="E23" s="70"/>
      <c r="F23" s="768"/>
      <c r="G23" s="70"/>
      <c r="H23" s="640"/>
    </row>
    <row r="24" spans="1:8">
      <c r="A24" s="671" t="s">
        <v>3791</v>
      </c>
      <c r="B24" s="672"/>
      <c r="C24" s="675">
        <v>841</v>
      </c>
      <c r="D24" s="628" t="s">
        <v>3792</v>
      </c>
      <c r="E24" s="676"/>
      <c r="F24" s="676"/>
      <c r="G24" s="51"/>
      <c r="H24" s="670">
        <f>(H12+H22)</f>
        <v>586.45821400000011</v>
      </c>
    </row>
    <row r="25" spans="1:8">
      <c r="A25" s="673"/>
      <c r="B25" s="674"/>
      <c r="C25" s="769"/>
      <c r="D25" s="677"/>
      <c r="E25" s="677"/>
      <c r="F25" s="677"/>
      <c r="G25" s="70"/>
      <c r="H25" s="640"/>
    </row>
    <row r="26" spans="1:8">
      <c r="A26" s="671" t="s">
        <v>3793</v>
      </c>
      <c r="B26" s="672"/>
      <c r="C26" s="672"/>
      <c r="D26" s="672"/>
      <c r="E26" s="672"/>
      <c r="F26" s="672"/>
      <c r="G26" s="51"/>
      <c r="H26" s="630">
        <f>H24/C24</f>
        <v>0.69733438049940555</v>
      </c>
    </row>
    <row r="27" spans="1:8">
      <c r="A27" s="673"/>
      <c r="B27" s="674"/>
      <c r="C27" s="674"/>
      <c r="D27" s="674"/>
      <c r="E27" s="674"/>
      <c r="F27" s="674"/>
      <c r="G27" s="51"/>
      <c r="H27" s="678"/>
    </row>
    <row r="28" spans="1:8">
      <c r="A28" s="632" t="s">
        <v>3768</v>
      </c>
      <c r="B28" s="679" t="s">
        <v>3794</v>
      </c>
      <c r="C28" s="752"/>
      <c r="D28" s="773"/>
      <c r="E28" s="682" t="s">
        <v>3795</v>
      </c>
      <c r="F28" s="682" t="s">
        <v>3784</v>
      </c>
      <c r="G28" s="636" t="s">
        <v>3796</v>
      </c>
      <c r="H28" s="72" t="s">
        <v>3784</v>
      </c>
    </row>
    <row r="29" spans="1:8">
      <c r="A29" s="633"/>
      <c r="B29" s="769"/>
      <c r="C29" s="769"/>
      <c r="D29" s="766"/>
      <c r="E29" s="767"/>
      <c r="F29" s="767"/>
      <c r="G29" s="767"/>
      <c r="H29" s="73" t="s">
        <v>3797</v>
      </c>
    </row>
    <row r="30" spans="1:8">
      <c r="A30" s="74"/>
      <c r="B30" s="75"/>
      <c r="C30" s="51"/>
      <c r="D30" s="65"/>
      <c r="E30" s="76"/>
      <c r="F30" s="61"/>
      <c r="G30" s="77"/>
      <c r="H30" s="78"/>
    </row>
    <row r="31" spans="1:8">
      <c r="A31" s="79"/>
      <c r="B31" s="75"/>
      <c r="C31" s="51"/>
      <c r="D31" s="65"/>
      <c r="E31" s="76"/>
      <c r="F31" s="61"/>
      <c r="G31" s="77"/>
      <c r="H31" s="78"/>
    </row>
    <row r="32" spans="1:8">
      <c r="A32" s="79"/>
      <c r="B32" s="75"/>
      <c r="C32" s="80"/>
      <c r="D32" s="65"/>
      <c r="E32" s="76"/>
      <c r="F32" s="61"/>
      <c r="G32" s="77"/>
      <c r="H32" s="78"/>
    </row>
    <row r="33" spans="1:8">
      <c r="A33" s="258"/>
      <c r="B33" s="75"/>
      <c r="C33" s="80"/>
      <c r="D33" s="65"/>
      <c r="E33" s="76"/>
      <c r="F33" s="61"/>
      <c r="G33" s="77"/>
      <c r="H33" s="78"/>
    </row>
    <row r="34" spans="1:8">
      <c r="A34" s="258"/>
      <c r="B34" s="75"/>
      <c r="C34" s="51"/>
      <c r="D34" s="65"/>
      <c r="E34" s="76"/>
      <c r="F34" s="61"/>
      <c r="G34" s="81"/>
      <c r="H34" s="78"/>
    </row>
    <row r="35" spans="1:8">
      <c r="A35" s="258"/>
      <c r="B35" s="75"/>
      <c r="C35" s="51"/>
      <c r="D35" s="65"/>
      <c r="E35" s="76"/>
      <c r="F35" s="61"/>
      <c r="G35" s="81"/>
      <c r="H35" s="78"/>
    </row>
    <row r="36" spans="1:8">
      <c r="A36" s="255"/>
      <c r="B36" s="51"/>
      <c r="C36" s="69"/>
      <c r="D36" s="65"/>
      <c r="E36" s="65"/>
      <c r="F36" s="61"/>
      <c r="G36" s="82"/>
      <c r="H36" s="83"/>
    </row>
    <row r="37" spans="1:8">
      <c r="A37" s="177"/>
      <c r="B37" s="66"/>
      <c r="C37" s="66"/>
      <c r="D37" s="66"/>
      <c r="E37" s="66"/>
      <c r="F37" s="628" t="s">
        <v>3798</v>
      </c>
      <c r="G37" s="66"/>
      <c r="H37" s="630"/>
    </row>
    <row r="38" spans="1:8">
      <c r="A38" s="174"/>
      <c r="B38" s="51"/>
      <c r="C38" s="51"/>
      <c r="D38" s="51"/>
      <c r="E38" s="51"/>
      <c r="F38" s="768"/>
      <c r="G38" s="51"/>
      <c r="H38" s="640"/>
    </row>
    <row r="39" spans="1:8">
      <c r="A39" s="632" t="s">
        <v>3768</v>
      </c>
      <c r="B39" s="634" t="s">
        <v>3799</v>
      </c>
      <c r="C39" s="84" t="s">
        <v>3</v>
      </c>
      <c r="D39" s="85" t="s">
        <v>3</v>
      </c>
      <c r="E39" s="86" t="s">
        <v>3</v>
      </c>
      <c r="F39" s="636" t="s">
        <v>3784</v>
      </c>
      <c r="G39" s="636" t="s">
        <v>3796</v>
      </c>
      <c r="H39" s="72" t="s">
        <v>3773</v>
      </c>
    </row>
    <row r="40" spans="1:8">
      <c r="A40" s="633"/>
      <c r="B40" s="766"/>
      <c r="C40" s="76" t="s">
        <v>3800</v>
      </c>
      <c r="D40" s="76" t="s">
        <v>3801</v>
      </c>
      <c r="E40" s="76" t="s">
        <v>3802</v>
      </c>
      <c r="F40" s="772"/>
      <c r="G40" s="772"/>
      <c r="H40" s="87" t="s">
        <v>3797</v>
      </c>
    </row>
    <row r="41" spans="1:8">
      <c r="A41" s="74"/>
      <c r="B41" s="88"/>
      <c r="C41" s="89"/>
      <c r="D41" s="89"/>
      <c r="E41" s="89"/>
      <c r="F41" s="89"/>
      <c r="G41" s="90"/>
      <c r="H41" s="91"/>
    </row>
    <row r="42" spans="1:8">
      <c r="A42" s="92"/>
      <c r="B42" s="88"/>
      <c r="C42" s="61"/>
      <c r="D42" s="61"/>
      <c r="E42" s="61"/>
      <c r="F42" s="93"/>
      <c r="G42" s="94"/>
      <c r="H42" s="95"/>
    </row>
    <row r="43" spans="1:8">
      <c r="A43" s="79"/>
      <c r="B43" s="88"/>
      <c r="C43" s="61"/>
      <c r="D43" s="61"/>
      <c r="E43" s="61"/>
      <c r="F43" s="93"/>
      <c r="G43" s="94"/>
      <c r="H43" s="95"/>
    </row>
    <row r="44" spans="1:8">
      <c r="A44" s="79"/>
      <c r="B44" s="88"/>
      <c r="C44" s="61"/>
      <c r="D44" s="61"/>
      <c r="E44" s="61"/>
      <c r="F44" s="93"/>
      <c r="G44" s="94"/>
      <c r="H44" s="95"/>
    </row>
    <row r="45" spans="1:8">
      <c r="A45" s="255"/>
      <c r="B45" s="65"/>
      <c r="C45" s="61"/>
      <c r="D45" s="61"/>
      <c r="E45" s="61"/>
      <c r="F45" s="65"/>
      <c r="G45" s="94"/>
      <c r="H45" s="95"/>
    </row>
    <row r="46" spans="1:8">
      <c r="A46" s="177"/>
      <c r="B46" s="66"/>
      <c r="C46" s="66"/>
      <c r="D46" s="66"/>
      <c r="E46" s="66"/>
      <c r="F46" s="628" t="s">
        <v>3803</v>
      </c>
      <c r="G46" s="66"/>
      <c r="H46" s="630"/>
    </row>
    <row r="47" spans="1:8">
      <c r="A47" s="174"/>
      <c r="B47" s="51"/>
      <c r="C47" s="51"/>
      <c r="D47" s="51"/>
      <c r="E47" s="51"/>
      <c r="F47" s="768"/>
      <c r="G47" s="51"/>
      <c r="H47" s="640"/>
    </row>
    <row r="48" spans="1:8">
      <c r="A48" s="638" t="s">
        <v>3804</v>
      </c>
      <c r="B48" s="639"/>
      <c r="C48" s="639"/>
      <c r="D48" s="66"/>
      <c r="E48" s="66"/>
      <c r="F48" s="66"/>
      <c r="G48" s="66"/>
      <c r="H48" s="630">
        <f>H26+H37+H46</f>
        <v>0.69733438049940555</v>
      </c>
    </row>
    <row r="49" spans="1:8">
      <c r="A49" s="638"/>
      <c r="B49" s="639"/>
      <c r="C49" s="639"/>
      <c r="D49" s="70"/>
      <c r="E49" s="70"/>
      <c r="F49" s="70"/>
      <c r="G49" s="70"/>
      <c r="H49" s="640"/>
    </row>
    <row r="50" spans="1:8">
      <c r="A50" s="646" t="s">
        <v>3847</v>
      </c>
      <c r="B50" s="647"/>
      <c r="C50" s="96"/>
      <c r="D50" s="66"/>
      <c r="E50" s="66"/>
      <c r="F50" s="66"/>
      <c r="G50" s="66"/>
      <c r="H50" s="644">
        <f>H48*34.32%</f>
        <v>0.23932515938739599</v>
      </c>
    </row>
    <row r="51" spans="1:8">
      <c r="A51" s="646"/>
      <c r="B51" s="647"/>
      <c r="C51" s="97"/>
      <c r="D51" s="70"/>
      <c r="E51" s="70"/>
      <c r="F51" s="70"/>
      <c r="G51" s="70"/>
      <c r="H51" s="645"/>
    </row>
    <row r="52" spans="1:8">
      <c r="A52" s="646" t="s">
        <v>3805</v>
      </c>
      <c r="B52" s="647"/>
      <c r="C52" s="96"/>
      <c r="D52" s="51"/>
      <c r="E52" s="51"/>
      <c r="F52" s="51"/>
      <c r="G52" s="51"/>
      <c r="H52" s="644">
        <f>(H48+H50)</f>
        <v>0.93665953988680151</v>
      </c>
    </row>
    <row r="53" spans="1:8" ht="15.75" thickBot="1">
      <c r="A53" s="648"/>
      <c r="B53" s="649"/>
      <c r="C53" s="99"/>
      <c r="D53" s="100"/>
      <c r="E53" s="100"/>
      <c r="F53" s="100"/>
      <c r="G53" s="100"/>
      <c r="H53" s="737"/>
    </row>
    <row r="54" spans="1:8">
      <c r="A54" s="650" t="s">
        <v>3806</v>
      </c>
      <c r="B54" s="651"/>
      <c r="C54" s="102"/>
      <c r="D54" s="69"/>
      <c r="E54" s="69"/>
      <c r="F54" s="69"/>
      <c r="G54" s="69"/>
      <c r="H54" s="95"/>
    </row>
    <row r="55" spans="1:8">
      <c r="A55" s="103"/>
      <c r="B55" s="104"/>
      <c r="C55" s="69"/>
      <c r="D55" s="105"/>
      <c r="E55" s="51"/>
      <c r="F55" s="51"/>
      <c r="G55" s="69"/>
      <c r="H55" s="95"/>
    </row>
    <row r="56" spans="1:8" ht="15.75" thickBot="1">
      <c r="A56" s="103"/>
      <c r="B56" s="104"/>
      <c r="C56" s="51"/>
      <c r="D56" s="105"/>
      <c r="E56" s="51"/>
      <c r="F56" s="51"/>
      <c r="G56" s="51"/>
      <c r="H56" s="106"/>
    </row>
    <row r="57" spans="1:8" ht="15" customHeight="1">
      <c r="A57" s="652" t="s">
        <v>3808</v>
      </c>
      <c r="B57" s="653"/>
      <c r="C57" s="654"/>
      <c r="D57" s="655" t="s">
        <v>3807</v>
      </c>
      <c r="E57" s="656"/>
      <c r="F57" s="656"/>
      <c r="G57" s="656"/>
      <c r="H57" s="657"/>
    </row>
    <row r="58" spans="1:8">
      <c r="A58" s="661" t="s">
        <v>4089</v>
      </c>
      <c r="B58" s="662"/>
      <c r="C58" s="663"/>
      <c r="D58" s="658"/>
      <c r="E58" s="659"/>
      <c r="F58" s="659"/>
      <c r="G58" s="659"/>
      <c r="H58" s="660"/>
    </row>
    <row r="59" spans="1:8">
      <c r="A59" s="661" t="s">
        <v>4387</v>
      </c>
      <c r="B59" s="662"/>
      <c r="C59" s="663"/>
      <c r="D59" s="658"/>
      <c r="E59" s="659"/>
      <c r="F59" s="659"/>
      <c r="G59" s="659"/>
      <c r="H59" s="660"/>
    </row>
    <row r="60" spans="1:8" ht="15.75" thickBot="1">
      <c r="A60" s="661" t="s">
        <v>4186</v>
      </c>
      <c r="B60" s="662"/>
      <c r="C60" s="663"/>
      <c r="D60" s="658"/>
      <c r="E60" s="659"/>
      <c r="F60" s="659"/>
      <c r="G60" s="659"/>
      <c r="H60" s="660"/>
    </row>
    <row r="61" spans="1:8">
      <c r="A61" s="650" t="s">
        <v>3846</v>
      </c>
      <c r="B61" s="651"/>
      <c r="C61" s="48" t="s">
        <v>3763</v>
      </c>
      <c r="D61" s="48" t="s">
        <v>4246</v>
      </c>
      <c r="E61" s="49"/>
      <c r="F61" s="49"/>
      <c r="G61" s="49"/>
      <c r="H61" s="710" t="s">
        <v>3809</v>
      </c>
    </row>
    <row r="62" spans="1:8">
      <c r="A62" s="685" t="s">
        <v>3862</v>
      </c>
      <c r="B62" s="686"/>
      <c r="C62" s="50"/>
      <c r="D62" s="133" t="s">
        <v>3863</v>
      </c>
      <c r="E62" s="51"/>
      <c r="F62" s="51"/>
      <c r="G62" s="51"/>
      <c r="H62" s="711"/>
    </row>
    <row r="63" spans="1:8">
      <c r="A63" s="632" t="s">
        <v>3768</v>
      </c>
      <c r="B63" s="634" t="s">
        <v>3769</v>
      </c>
      <c r="C63" s="687" t="s">
        <v>3770</v>
      </c>
      <c r="D63" s="52" t="s">
        <v>3771</v>
      </c>
      <c r="E63" s="53"/>
      <c r="F63" s="54" t="s">
        <v>3772</v>
      </c>
      <c r="G63" s="53"/>
      <c r="H63" s="55" t="s">
        <v>3773</v>
      </c>
    </row>
    <row r="64" spans="1:8">
      <c r="A64" s="633"/>
      <c r="B64" s="766"/>
      <c r="C64" s="767"/>
      <c r="D64" s="56" t="s">
        <v>3774</v>
      </c>
      <c r="E64" s="56" t="s">
        <v>3775</v>
      </c>
      <c r="F64" s="56" t="s">
        <v>3776</v>
      </c>
      <c r="G64" s="57" t="s">
        <v>3777</v>
      </c>
      <c r="H64" s="58" t="s">
        <v>3778</v>
      </c>
    </row>
    <row r="65" spans="1:8">
      <c r="A65" s="59" t="s">
        <v>3811</v>
      </c>
      <c r="B65" s="60" t="s">
        <v>3849</v>
      </c>
      <c r="C65" s="61">
        <v>1</v>
      </c>
      <c r="D65" s="61">
        <v>0.78</v>
      </c>
      <c r="E65" s="61">
        <v>0.21999999999999997</v>
      </c>
      <c r="F65" s="61">
        <v>167.08</v>
      </c>
      <c r="G65" s="61">
        <v>18.579999999999998</v>
      </c>
      <c r="H65" s="62">
        <f>((F65*D65)+(E65*G65))*C65+0.01</f>
        <v>134.42000000000002</v>
      </c>
    </row>
    <row r="66" spans="1:8">
      <c r="A66" s="63" t="s">
        <v>3814</v>
      </c>
      <c r="B66" s="64" t="s">
        <v>3897</v>
      </c>
      <c r="C66" s="61">
        <v>1</v>
      </c>
      <c r="D66" s="61">
        <v>0.52</v>
      </c>
      <c r="E66" s="61">
        <v>0.48</v>
      </c>
      <c r="F66" s="61">
        <v>72.739999999999995</v>
      </c>
      <c r="G66" s="61">
        <v>13.63</v>
      </c>
      <c r="H66" s="62">
        <f t="shared" ref="H66:H68" si="1">((F66*D66)+(E66*G66))*C66</f>
        <v>44.367199999999997</v>
      </c>
    </row>
    <row r="67" spans="1:8">
      <c r="A67" s="63" t="s">
        <v>3816</v>
      </c>
      <c r="B67" s="64" t="s">
        <v>3898</v>
      </c>
      <c r="C67" s="61">
        <v>1</v>
      </c>
      <c r="D67" s="61">
        <v>1</v>
      </c>
      <c r="E67" s="61">
        <v>0</v>
      </c>
      <c r="F67" s="61">
        <v>114.87</v>
      </c>
      <c r="G67" s="61">
        <v>13.63</v>
      </c>
      <c r="H67" s="62">
        <f t="shared" si="1"/>
        <v>114.87</v>
      </c>
    </row>
    <row r="68" spans="1:8">
      <c r="A68" s="63" t="s">
        <v>3817</v>
      </c>
      <c r="B68" s="64" t="s">
        <v>3852</v>
      </c>
      <c r="C68" s="61">
        <v>1</v>
      </c>
      <c r="D68" s="61">
        <v>0.52</v>
      </c>
      <c r="E68" s="61">
        <v>0.48</v>
      </c>
      <c r="F68" s="61">
        <v>3.54</v>
      </c>
      <c r="G68" s="61">
        <v>0</v>
      </c>
      <c r="H68" s="62">
        <f t="shared" si="1"/>
        <v>1.8408</v>
      </c>
    </row>
    <row r="69" spans="1:8">
      <c r="A69" s="63" t="s">
        <v>3859</v>
      </c>
      <c r="B69" s="64" t="s">
        <v>3900</v>
      </c>
      <c r="C69" s="61">
        <v>1</v>
      </c>
      <c r="D69" s="61">
        <v>0.78</v>
      </c>
      <c r="E69" s="61">
        <v>0.21999999999999997</v>
      </c>
      <c r="F69" s="61">
        <v>138.59</v>
      </c>
      <c r="G69" s="61">
        <v>13.63</v>
      </c>
      <c r="H69" s="62">
        <f>((F69*D69)+(E69*G69))*C69+0.01</f>
        <v>111.1088</v>
      </c>
    </row>
    <row r="70" spans="1:8">
      <c r="A70" s="63" t="s">
        <v>3833</v>
      </c>
      <c r="B70" s="64" t="s">
        <v>3901</v>
      </c>
      <c r="C70" s="61">
        <v>1.49</v>
      </c>
      <c r="D70" s="61">
        <v>1</v>
      </c>
      <c r="E70" s="61">
        <v>0</v>
      </c>
      <c r="F70" s="61">
        <v>150.4</v>
      </c>
      <c r="G70" s="61">
        <v>15.76</v>
      </c>
      <c r="H70" s="62">
        <f>((F70*D70)+(E70*G70))*C70</f>
        <v>224.096</v>
      </c>
    </row>
    <row r="71" spans="1:8">
      <c r="A71" s="63" t="s">
        <v>3818</v>
      </c>
      <c r="B71" s="64" t="s">
        <v>3902</v>
      </c>
      <c r="C71" s="61">
        <v>2</v>
      </c>
      <c r="D71" s="61">
        <v>0.54</v>
      </c>
      <c r="E71" s="61">
        <v>0.45999999999999996</v>
      </c>
      <c r="F71" s="61">
        <v>153.05000000000001</v>
      </c>
      <c r="G71" s="61">
        <v>15.76</v>
      </c>
      <c r="H71" s="62">
        <f>((F71*D71)+(E71*G71))*C71+0.01</f>
        <v>179.8032</v>
      </c>
    </row>
    <row r="72" spans="1:8">
      <c r="A72" s="256"/>
      <c r="B72" s="66"/>
      <c r="C72" s="66"/>
      <c r="D72" s="66"/>
      <c r="E72" s="66"/>
      <c r="F72" s="628" t="s">
        <v>3780</v>
      </c>
      <c r="G72" s="66"/>
      <c r="H72" s="630">
        <f>SUM(H65:H71)+0.01</f>
        <v>810.51600000000008</v>
      </c>
    </row>
    <row r="73" spans="1:8">
      <c r="A73" s="257"/>
      <c r="B73" s="51"/>
      <c r="C73" s="51"/>
      <c r="D73" s="51"/>
      <c r="E73" s="51"/>
      <c r="F73" s="768"/>
      <c r="G73" s="51"/>
      <c r="H73" s="640"/>
    </row>
    <row r="74" spans="1:8">
      <c r="A74" s="632" t="s">
        <v>3768</v>
      </c>
      <c r="B74" s="664" t="s">
        <v>3781</v>
      </c>
      <c r="C74" s="770"/>
      <c r="D74" s="636" t="s">
        <v>3782</v>
      </c>
      <c r="E74" s="636" t="s">
        <v>3770</v>
      </c>
      <c r="F74" s="668" t="s">
        <v>3783</v>
      </c>
      <c r="G74" s="770"/>
      <c r="H74" s="55" t="s">
        <v>3784</v>
      </c>
    </row>
    <row r="75" spans="1:8">
      <c r="A75" s="633"/>
      <c r="B75" s="769"/>
      <c r="C75" s="766"/>
      <c r="D75" s="767"/>
      <c r="E75" s="767"/>
      <c r="F75" s="771"/>
      <c r="G75" s="766"/>
      <c r="H75" s="58" t="s">
        <v>3778</v>
      </c>
    </row>
    <row r="76" spans="1:8">
      <c r="A76" s="59" t="s">
        <v>3860</v>
      </c>
      <c r="B76" s="67" t="s">
        <v>3861</v>
      </c>
      <c r="C76" s="65"/>
      <c r="D76" s="65"/>
      <c r="E76" s="61">
        <v>1</v>
      </c>
      <c r="F76" s="68"/>
      <c r="G76" s="61">
        <v>30.036799999999999</v>
      </c>
      <c r="H76" s="62">
        <f>E76*G76</f>
        <v>30.036799999999999</v>
      </c>
    </row>
    <row r="77" spans="1:8">
      <c r="A77" s="63" t="s">
        <v>3787</v>
      </c>
      <c r="B77" s="67" t="s">
        <v>3788</v>
      </c>
      <c r="C77" s="65"/>
      <c r="D77" s="65"/>
      <c r="E77" s="61">
        <v>3</v>
      </c>
      <c r="F77" s="51"/>
      <c r="G77" s="61">
        <v>7.5938999999999997</v>
      </c>
      <c r="H77" s="62">
        <f>E77*G77</f>
        <v>22.781700000000001</v>
      </c>
    </row>
    <row r="78" spans="1:8">
      <c r="A78" s="258"/>
      <c r="B78" s="67" t="s">
        <v>3789</v>
      </c>
      <c r="C78" s="65"/>
      <c r="D78" s="65"/>
      <c r="E78" s="61"/>
      <c r="F78" s="51"/>
      <c r="G78" s="61"/>
      <c r="H78" s="62">
        <f>(H76+H77)*15.51%</f>
        <v>8.1921493499999993</v>
      </c>
    </row>
    <row r="79" spans="1:8">
      <c r="A79" s="258"/>
      <c r="B79" s="51"/>
      <c r="C79" s="65"/>
      <c r="D79" s="65"/>
      <c r="E79" s="61"/>
      <c r="F79" s="69"/>
      <c r="G79" s="61"/>
      <c r="H79" s="62"/>
    </row>
    <row r="80" spans="1:8">
      <c r="A80" s="258"/>
      <c r="B80" s="51"/>
      <c r="C80" s="65"/>
      <c r="D80" s="65"/>
      <c r="E80" s="61"/>
      <c r="F80" s="69"/>
      <c r="G80" s="61"/>
      <c r="H80" s="62"/>
    </row>
    <row r="81" spans="1:8">
      <c r="A81" s="255"/>
      <c r="B81" s="51"/>
      <c r="C81" s="65"/>
      <c r="D81" s="65"/>
      <c r="E81" s="61"/>
      <c r="F81" s="69"/>
      <c r="G81" s="61"/>
      <c r="H81" s="62"/>
    </row>
    <row r="82" spans="1:8">
      <c r="A82" s="177"/>
      <c r="B82" s="66"/>
      <c r="C82" s="66"/>
      <c r="D82" s="66"/>
      <c r="E82" s="66"/>
      <c r="F82" s="628" t="s">
        <v>3790</v>
      </c>
      <c r="G82" s="66"/>
      <c r="H82" s="630">
        <f>SUM(H76:H78)</f>
        <v>61.010649350000001</v>
      </c>
    </row>
    <row r="83" spans="1:8">
      <c r="A83" s="174"/>
      <c r="B83" s="70"/>
      <c r="C83" s="70"/>
      <c r="D83" s="70"/>
      <c r="E83" s="70"/>
      <c r="F83" s="768"/>
      <c r="G83" s="70"/>
      <c r="H83" s="640"/>
    </row>
    <row r="84" spans="1:8">
      <c r="A84" s="671" t="s">
        <v>3791</v>
      </c>
      <c r="B84" s="672"/>
      <c r="C84" s="675">
        <v>168</v>
      </c>
      <c r="D84" s="628" t="s">
        <v>3792</v>
      </c>
      <c r="E84" s="676"/>
      <c r="F84" s="676"/>
      <c r="G84" s="51"/>
      <c r="H84" s="670">
        <f>(H72+H82)</f>
        <v>871.52664935000007</v>
      </c>
    </row>
    <row r="85" spans="1:8">
      <c r="A85" s="673"/>
      <c r="B85" s="674"/>
      <c r="C85" s="769"/>
      <c r="D85" s="677"/>
      <c r="E85" s="677"/>
      <c r="F85" s="677"/>
      <c r="G85" s="70"/>
      <c r="H85" s="640"/>
    </row>
    <row r="86" spans="1:8">
      <c r="A86" s="671" t="s">
        <v>3793</v>
      </c>
      <c r="B86" s="672"/>
      <c r="C86" s="672"/>
      <c r="D86" s="672"/>
      <c r="E86" s="672"/>
      <c r="F86" s="672"/>
      <c r="G86" s="51"/>
      <c r="H86" s="630">
        <f>H84/C84</f>
        <v>5.1876586270833336</v>
      </c>
    </row>
    <row r="87" spans="1:8">
      <c r="A87" s="673"/>
      <c r="B87" s="674"/>
      <c r="C87" s="674"/>
      <c r="D87" s="674"/>
      <c r="E87" s="674"/>
      <c r="F87" s="674"/>
      <c r="G87" s="51"/>
      <c r="H87" s="678"/>
    </row>
    <row r="88" spans="1:8">
      <c r="A88" s="632" t="s">
        <v>3768</v>
      </c>
      <c r="B88" s="679" t="s">
        <v>3794</v>
      </c>
      <c r="C88" s="752"/>
      <c r="D88" s="773"/>
      <c r="E88" s="682" t="s">
        <v>3795</v>
      </c>
      <c r="F88" s="682" t="s">
        <v>3784</v>
      </c>
      <c r="G88" s="636" t="s">
        <v>3796</v>
      </c>
      <c r="H88" s="72" t="s">
        <v>3784</v>
      </c>
    </row>
    <row r="89" spans="1:8">
      <c r="A89" s="633"/>
      <c r="B89" s="769"/>
      <c r="C89" s="769"/>
      <c r="D89" s="766"/>
      <c r="E89" s="767"/>
      <c r="F89" s="767"/>
      <c r="G89" s="767"/>
      <c r="H89" s="73" t="s">
        <v>3797</v>
      </c>
    </row>
    <row r="90" spans="1:8">
      <c r="A90" s="213" t="s">
        <v>3865</v>
      </c>
      <c r="B90" s="75" t="s">
        <v>3866</v>
      </c>
      <c r="C90" s="51"/>
      <c r="D90" s="65"/>
      <c r="E90" s="76" t="s">
        <v>3867</v>
      </c>
      <c r="F90" s="61">
        <f>AUXILIARES!H175</f>
        <v>0.43253283099824869</v>
      </c>
      <c r="G90" s="77">
        <v>0.7</v>
      </c>
      <c r="H90" s="95">
        <f>F90*G90</f>
        <v>0.30277298169877404</v>
      </c>
    </row>
    <row r="91" spans="1:8">
      <c r="A91" s="156" t="s">
        <v>3868</v>
      </c>
      <c r="B91" s="75" t="s">
        <v>3869</v>
      </c>
      <c r="C91" s="51"/>
      <c r="D91" s="65"/>
      <c r="E91" s="76" t="s">
        <v>3870</v>
      </c>
      <c r="F91" s="61">
        <f>AUXILIARES!H237</f>
        <v>2.2750210594339619</v>
      </c>
      <c r="G91" s="161">
        <v>0.2</v>
      </c>
      <c r="H91" s="95">
        <f>F91*G91</f>
        <v>0.45500421188679241</v>
      </c>
    </row>
    <row r="92" spans="1:8">
      <c r="A92" s="156" t="s">
        <v>3871</v>
      </c>
      <c r="B92" s="75" t="s">
        <v>3872</v>
      </c>
      <c r="C92" s="51"/>
      <c r="D92" s="65"/>
      <c r="E92" s="76" t="s">
        <v>3870</v>
      </c>
      <c r="F92" s="61">
        <f>AUXILIARES!H299</f>
        <v>3.5285167333333329</v>
      </c>
      <c r="G92" s="77">
        <v>1.1499999999999999</v>
      </c>
      <c r="H92" s="95">
        <f>F92*G92</f>
        <v>4.0577942433333325</v>
      </c>
    </row>
    <row r="93" spans="1:8">
      <c r="A93" s="258"/>
      <c r="B93" s="75"/>
      <c r="C93" s="80"/>
      <c r="D93" s="65"/>
      <c r="E93" s="76"/>
      <c r="F93" s="61"/>
      <c r="G93" s="77"/>
      <c r="H93" s="78"/>
    </row>
    <row r="94" spans="1:8">
      <c r="A94" s="258"/>
      <c r="B94" s="75"/>
      <c r="C94" s="51"/>
      <c r="D94" s="65"/>
      <c r="E94" s="76"/>
      <c r="F94" s="61"/>
      <c r="G94" s="81"/>
      <c r="H94" s="78"/>
    </row>
    <row r="95" spans="1:8">
      <c r="A95" s="258"/>
      <c r="B95" s="75"/>
      <c r="C95" s="51"/>
      <c r="D95" s="65"/>
      <c r="E95" s="76"/>
      <c r="F95" s="61"/>
      <c r="G95" s="81"/>
      <c r="H95" s="78"/>
    </row>
    <row r="96" spans="1:8">
      <c r="A96" s="255"/>
      <c r="B96" s="51"/>
      <c r="C96" s="69"/>
      <c r="D96" s="65"/>
      <c r="E96" s="65"/>
      <c r="F96" s="61"/>
      <c r="G96" s="82"/>
      <c r="H96" s="83"/>
    </row>
    <row r="97" spans="1:8">
      <c r="A97" s="177"/>
      <c r="B97" s="66"/>
      <c r="C97" s="66"/>
      <c r="D97" s="66"/>
      <c r="E97" s="66"/>
      <c r="F97" s="628" t="s">
        <v>3798</v>
      </c>
      <c r="G97" s="66"/>
      <c r="H97" s="630">
        <f>SUM(H90:H92)</f>
        <v>4.8155714369188987</v>
      </c>
    </row>
    <row r="98" spans="1:8">
      <c r="A98" s="174"/>
      <c r="B98" s="51"/>
      <c r="C98" s="51"/>
      <c r="D98" s="51"/>
      <c r="E98" s="51"/>
      <c r="F98" s="768"/>
      <c r="G98" s="51"/>
      <c r="H98" s="640"/>
    </row>
    <row r="99" spans="1:8">
      <c r="A99" s="693" t="s">
        <v>3768</v>
      </c>
      <c r="B99" s="694" t="s">
        <v>3799</v>
      </c>
      <c r="C99" s="243" t="s">
        <v>3</v>
      </c>
      <c r="D99" s="236" t="s">
        <v>3</v>
      </c>
      <c r="E99" s="237" t="s">
        <v>3</v>
      </c>
      <c r="F99" s="695" t="s">
        <v>3784</v>
      </c>
      <c r="G99" s="695" t="s">
        <v>3796</v>
      </c>
      <c r="H99" s="233" t="s">
        <v>3773</v>
      </c>
    </row>
    <row r="100" spans="1:8">
      <c r="A100" s="633"/>
      <c r="B100" s="766"/>
      <c r="C100" s="56" t="s">
        <v>3800</v>
      </c>
      <c r="D100" s="56" t="s">
        <v>3801</v>
      </c>
      <c r="E100" s="56" t="s">
        <v>3802</v>
      </c>
      <c r="F100" s="772"/>
      <c r="G100" s="772"/>
      <c r="H100" s="73" t="s">
        <v>3797</v>
      </c>
    </row>
    <row r="101" spans="1:8">
      <c r="A101" s="156"/>
      <c r="B101" s="64"/>
      <c r="C101" s="51"/>
      <c r="D101" s="64"/>
      <c r="E101" s="51"/>
      <c r="F101" s="163"/>
      <c r="G101" s="134"/>
      <c r="H101" s="163"/>
    </row>
    <row r="102" spans="1:8">
      <c r="A102" s="156"/>
      <c r="B102" s="64"/>
      <c r="C102" s="51"/>
      <c r="D102" s="64"/>
      <c r="E102" s="51"/>
      <c r="F102" s="163"/>
      <c r="G102" s="134"/>
      <c r="H102" s="163"/>
    </row>
    <row r="103" spans="1:8">
      <c r="A103" s="259"/>
      <c r="B103" s="88"/>
      <c r="C103" s="68"/>
      <c r="D103" s="93"/>
      <c r="E103" s="68"/>
      <c r="F103" s="93"/>
      <c r="G103" s="131"/>
      <c r="H103" s="260"/>
    </row>
    <row r="104" spans="1:8">
      <c r="A104" s="259"/>
      <c r="B104" s="88"/>
      <c r="C104" s="68"/>
      <c r="D104" s="93"/>
      <c r="E104" s="68"/>
      <c r="F104" s="93"/>
      <c r="G104" s="131"/>
      <c r="H104" s="260"/>
    </row>
    <row r="105" spans="1:8">
      <c r="A105" s="257"/>
      <c r="B105" s="261"/>
      <c r="C105" s="262"/>
      <c r="D105" s="151"/>
      <c r="E105" s="262"/>
      <c r="F105" s="261"/>
      <c r="G105" s="263"/>
      <c r="H105" s="264"/>
    </row>
    <row r="106" spans="1:8">
      <c r="A106" s="173"/>
      <c r="B106" s="51"/>
      <c r="C106" s="51"/>
      <c r="D106" s="51"/>
      <c r="E106" s="51"/>
      <c r="F106" s="747" t="s">
        <v>3803</v>
      </c>
      <c r="G106" s="51"/>
      <c r="H106" s="724">
        <f>SUM(H101:H102)</f>
        <v>0</v>
      </c>
    </row>
    <row r="107" spans="1:8">
      <c r="A107" s="174"/>
      <c r="B107" s="51"/>
      <c r="C107" s="51"/>
      <c r="D107" s="51"/>
      <c r="E107" s="51"/>
      <c r="F107" s="768"/>
      <c r="G107" s="51"/>
      <c r="H107" s="640"/>
    </row>
    <row r="108" spans="1:8">
      <c r="A108" s="638" t="s">
        <v>3804</v>
      </c>
      <c r="B108" s="639"/>
      <c r="C108" s="639"/>
      <c r="D108" s="66"/>
      <c r="E108" s="66"/>
      <c r="F108" s="66"/>
      <c r="G108" s="66"/>
      <c r="H108" s="630">
        <f>H86+H97+H106</f>
        <v>10.003230064002231</v>
      </c>
    </row>
    <row r="109" spans="1:8">
      <c r="A109" s="638"/>
      <c r="B109" s="639"/>
      <c r="C109" s="639"/>
      <c r="D109" s="70"/>
      <c r="E109" s="70"/>
      <c r="F109" s="70"/>
      <c r="G109" s="70"/>
      <c r="H109" s="640"/>
    </row>
    <row r="110" spans="1:8">
      <c r="A110" s="646" t="s">
        <v>3847</v>
      </c>
      <c r="B110" s="647"/>
      <c r="C110" s="96"/>
      <c r="D110" s="66"/>
      <c r="E110" s="66"/>
      <c r="F110" s="66"/>
      <c r="G110" s="66"/>
      <c r="H110" s="644">
        <f>H108*34.32%</f>
        <v>3.433108557965566</v>
      </c>
    </row>
    <row r="111" spans="1:8">
      <c r="A111" s="646"/>
      <c r="B111" s="647"/>
      <c r="C111" s="97"/>
      <c r="D111" s="70"/>
      <c r="E111" s="70"/>
      <c r="F111" s="70"/>
      <c r="G111" s="70"/>
      <c r="H111" s="645"/>
    </row>
    <row r="112" spans="1:8">
      <c r="A112" s="646" t="s">
        <v>3805</v>
      </c>
      <c r="B112" s="647"/>
      <c r="C112" s="96"/>
      <c r="D112" s="51"/>
      <c r="E112" s="51"/>
      <c r="F112" s="51"/>
      <c r="G112" s="51"/>
      <c r="H112" s="644">
        <f>H108+H110</f>
        <v>13.436338621967797</v>
      </c>
    </row>
    <row r="113" spans="1:8" ht="15.75" thickBot="1">
      <c r="A113" s="648"/>
      <c r="B113" s="649"/>
      <c r="C113" s="99"/>
      <c r="D113" s="100"/>
      <c r="E113" s="100"/>
      <c r="F113" s="100"/>
      <c r="G113" s="100"/>
      <c r="H113" s="737"/>
    </row>
    <row r="114" spans="1:8">
      <c r="A114" s="650" t="s">
        <v>3806</v>
      </c>
      <c r="B114" s="651"/>
      <c r="C114" s="102"/>
      <c r="D114" s="69"/>
      <c r="E114" s="69"/>
      <c r="F114" s="69"/>
      <c r="G114" s="69"/>
      <c r="H114" s="95"/>
    </row>
    <row r="115" spans="1:8">
      <c r="A115" s="200"/>
      <c r="B115" s="104"/>
      <c r="C115" s="69"/>
      <c r="D115" s="105"/>
      <c r="E115" s="51"/>
      <c r="F115" s="51"/>
      <c r="G115" s="69"/>
      <c r="H115" s="95"/>
    </row>
    <row r="116" spans="1:8" ht="15.75" thickBot="1">
      <c r="A116" s="173"/>
      <c r="B116" s="104"/>
      <c r="C116" s="51"/>
      <c r="D116" s="105"/>
      <c r="E116" s="51"/>
      <c r="F116" s="51"/>
      <c r="G116" s="51"/>
      <c r="H116" s="106"/>
    </row>
    <row r="117" spans="1:8" ht="15" customHeight="1">
      <c r="A117" s="652" t="s">
        <v>3808</v>
      </c>
      <c r="B117" s="653"/>
      <c r="C117" s="654"/>
      <c r="D117" s="655" t="s">
        <v>3807</v>
      </c>
      <c r="E117" s="656"/>
      <c r="F117" s="656"/>
      <c r="G117" s="656"/>
      <c r="H117" s="657"/>
    </row>
    <row r="118" spans="1:8">
      <c r="A118" s="661" t="s">
        <v>4089</v>
      </c>
      <c r="B118" s="662"/>
      <c r="C118" s="663"/>
      <c r="D118" s="658"/>
      <c r="E118" s="659"/>
      <c r="F118" s="659"/>
      <c r="G118" s="659"/>
      <c r="H118" s="660"/>
    </row>
    <row r="119" spans="1:8">
      <c r="A119" s="661" t="s">
        <v>4387</v>
      </c>
      <c r="B119" s="662"/>
      <c r="C119" s="663"/>
      <c r="D119" s="658"/>
      <c r="E119" s="659"/>
      <c r="F119" s="659"/>
      <c r="G119" s="659"/>
      <c r="H119" s="660"/>
    </row>
    <row r="120" spans="1:8" ht="15.75" thickBot="1">
      <c r="A120" s="661" t="s">
        <v>4186</v>
      </c>
      <c r="B120" s="662"/>
      <c r="C120" s="663"/>
      <c r="D120" s="658"/>
      <c r="E120" s="659"/>
      <c r="F120" s="659"/>
      <c r="G120" s="659"/>
      <c r="H120" s="660"/>
    </row>
    <row r="121" spans="1:8">
      <c r="A121" s="650" t="s">
        <v>3846</v>
      </c>
      <c r="B121" s="651"/>
      <c r="C121" s="48" t="s">
        <v>3763</v>
      </c>
      <c r="D121" s="271" t="s">
        <v>4251</v>
      </c>
      <c r="E121" s="49"/>
      <c r="F121" s="49"/>
      <c r="G121" s="49"/>
      <c r="H121" s="710" t="s">
        <v>3809</v>
      </c>
    </row>
    <row r="122" spans="1:8">
      <c r="A122" s="685" t="s">
        <v>4250</v>
      </c>
      <c r="B122" s="686"/>
      <c r="C122" s="50"/>
      <c r="D122" s="133"/>
      <c r="E122" s="51"/>
      <c r="F122" s="51"/>
      <c r="G122" s="51"/>
      <c r="H122" s="711"/>
    </row>
    <row r="123" spans="1:8">
      <c r="A123" s="632" t="s">
        <v>3768</v>
      </c>
      <c r="B123" s="634" t="s">
        <v>3769</v>
      </c>
      <c r="C123" s="687" t="s">
        <v>3770</v>
      </c>
      <c r="D123" s="52" t="s">
        <v>3771</v>
      </c>
      <c r="E123" s="53"/>
      <c r="F123" s="54" t="s">
        <v>3772</v>
      </c>
      <c r="G123" s="53"/>
      <c r="H123" s="55" t="s">
        <v>3773</v>
      </c>
    </row>
    <row r="124" spans="1:8">
      <c r="A124" s="633"/>
      <c r="B124" s="766"/>
      <c r="C124" s="767"/>
      <c r="D124" s="56" t="s">
        <v>3774</v>
      </c>
      <c r="E124" s="56" t="s">
        <v>3775</v>
      </c>
      <c r="F124" s="56" t="s">
        <v>3776</v>
      </c>
      <c r="G124" s="57" t="s">
        <v>3777</v>
      </c>
      <c r="H124" s="58" t="s">
        <v>3778</v>
      </c>
    </row>
    <row r="125" spans="1:8">
      <c r="A125" s="59" t="s">
        <v>3873</v>
      </c>
      <c r="B125" s="64" t="s">
        <v>3911</v>
      </c>
      <c r="C125" s="61">
        <v>1</v>
      </c>
      <c r="D125" s="61">
        <v>0.73</v>
      </c>
      <c r="E125" s="61">
        <v>0.27</v>
      </c>
      <c r="F125" s="61">
        <v>121.74</v>
      </c>
      <c r="G125" s="61">
        <v>13.63</v>
      </c>
      <c r="H125" s="62">
        <f>((F125*D125)+(E125*G125))*C125</f>
        <v>92.550299999999993</v>
      </c>
    </row>
    <row r="126" spans="1:8">
      <c r="A126" s="63"/>
      <c r="B126" s="64" t="s">
        <v>3912</v>
      </c>
      <c r="C126" s="61"/>
      <c r="D126" s="61"/>
      <c r="E126" s="61"/>
      <c r="F126" s="61"/>
      <c r="G126" s="164"/>
      <c r="H126" s="62"/>
    </row>
    <row r="127" spans="1:8">
      <c r="A127" s="92" t="s">
        <v>3859</v>
      </c>
      <c r="B127" s="64" t="s">
        <v>4248</v>
      </c>
      <c r="C127" s="61">
        <v>1</v>
      </c>
      <c r="D127" s="61">
        <v>0.75</v>
      </c>
      <c r="E127" s="61">
        <v>0.25</v>
      </c>
      <c r="F127" s="61">
        <v>138.59</v>
      </c>
      <c r="G127" s="61">
        <v>13.63</v>
      </c>
      <c r="H127" s="62">
        <f t="shared" ref="H127:H128" si="2">((F127*D127)+(E127*G127))*C127</f>
        <v>107.35</v>
      </c>
    </row>
    <row r="128" spans="1:8">
      <c r="A128" s="63" t="s">
        <v>3875</v>
      </c>
      <c r="B128" s="64" t="s">
        <v>3913</v>
      </c>
      <c r="C128" s="61">
        <v>1</v>
      </c>
      <c r="D128" s="61">
        <v>0.89</v>
      </c>
      <c r="E128" s="61">
        <v>0.10999999999999999</v>
      </c>
      <c r="F128" s="61">
        <v>166.03</v>
      </c>
      <c r="G128" s="61">
        <v>18.579999999999998</v>
      </c>
      <c r="H128" s="62">
        <f t="shared" si="2"/>
        <v>149.81050000000002</v>
      </c>
    </row>
    <row r="129" spans="1:8">
      <c r="A129" s="63" t="s">
        <v>3833</v>
      </c>
      <c r="B129" s="64" t="s">
        <v>3914</v>
      </c>
      <c r="C129" s="61">
        <v>4.68</v>
      </c>
      <c r="D129" s="61">
        <v>1</v>
      </c>
      <c r="E129" s="61">
        <v>0</v>
      </c>
      <c r="F129" s="61">
        <v>150.4</v>
      </c>
      <c r="G129" s="61">
        <v>15.76</v>
      </c>
      <c r="H129" s="62">
        <f>((F129*D129)+(E129*G129))*C129+0.01</f>
        <v>703.88199999999995</v>
      </c>
    </row>
    <row r="130" spans="1:8">
      <c r="A130" s="63" t="s">
        <v>3818</v>
      </c>
      <c r="B130" s="64" t="s">
        <v>3902</v>
      </c>
      <c r="C130" s="61">
        <v>1</v>
      </c>
      <c r="D130" s="61">
        <v>0.7</v>
      </c>
      <c r="E130" s="61">
        <v>0.30000000000000004</v>
      </c>
      <c r="F130" s="61">
        <v>153.05000000000001</v>
      </c>
      <c r="G130" s="61">
        <v>15.76</v>
      </c>
      <c r="H130" s="62">
        <f>((F130*D130)+(E130*G130))*C130+0.01</f>
        <v>111.873</v>
      </c>
    </row>
    <row r="131" spans="1:8">
      <c r="A131" s="255"/>
      <c r="B131" s="65"/>
      <c r="C131" s="61"/>
      <c r="D131" s="61"/>
      <c r="E131" s="61"/>
      <c r="F131" s="61"/>
      <c r="G131" s="61"/>
      <c r="H131" s="62"/>
    </row>
    <row r="132" spans="1:8">
      <c r="A132" s="256"/>
      <c r="B132" s="66"/>
      <c r="C132" s="66"/>
      <c r="D132" s="66"/>
      <c r="E132" s="66"/>
      <c r="F132" s="628" t="s">
        <v>3780</v>
      </c>
      <c r="G132" s="66"/>
      <c r="H132" s="723">
        <f>SUM(H125:H130)</f>
        <v>1165.4657999999999</v>
      </c>
    </row>
    <row r="133" spans="1:8">
      <c r="A133" s="257"/>
      <c r="B133" s="51"/>
      <c r="C133" s="51"/>
      <c r="D133" s="51"/>
      <c r="E133" s="51"/>
      <c r="F133" s="768"/>
      <c r="G133" s="51"/>
      <c r="H133" s="715"/>
    </row>
    <row r="134" spans="1:8">
      <c r="A134" s="632" t="s">
        <v>3768</v>
      </c>
      <c r="B134" s="664" t="s">
        <v>3781</v>
      </c>
      <c r="C134" s="770"/>
      <c r="D134" s="636" t="s">
        <v>3782</v>
      </c>
      <c r="E134" s="636" t="s">
        <v>3770</v>
      </c>
      <c r="F134" s="668" t="s">
        <v>3783</v>
      </c>
      <c r="G134" s="770"/>
      <c r="H134" s="55" t="s">
        <v>3784</v>
      </c>
    </row>
    <row r="135" spans="1:8">
      <c r="A135" s="633"/>
      <c r="B135" s="769"/>
      <c r="C135" s="766"/>
      <c r="D135" s="767"/>
      <c r="E135" s="767"/>
      <c r="F135" s="771"/>
      <c r="G135" s="766"/>
      <c r="H135" s="58" t="s">
        <v>3778</v>
      </c>
    </row>
    <row r="136" spans="1:8">
      <c r="A136" s="59" t="s">
        <v>3860</v>
      </c>
      <c r="B136" s="67" t="s">
        <v>3861</v>
      </c>
      <c r="C136" s="65"/>
      <c r="D136" s="65"/>
      <c r="E136" s="61">
        <v>1</v>
      </c>
      <c r="F136" s="68"/>
      <c r="G136" s="61">
        <v>30.24</v>
      </c>
      <c r="H136" s="62">
        <f>E136*G136</f>
        <v>30.24</v>
      </c>
    </row>
    <row r="137" spans="1:8">
      <c r="A137" s="63" t="s">
        <v>3787</v>
      </c>
      <c r="B137" s="67" t="s">
        <v>3788</v>
      </c>
      <c r="C137" s="65"/>
      <c r="D137" s="65"/>
      <c r="E137" s="61">
        <v>3</v>
      </c>
      <c r="F137" s="51"/>
      <c r="G137" s="61">
        <v>8.3000000000000007</v>
      </c>
      <c r="H137" s="62">
        <f>E137*G137</f>
        <v>24.900000000000002</v>
      </c>
    </row>
    <row r="138" spans="1:8">
      <c r="A138" s="258"/>
      <c r="B138" s="67" t="s">
        <v>3789</v>
      </c>
      <c r="C138" s="65"/>
      <c r="D138" s="65"/>
      <c r="E138" s="61"/>
      <c r="F138" s="51"/>
      <c r="G138" s="61"/>
      <c r="H138" s="62">
        <f>(H136+H137)*15.51%</f>
        <v>8.5522139999999993</v>
      </c>
    </row>
    <row r="139" spans="1:8">
      <c r="A139" s="258"/>
      <c r="B139" s="67"/>
      <c r="C139" s="65"/>
      <c r="D139" s="65"/>
      <c r="E139" s="61"/>
      <c r="F139" s="51"/>
      <c r="G139" s="61"/>
      <c r="H139" s="62"/>
    </row>
    <row r="140" spans="1:8">
      <c r="A140" s="258"/>
      <c r="B140" s="51"/>
      <c r="C140" s="65"/>
      <c r="D140" s="65"/>
      <c r="E140" s="61"/>
      <c r="F140" s="69"/>
      <c r="G140" s="61"/>
      <c r="H140" s="62"/>
    </row>
    <row r="141" spans="1:8">
      <c r="A141" s="258"/>
      <c r="B141" s="51"/>
      <c r="C141" s="65"/>
      <c r="D141" s="65"/>
      <c r="E141" s="61"/>
      <c r="F141" s="69"/>
      <c r="G141" s="61"/>
      <c r="H141" s="62"/>
    </row>
    <row r="142" spans="1:8">
      <c r="A142" s="255"/>
      <c r="B142" s="51"/>
      <c r="C142" s="65"/>
      <c r="D142" s="65"/>
      <c r="E142" s="61"/>
      <c r="F142" s="69"/>
      <c r="G142" s="61"/>
      <c r="H142" s="62"/>
    </row>
    <row r="143" spans="1:8">
      <c r="A143" s="177"/>
      <c r="B143" s="66"/>
      <c r="C143" s="66"/>
      <c r="D143" s="66"/>
      <c r="E143" s="66"/>
      <c r="F143" s="628" t="s">
        <v>3790</v>
      </c>
      <c r="G143" s="66"/>
      <c r="H143" s="630">
        <f>SUM(H136:H138)</f>
        <v>63.692214</v>
      </c>
    </row>
    <row r="144" spans="1:8">
      <c r="A144" s="174"/>
      <c r="B144" s="70"/>
      <c r="C144" s="70"/>
      <c r="D144" s="70"/>
      <c r="E144" s="70"/>
      <c r="F144" s="768"/>
      <c r="G144" s="70"/>
      <c r="H144" s="640"/>
    </row>
    <row r="145" spans="1:8">
      <c r="A145" s="671" t="s">
        <v>3791</v>
      </c>
      <c r="B145" s="672"/>
      <c r="C145" s="675">
        <v>121</v>
      </c>
      <c r="D145" s="628" t="s">
        <v>3792</v>
      </c>
      <c r="E145" s="676"/>
      <c r="F145" s="676"/>
      <c r="G145" s="51"/>
      <c r="H145" s="774">
        <f>(H132+H143)</f>
        <v>1229.1580139999999</v>
      </c>
    </row>
    <row r="146" spans="1:8">
      <c r="A146" s="673"/>
      <c r="B146" s="674"/>
      <c r="C146" s="769"/>
      <c r="D146" s="677"/>
      <c r="E146" s="677"/>
      <c r="F146" s="677"/>
      <c r="G146" s="70"/>
      <c r="H146" s="742"/>
    </row>
    <row r="147" spans="1:8">
      <c r="A147" s="671" t="s">
        <v>3793</v>
      </c>
      <c r="B147" s="672"/>
      <c r="C147" s="672"/>
      <c r="D147" s="672"/>
      <c r="E147" s="672"/>
      <c r="F147" s="672"/>
      <c r="G147" s="51"/>
      <c r="H147" s="630">
        <f>H145/C145</f>
        <v>10.158330694214875</v>
      </c>
    </row>
    <row r="148" spans="1:8">
      <c r="A148" s="673"/>
      <c r="B148" s="674"/>
      <c r="C148" s="674"/>
      <c r="D148" s="674"/>
      <c r="E148" s="674"/>
      <c r="F148" s="674"/>
      <c r="G148" s="51"/>
      <c r="H148" s="678"/>
    </row>
    <row r="149" spans="1:8">
      <c r="A149" s="632" t="s">
        <v>3768</v>
      </c>
      <c r="B149" s="679" t="s">
        <v>3794</v>
      </c>
      <c r="C149" s="752"/>
      <c r="D149" s="773"/>
      <c r="E149" s="682" t="s">
        <v>3795</v>
      </c>
      <c r="F149" s="682" t="s">
        <v>3784</v>
      </c>
      <c r="G149" s="636" t="s">
        <v>3796</v>
      </c>
      <c r="H149" s="72" t="s">
        <v>3784</v>
      </c>
    </row>
    <row r="150" spans="1:8">
      <c r="A150" s="633"/>
      <c r="B150" s="769"/>
      <c r="C150" s="769"/>
      <c r="D150" s="766"/>
      <c r="E150" s="767"/>
      <c r="F150" s="767"/>
      <c r="G150" s="767"/>
      <c r="H150" s="73" t="s">
        <v>3797</v>
      </c>
    </row>
    <row r="151" spans="1:8">
      <c r="A151" s="79" t="s">
        <v>4407</v>
      </c>
      <c r="B151" s="75" t="s">
        <v>4249</v>
      </c>
      <c r="C151" s="51"/>
      <c r="D151" s="65"/>
      <c r="E151" s="76" t="s">
        <v>3870</v>
      </c>
      <c r="F151" s="61">
        <f>AUXILIARES!H361</f>
        <v>32.843004975206618</v>
      </c>
      <c r="G151" s="161">
        <v>1</v>
      </c>
      <c r="H151" s="95">
        <f>F151*G151</f>
        <v>32.843004975206618</v>
      </c>
    </row>
    <row r="152" spans="1:8">
      <c r="A152" s="79"/>
      <c r="B152" s="75"/>
      <c r="C152" s="51"/>
      <c r="D152" s="65"/>
      <c r="E152" s="76"/>
      <c r="F152" s="61"/>
      <c r="G152" s="161"/>
      <c r="H152" s="95"/>
    </row>
    <row r="153" spans="1:8">
      <c r="A153" s="79"/>
      <c r="B153" s="75"/>
      <c r="C153" s="51"/>
      <c r="D153" s="65"/>
      <c r="E153" s="76"/>
      <c r="F153" s="61"/>
      <c r="G153" s="161"/>
      <c r="H153" s="95"/>
    </row>
    <row r="154" spans="1:8">
      <c r="A154" s="258"/>
      <c r="B154" s="75"/>
      <c r="C154" s="51"/>
      <c r="D154" s="65"/>
      <c r="E154" s="76"/>
      <c r="F154" s="61"/>
      <c r="G154" s="161"/>
      <c r="H154" s="95"/>
    </row>
    <row r="155" spans="1:8">
      <c r="A155" s="92"/>
      <c r="B155" s="75"/>
      <c r="C155" s="51"/>
      <c r="D155" s="65"/>
      <c r="E155" s="76"/>
      <c r="F155" s="61"/>
      <c r="G155" s="77"/>
      <c r="H155" s="95"/>
    </row>
    <row r="156" spans="1:8">
      <c r="A156" s="258"/>
      <c r="B156" s="75"/>
      <c r="C156" s="51"/>
      <c r="D156" s="65"/>
      <c r="E156" s="76"/>
      <c r="F156" s="61"/>
      <c r="G156" s="81"/>
      <c r="H156" s="78"/>
    </row>
    <row r="157" spans="1:8">
      <c r="A157" s="255"/>
      <c r="B157" s="51"/>
      <c r="C157" s="69"/>
      <c r="D157" s="65"/>
      <c r="E157" s="65"/>
      <c r="F157" s="61"/>
      <c r="G157" s="82"/>
      <c r="H157" s="83"/>
    </row>
    <row r="158" spans="1:8">
      <c r="A158" s="177"/>
      <c r="B158" s="66"/>
      <c r="C158" s="66"/>
      <c r="D158" s="66"/>
      <c r="E158" s="66"/>
      <c r="F158" s="628" t="s">
        <v>3798</v>
      </c>
      <c r="G158" s="66"/>
      <c r="H158" s="630">
        <f>H151</f>
        <v>32.843004975206618</v>
      </c>
    </row>
    <row r="159" spans="1:8">
      <c r="A159" s="174"/>
      <c r="B159" s="51"/>
      <c r="C159" s="51"/>
      <c r="D159" s="51"/>
      <c r="E159" s="51"/>
      <c r="F159" s="768"/>
      <c r="G159" s="51"/>
      <c r="H159" s="640"/>
    </row>
    <row r="160" spans="1:8">
      <c r="A160" s="632" t="s">
        <v>3768</v>
      </c>
      <c r="B160" s="695" t="s">
        <v>3799</v>
      </c>
      <c r="C160" s="243" t="s">
        <v>3</v>
      </c>
      <c r="D160" s="236" t="s">
        <v>3</v>
      </c>
      <c r="E160" s="237" t="s">
        <v>3</v>
      </c>
      <c r="F160" s="695" t="s">
        <v>3784</v>
      </c>
      <c r="G160" s="695" t="s">
        <v>3796</v>
      </c>
      <c r="H160" s="233" t="s">
        <v>3773</v>
      </c>
    </row>
    <row r="161" spans="1:8">
      <c r="A161" s="633"/>
      <c r="B161" s="772"/>
      <c r="C161" s="56" t="s">
        <v>3800</v>
      </c>
      <c r="D161" s="56" t="s">
        <v>3801</v>
      </c>
      <c r="E161" s="56" t="s">
        <v>3802</v>
      </c>
      <c r="F161" s="772"/>
      <c r="G161" s="772"/>
      <c r="H161" s="73" t="s">
        <v>3797</v>
      </c>
    </row>
    <row r="162" spans="1:8">
      <c r="A162" s="156"/>
      <c r="B162" s="75"/>
      <c r="C162" s="93"/>
      <c r="D162" s="61"/>
      <c r="E162" s="61"/>
      <c r="F162" s="163"/>
      <c r="G162" s="118"/>
      <c r="H162" s="95"/>
    </row>
    <row r="163" spans="1:8">
      <c r="A163" s="156"/>
      <c r="B163" s="75"/>
      <c r="C163" s="93"/>
      <c r="D163" s="61"/>
      <c r="E163" s="61"/>
      <c r="F163" s="163"/>
      <c r="G163" s="94"/>
      <c r="H163" s="95"/>
    </row>
    <row r="164" spans="1:8">
      <c r="A164" s="79"/>
      <c r="B164" s="88"/>
      <c r="C164" s="61"/>
      <c r="D164" s="61"/>
      <c r="E164" s="61"/>
      <c r="F164" s="93"/>
      <c r="G164" s="94"/>
      <c r="H164" s="78"/>
    </row>
    <row r="165" spans="1:8">
      <c r="A165" s="79"/>
      <c r="B165" s="88"/>
      <c r="C165" s="61"/>
      <c r="D165" s="61"/>
      <c r="E165" s="61"/>
      <c r="F165" s="93"/>
      <c r="G165" s="94"/>
      <c r="H165" s="78"/>
    </row>
    <row r="166" spans="1:8">
      <c r="A166" s="79"/>
      <c r="B166" s="88"/>
      <c r="C166" s="61"/>
      <c r="D166" s="61"/>
      <c r="E166" s="61"/>
      <c r="F166" s="93"/>
      <c r="G166" s="94"/>
      <c r="H166" s="95"/>
    </row>
    <row r="167" spans="1:8">
      <c r="A167" s="255"/>
      <c r="B167" s="65"/>
      <c r="C167" s="61"/>
      <c r="D167" s="61"/>
      <c r="E167" s="61"/>
      <c r="F167" s="65"/>
      <c r="G167" s="94"/>
      <c r="H167" s="95"/>
    </row>
    <row r="168" spans="1:8">
      <c r="A168" s="177"/>
      <c r="B168" s="66"/>
      <c r="C168" s="66"/>
      <c r="D168" s="66"/>
      <c r="E168" s="66"/>
      <c r="F168" s="628" t="s">
        <v>3803</v>
      </c>
      <c r="G168" s="66"/>
      <c r="H168" s="630">
        <f>SUM(H162:H163)</f>
        <v>0</v>
      </c>
    </row>
    <row r="169" spans="1:8">
      <c r="A169" s="174"/>
      <c r="B169" s="51"/>
      <c r="C169" s="51"/>
      <c r="D169" s="51"/>
      <c r="E169" s="51"/>
      <c r="F169" s="768"/>
      <c r="G169" s="51"/>
      <c r="H169" s="640"/>
    </row>
    <row r="170" spans="1:8">
      <c r="A170" s="638" t="s">
        <v>3804</v>
      </c>
      <c r="B170" s="639"/>
      <c r="C170" s="639"/>
      <c r="D170" s="66"/>
      <c r="E170" s="66"/>
      <c r="F170" s="66"/>
      <c r="G170" s="66"/>
      <c r="H170" s="630">
        <f>H147+H158+H168</f>
        <v>43.001335669421493</v>
      </c>
    </row>
    <row r="171" spans="1:8">
      <c r="A171" s="638"/>
      <c r="B171" s="639"/>
      <c r="C171" s="639"/>
      <c r="D171" s="70"/>
      <c r="E171" s="70"/>
      <c r="F171" s="70"/>
      <c r="G171" s="70"/>
      <c r="H171" s="640"/>
    </row>
    <row r="172" spans="1:8">
      <c r="A172" s="646" t="s">
        <v>3847</v>
      </c>
      <c r="B172" s="647"/>
      <c r="C172" s="96"/>
      <c r="D172" s="66"/>
      <c r="E172" s="66"/>
      <c r="F172" s="66"/>
      <c r="G172" s="66"/>
      <c r="H172" s="644">
        <f>H170*34.32%</f>
        <v>14.758058401745457</v>
      </c>
    </row>
    <row r="173" spans="1:8">
      <c r="A173" s="646"/>
      <c r="B173" s="647"/>
      <c r="C173" s="97"/>
      <c r="D173" s="70"/>
      <c r="E173" s="70"/>
      <c r="F173" s="70"/>
      <c r="G173" s="70"/>
      <c r="H173" s="645"/>
    </row>
    <row r="174" spans="1:8">
      <c r="A174" s="646" t="s">
        <v>3805</v>
      </c>
      <c r="B174" s="647"/>
      <c r="C174" s="96"/>
      <c r="D174" s="51"/>
      <c r="E174" s="51"/>
      <c r="F174" s="51"/>
      <c r="G174" s="51"/>
      <c r="H174" s="644">
        <f>H170+H172</f>
        <v>57.759394071166952</v>
      </c>
    </row>
    <row r="175" spans="1:8" ht="15.75" thickBot="1">
      <c r="A175" s="648"/>
      <c r="B175" s="649"/>
      <c r="C175" s="99"/>
      <c r="D175" s="100"/>
      <c r="E175" s="100"/>
      <c r="F175" s="100"/>
      <c r="G175" s="100"/>
      <c r="H175" s="737"/>
    </row>
    <row r="176" spans="1:8">
      <c r="A176" s="650" t="s">
        <v>3806</v>
      </c>
      <c r="B176" s="651"/>
      <c r="C176" s="102"/>
      <c r="D176" s="69"/>
      <c r="E176" s="69"/>
      <c r="F176" s="69"/>
      <c r="G176" s="69"/>
      <c r="H176" s="95"/>
    </row>
    <row r="177" spans="1:8" ht="15" customHeight="1">
      <c r="A177" s="200"/>
      <c r="B177" s="104"/>
      <c r="C177" s="69"/>
      <c r="D177" s="105"/>
      <c r="E177" s="51"/>
      <c r="F177" s="51"/>
      <c r="G177" s="69"/>
      <c r="H177" s="95"/>
    </row>
    <row r="178" spans="1:8" ht="15.75" thickBot="1">
      <c r="A178" s="173"/>
      <c r="B178" s="104"/>
      <c r="C178" s="51"/>
      <c r="D178" s="105"/>
      <c r="E178" s="51"/>
      <c r="F178" s="51"/>
      <c r="G178" s="51"/>
      <c r="H178" s="106"/>
    </row>
    <row r="179" spans="1:8" ht="15" customHeight="1">
      <c r="A179" s="652" t="s">
        <v>3808</v>
      </c>
      <c r="B179" s="653"/>
      <c r="C179" s="654"/>
      <c r="D179" s="655" t="s">
        <v>3807</v>
      </c>
      <c r="E179" s="656"/>
      <c r="F179" s="656"/>
      <c r="G179" s="656"/>
      <c r="H179" s="657"/>
    </row>
    <row r="180" spans="1:8">
      <c r="A180" s="661" t="s">
        <v>4089</v>
      </c>
      <c r="B180" s="662"/>
      <c r="C180" s="663"/>
      <c r="D180" s="658"/>
      <c r="E180" s="659"/>
      <c r="F180" s="659"/>
      <c r="G180" s="659"/>
      <c r="H180" s="660"/>
    </row>
    <row r="181" spans="1:8">
      <c r="A181" s="661" t="s">
        <v>4387</v>
      </c>
      <c r="B181" s="662"/>
      <c r="C181" s="663"/>
      <c r="D181" s="658"/>
      <c r="E181" s="659"/>
      <c r="F181" s="659"/>
      <c r="G181" s="659"/>
      <c r="H181" s="660"/>
    </row>
    <row r="182" spans="1:8" ht="15.75" thickBot="1">
      <c r="A182" s="661" t="s">
        <v>4186</v>
      </c>
      <c r="B182" s="662"/>
      <c r="C182" s="663"/>
      <c r="D182" s="658"/>
      <c r="E182" s="659"/>
      <c r="F182" s="659"/>
      <c r="G182" s="659"/>
      <c r="H182" s="660"/>
    </row>
    <row r="183" spans="1:8">
      <c r="A183" s="650" t="s">
        <v>3846</v>
      </c>
      <c r="B183" s="651"/>
      <c r="C183" s="48" t="s">
        <v>3763</v>
      </c>
      <c r="D183" s="48" t="s">
        <v>3877</v>
      </c>
      <c r="E183" s="49"/>
      <c r="F183" s="49"/>
      <c r="G183" s="49"/>
      <c r="H183" s="710" t="s">
        <v>3765</v>
      </c>
    </row>
    <row r="184" spans="1:8">
      <c r="A184" s="685" t="s">
        <v>3878</v>
      </c>
      <c r="B184" s="686"/>
      <c r="C184" s="50"/>
      <c r="D184" s="133"/>
      <c r="E184" s="51"/>
      <c r="F184" s="51"/>
      <c r="G184" s="51"/>
      <c r="H184" s="711"/>
    </row>
    <row r="185" spans="1:8">
      <c r="A185" s="632" t="s">
        <v>3768</v>
      </c>
      <c r="B185" s="634" t="s">
        <v>3769</v>
      </c>
      <c r="C185" s="687" t="s">
        <v>3770</v>
      </c>
      <c r="D185" s="52" t="s">
        <v>3771</v>
      </c>
      <c r="E185" s="53"/>
      <c r="F185" s="54" t="s">
        <v>3772</v>
      </c>
      <c r="G185" s="53"/>
      <c r="H185" s="55" t="s">
        <v>3773</v>
      </c>
    </row>
    <row r="186" spans="1:8">
      <c r="A186" s="633"/>
      <c r="B186" s="766"/>
      <c r="C186" s="767"/>
      <c r="D186" s="56" t="s">
        <v>3774</v>
      </c>
      <c r="E186" s="56" t="s">
        <v>3775</v>
      </c>
      <c r="F186" s="56" t="s">
        <v>3776</v>
      </c>
      <c r="G186" s="57" t="s">
        <v>3777</v>
      </c>
      <c r="H186" s="58" t="s">
        <v>3778</v>
      </c>
    </row>
    <row r="187" spans="1:8">
      <c r="A187" s="59" t="s">
        <v>3814</v>
      </c>
      <c r="B187" s="64" t="s">
        <v>3922</v>
      </c>
      <c r="C187" s="61">
        <v>1</v>
      </c>
      <c r="D187" s="61">
        <v>0.33</v>
      </c>
      <c r="E187" s="61">
        <v>0.67</v>
      </c>
      <c r="F187" s="61">
        <v>72.739999999999995</v>
      </c>
      <c r="G187" s="61">
        <v>13.63</v>
      </c>
      <c r="H187" s="62">
        <f>((F187*D187)+(E187*G187))*C187</f>
        <v>33.136300000000006</v>
      </c>
    </row>
    <row r="188" spans="1:8">
      <c r="A188" s="63" t="s">
        <v>3879</v>
      </c>
      <c r="B188" s="64" t="s">
        <v>3923</v>
      </c>
      <c r="C188" s="61">
        <v>1</v>
      </c>
      <c r="D188" s="61">
        <v>0.33</v>
      </c>
      <c r="E188" s="61">
        <v>0.67</v>
      </c>
      <c r="F188" s="61">
        <v>4.5999999999999996</v>
      </c>
      <c r="G188" s="61">
        <v>0</v>
      </c>
      <c r="H188" s="62">
        <f>((F188*D188)+(E188*G188))*C188</f>
        <v>1.518</v>
      </c>
    </row>
    <row r="189" spans="1:8">
      <c r="A189" s="63" t="s">
        <v>3881</v>
      </c>
      <c r="B189" s="64" t="s">
        <v>3924</v>
      </c>
      <c r="C189" s="61">
        <v>2</v>
      </c>
      <c r="D189" s="61">
        <v>1</v>
      </c>
      <c r="E189" s="61">
        <v>0</v>
      </c>
      <c r="F189" s="61">
        <v>19.96</v>
      </c>
      <c r="G189" s="61">
        <v>0</v>
      </c>
      <c r="H189" s="62">
        <f>((F189*D189)+(E189*G189))*C189+0.01</f>
        <v>39.93</v>
      </c>
    </row>
    <row r="190" spans="1:8">
      <c r="A190" s="63" t="s">
        <v>3882</v>
      </c>
      <c r="B190" s="64" t="s">
        <v>3925</v>
      </c>
      <c r="C190" s="61">
        <v>1</v>
      </c>
      <c r="D190" s="61">
        <v>1</v>
      </c>
      <c r="E190" s="61">
        <v>0</v>
      </c>
      <c r="F190" s="61">
        <v>128.24</v>
      </c>
      <c r="G190" s="61">
        <v>15.76</v>
      </c>
      <c r="H190" s="62">
        <f>((F190*D190)+(E190*G190))*C190</f>
        <v>128.24</v>
      </c>
    </row>
    <row r="191" spans="1:8">
      <c r="A191" s="63"/>
      <c r="B191" s="64" t="s">
        <v>3926</v>
      </c>
      <c r="C191" s="61"/>
      <c r="D191" s="61"/>
      <c r="E191" s="61"/>
      <c r="F191" s="61"/>
      <c r="G191" s="61"/>
      <c r="H191" s="62"/>
    </row>
    <row r="192" spans="1:8">
      <c r="A192" s="63"/>
      <c r="B192" s="64"/>
      <c r="C192" s="61"/>
      <c r="D192" s="61"/>
      <c r="E192" s="61"/>
      <c r="F192" s="61"/>
      <c r="G192" s="61"/>
      <c r="H192" s="62"/>
    </row>
    <row r="193" spans="1:8">
      <c r="A193" s="255"/>
      <c r="B193" s="65"/>
      <c r="C193" s="61"/>
      <c r="D193" s="61"/>
      <c r="E193" s="61"/>
      <c r="F193" s="61"/>
      <c r="G193" s="61"/>
      <c r="H193" s="62"/>
    </row>
    <row r="194" spans="1:8">
      <c r="A194" s="177"/>
      <c r="B194" s="66"/>
      <c r="C194" s="66"/>
      <c r="D194" s="66"/>
      <c r="E194" s="66"/>
      <c r="F194" s="628" t="s">
        <v>3780</v>
      </c>
      <c r="G194" s="66"/>
      <c r="H194" s="723">
        <f>SUM(H187:H190)+0.01</f>
        <v>202.83430000000001</v>
      </c>
    </row>
    <row r="195" spans="1:8">
      <c r="A195" s="174"/>
      <c r="B195" s="51"/>
      <c r="C195" s="51"/>
      <c r="D195" s="51"/>
      <c r="E195" s="51"/>
      <c r="F195" s="768"/>
      <c r="G195" s="51"/>
      <c r="H195" s="715"/>
    </row>
    <row r="196" spans="1:8">
      <c r="A196" s="632" t="s">
        <v>3768</v>
      </c>
      <c r="B196" s="664" t="s">
        <v>3781</v>
      </c>
      <c r="C196" s="770"/>
      <c r="D196" s="636" t="s">
        <v>3782</v>
      </c>
      <c r="E196" s="636" t="s">
        <v>3770</v>
      </c>
      <c r="F196" s="668" t="s">
        <v>3783</v>
      </c>
      <c r="G196" s="770"/>
      <c r="H196" s="55" t="s">
        <v>3784</v>
      </c>
    </row>
    <row r="197" spans="1:8">
      <c r="A197" s="633"/>
      <c r="B197" s="769"/>
      <c r="C197" s="766"/>
      <c r="D197" s="767"/>
      <c r="E197" s="767"/>
      <c r="F197" s="771"/>
      <c r="G197" s="766"/>
      <c r="H197" s="58" t="s">
        <v>3778</v>
      </c>
    </row>
    <row r="198" spans="1:8">
      <c r="A198" s="59" t="s">
        <v>3860</v>
      </c>
      <c r="B198" s="67" t="s">
        <v>3861</v>
      </c>
      <c r="C198" s="65"/>
      <c r="D198" s="65"/>
      <c r="E198" s="61">
        <v>1</v>
      </c>
      <c r="F198" s="68"/>
      <c r="G198" s="61">
        <v>30.24</v>
      </c>
      <c r="H198" s="62">
        <f>E198*G198</f>
        <v>30.24</v>
      </c>
    </row>
    <row r="199" spans="1:8">
      <c r="A199" s="63" t="s">
        <v>3787</v>
      </c>
      <c r="B199" s="67" t="s">
        <v>3788</v>
      </c>
      <c r="C199" s="65"/>
      <c r="D199" s="65"/>
      <c r="E199" s="61">
        <v>3</v>
      </c>
      <c r="F199" s="51"/>
      <c r="G199" s="61">
        <v>8.3000000000000007</v>
      </c>
      <c r="H199" s="62">
        <f>E199*G199</f>
        <v>24.900000000000002</v>
      </c>
    </row>
    <row r="200" spans="1:8">
      <c r="A200" s="258"/>
      <c r="B200" s="67" t="s">
        <v>3789</v>
      </c>
      <c r="C200" s="65"/>
      <c r="D200" s="65"/>
      <c r="E200" s="61"/>
      <c r="F200" s="51"/>
      <c r="G200" s="61"/>
      <c r="H200" s="62">
        <f>(H198+H199)*15.51%</f>
        <v>8.5522139999999993</v>
      </c>
    </row>
    <row r="201" spans="1:8">
      <c r="A201" s="258"/>
      <c r="B201" s="51"/>
      <c r="C201" s="65"/>
      <c r="D201" s="65"/>
      <c r="E201" s="61"/>
      <c r="F201" s="51"/>
      <c r="G201" s="61"/>
      <c r="H201" s="62"/>
    </row>
    <row r="202" spans="1:8">
      <c r="A202" s="258"/>
      <c r="B202" s="51"/>
      <c r="C202" s="65"/>
      <c r="D202" s="65"/>
      <c r="E202" s="61"/>
      <c r="F202" s="51"/>
      <c r="G202" s="61"/>
      <c r="H202" s="62"/>
    </row>
    <row r="203" spans="1:8">
      <c r="A203" s="255"/>
      <c r="B203" s="51"/>
      <c r="C203" s="65"/>
      <c r="D203" s="65"/>
      <c r="E203" s="61"/>
      <c r="F203" s="51"/>
      <c r="G203" s="61"/>
      <c r="H203" s="62"/>
    </row>
    <row r="204" spans="1:8">
      <c r="A204" s="177"/>
      <c r="B204" s="66"/>
      <c r="C204" s="66"/>
      <c r="D204" s="66"/>
      <c r="E204" s="66"/>
      <c r="F204" s="628" t="s">
        <v>3790</v>
      </c>
      <c r="G204" s="66"/>
      <c r="H204" s="630">
        <f>SUM(H198:H200)</f>
        <v>63.692214</v>
      </c>
    </row>
    <row r="205" spans="1:8">
      <c r="A205" s="174"/>
      <c r="B205" s="70"/>
      <c r="C205" s="70"/>
      <c r="D205" s="70"/>
      <c r="E205" s="70"/>
      <c r="F205" s="768"/>
      <c r="G205" s="70"/>
      <c r="H205" s="640"/>
    </row>
    <row r="206" spans="1:8">
      <c r="A206" s="671" t="s">
        <v>3791</v>
      </c>
      <c r="B206" s="672"/>
      <c r="C206" s="675">
        <v>1125</v>
      </c>
      <c r="D206" s="628" t="s">
        <v>3792</v>
      </c>
      <c r="E206" s="676"/>
      <c r="F206" s="676"/>
      <c r="G206" s="51"/>
      <c r="H206" s="670">
        <f>(H194+H204)</f>
        <v>266.52651400000002</v>
      </c>
    </row>
    <row r="207" spans="1:8">
      <c r="A207" s="673"/>
      <c r="B207" s="674"/>
      <c r="C207" s="769"/>
      <c r="D207" s="677"/>
      <c r="E207" s="677"/>
      <c r="F207" s="677"/>
      <c r="G207" s="70"/>
      <c r="H207" s="640"/>
    </row>
    <row r="208" spans="1:8">
      <c r="A208" s="671" t="s">
        <v>3793</v>
      </c>
      <c r="B208" s="672"/>
      <c r="C208" s="672"/>
      <c r="D208" s="672"/>
      <c r="E208" s="672"/>
      <c r="F208" s="672"/>
      <c r="G208" s="51"/>
      <c r="H208" s="630">
        <f>H206/C206</f>
        <v>0.2369124568888889</v>
      </c>
    </row>
    <row r="209" spans="1:8">
      <c r="A209" s="673"/>
      <c r="B209" s="674"/>
      <c r="C209" s="674"/>
      <c r="D209" s="674"/>
      <c r="E209" s="674"/>
      <c r="F209" s="674"/>
      <c r="G209" s="51"/>
      <c r="H209" s="678"/>
    </row>
    <row r="210" spans="1:8">
      <c r="A210" s="632" t="s">
        <v>3768</v>
      </c>
      <c r="B210" s="679" t="s">
        <v>3794</v>
      </c>
      <c r="C210" s="752"/>
      <c r="D210" s="773"/>
      <c r="E210" s="682" t="s">
        <v>3795</v>
      </c>
      <c r="F210" s="682" t="s">
        <v>3784</v>
      </c>
      <c r="G210" s="636" t="s">
        <v>3796</v>
      </c>
      <c r="H210" s="72" t="s">
        <v>3784</v>
      </c>
    </row>
    <row r="211" spans="1:8">
      <c r="A211" s="633"/>
      <c r="B211" s="752"/>
      <c r="C211" s="752"/>
      <c r="D211" s="773"/>
      <c r="E211" s="767"/>
      <c r="F211" s="767"/>
      <c r="G211" s="767"/>
      <c r="H211" s="73" t="s">
        <v>3797</v>
      </c>
    </row>
    <row r="212" spans="1:8">
      <c r="A212" s="59"/>
      <c r="B212" s="166"/>
      <c r="C212" s="66"/>
      <c r="D212" s="265"/>
      <c r="E212" s="76"/>
      <c r="F212" s="61"/>
      <c r="G212" s="77"/>
      <c r="H212" s="78"/>
    </row>
    <row r="213" spans="1:8">
      <c r="A213" s="172"/>
      <c r="B213" s="75"/>
      <c r="C213" s="51"/>
      <c r="D213" s="65"/>
      <c r="E213" s="76"/>
      <c r="F213" s="61"/>
      <c r="G213" s="77"/>
      <c r="H213" s="78"/>
    </row>
    <row r="214" spans="1:8">
      <c r="A214" s="172"/>
      <c r="B214" s="75"/>
      <c r="C214" s="80"/>
      <c r="D214" s="65"/>
      <c r="E214" s="76"/>
      <c r="F214" s="61"/>
      <c r="G214" s="77"/>
      <c r="H214" s="78"/>
    </row>
    <row r="215" spans="1:8">
      <c r="A215" s="173"/>
      <c r="B215" s="75"/>
      <c r="C215" s="80"/>
      <c r="D215" s="65"/>
      <c r="E215" s="76"/>
      <c r="F215" s="61"/>
      <c r="G215" s="77"/>
      <c r="H215" s="78"/>
    </row>
    <row r="216" spans="1:8">
      <c r="A216" s="173"/>
      <c r="B216" s="75"/>
      <c r="C216" s="51"/>
      <c r="D216" s="65"/>
      <c r="E216" s="76"/>
      <c r="F216" s="61"/>
      <c r="G216" s="81"/>
      <c r="H216" s="78"/>
    </row>
    <row r="217" spans="1:8">
      <c r="A217" s="173"/>
      <c r="B217" s="75"/>
      <c r="C217" s="51"/>
      <c r="D217" s="65"/>
      <c r="E217" s="76"/>
      <c r="F217" s="61"/>
      <c r="G217" s="81"/>
      <c r="H217" s="78"/>
    </row>
    <row r="218" spans="1:8">
      <c r="A218" s="174"/>
      <c r="B218" s="175"/>
      <c r="C218" s="70"/>
      <c r="D218" s="176"/>
      <c r="E218" s="65"/>
      <c r="F218" s="61"/>
      <c r="G218" s="82"/>
      <c r="H218" s="83"/>
    </row>
    <row r="219" spans="1:8">
      <c r="A219" s="177"/>
      <c r="B219" s="51"/>
      <c r="C219" s="51"/>
      <c r="D219" s="51"/>
      <c r="E219" s="66"/>
      <c r="F219" s="628" t="s">
        <v>3798</v>
      </c>
      <c r="G219" s="66"/>
      <c r="H219" s="630">
        <f>SUM(H212)</f>
        <v>0</v>
      </c>
    </row>
    <row r="220" spans="1:8">
      <c r="A220" s="174"/>
      <c r="B220" s="51"/>
      <c r="C220" s="51"/>
      <c r="D220" s="51"/>
      <c r="E220" s="51"/>
      <c r="F220" s="768"/>
      <c r="G220" s="51"/>
      <c r="H220" s="640"/>
    </row>
    <row r="221" spans="1:8">
      <c r="A221" s="632" t="s">
        <v>3768</v>
      </c>
      <c r="B221" s="634" t="s">
        <v>3799</v>
      </c>
      <c r="C221" s="84" t="s">
        <v>3</v>
      </c>
      <c r="D221" s="85" t="s">
        <v>3</v>
      </c>
      <c r="E221" s="86" t="s">
        <v>3</v>
      </c>
      <c r="F221" s="636" t="s">
        <v>3784</v>
      </c>
      <c r="G221" s="636" t="s">
        <v>3796</v>
      </c>
      <c r="H221" s="72" t="s">
        <v>3773</v>
      </c>
    </row>
    <row r="222" spans="1:8">
      <c r="A222" s="633"/>
      <c r="B222" s="766"/>
      <c r="C222" s="76" t="s">
        <v>3800</v>
      </c>
      <c r="D222" s="76" t="s">
        <v>3801</v>
      </c>
      <c r="E222" s="76" t="s">
        <v>3802</v>
      </c>
      <c r="F222" s="772"/>
      <c r="G222" s="772"/>
      <c r="H222" s="87" t="s">
        <v>3797</v>
      </c>
    </row>
    <row r="223" spans="1:8">
      <c r="A223" s="74"/>
      <c r="B223" s="88"/>
      <c r="C223" s="89"/>
      <c r="D223" s="89"/>
      <c r="E223" s="89"/>
      <c r="F223" s="89"/>
      <c r="G223" s="90"/>
      <c r="H223" s="91"/>
    </row>
    <row r="224" spans="1:8">
      <c r="A224" s="92"/>
      <c r="B224" s="88"/>
      <c r="C224" s="61"/>
      <c r="D224" s="61"/>
      <c r="E224" s="61"/>
      <c r="F224" s="93"/>
      <c r="G224" s="94"/>
      <c r="H224" s="95"/>
    </row>
    <row r="225" spans="1:8">
      <c r="A225" s="79"/>
      <c r="B225" s="88"/>
      <c r="C225" s="61"/>
      <c r="D225" s="61"/>
      <c r="E225" s="61"/>
      <c r="F225" s="93"/>
      <c r="G225" s="94"/>
      <c r="H225" s="95"/>
    </row>
    <row r="226" spans="1:8">
      <c r="A226" s="79"/>
      <c r="B226" s="88"/>
      <c r="C226" s="61"/>
      <c r="D226" s="61"/>
      <c r="E226" s="61"/>
      <c r="F226" s="93"/>
      <c r="G226" s="94"/>
      <c r="H226" s="95"/>
    </row>
    <row r="227" spans="1:8">
      <c r="A227" s="79"/>
      <c r="B227" s="88"/>
      <c r="C227" s="61"/>
      <c r="D227" s="61"/>
      <c r="E227" s="61"/>
      <c r="F227" s="93"/>
      <c r="G227" s="94"/>
      <c r="H227" s="95"/>
    </row>
    <row r="228" spans="1:8">
      <c r="A228" s="255"/>
      <c r="B228" s="65"/>
      <c r="C228" s="61"/>
      <c r="D228" s="61"/>
      <c r="E228" s="61"/>
      <c r="F228" s="65"/>
      <c r="G228" s="94"/>
      <c r="H228" s="95"/>
    </row>
    <row r="229" spans="1:8">
      <c r="A229" s="177"/>
      <c r="B229" s="66"/>
      <c r="C229" s="66"/>
      <c r="D229" s="66"/>
      <c r="E229" s="66"/>
      <c r="F229" s="628" t="s">
        <v>3803</v>
      </c>
      <c r="G229" s="66"/>
      <c r="H229" s="630">
        <f>SUM(H223:H224)</f>
        <v>0</v>
      </c>
    </row>
    <row r="230" spans="1:8">
      <c r="A230" s="174"/>
      <c r="B230" s="51"/>
      <c r="C230" s="51"/>
      <c r="D230" s="51"/>
      <c r="E230" s="51"/>
      <c r="F230" s="768"/>
      <c r="G230" s="51"/>
      <c r="H230" s="640"/>
    </row>
    <row r="231" spans="1:8" ht="15" customHeight="1">
      <c r="A231" s="638" t="s">
        <v>3804</v>
      </c>
      <c r="B231" s="639"/>
      <c r="C231" s="639"/>
      <c r="D231" s="66"/>
      <c r="E231" s="66"/>
      <c r="F231" s="66"/>
      <c r="G231" s="66"/>
      <c r="H231" s="630">
        <f>H208+H219+H229</f>
        <v>0.2369124568888889</v>
      </c>
    </row>
    <row r="232" spans="1:8">
      <c r="A232" s="638"/>
      <c r="B232" s="639"/>
      <c r="C232" s="639"/>
      <c r="D232" s="70"/>
      <c r="E232" s="70"/>
      <c r="F232" s="70"/>
      <c r="G232" s="70"/>
      <c r="H232" s="640"/>
    </row>
    <row r="233" spans="1:8">
      <c r="A233" s="646" t="s">
        <v>3847</v>
      </c>
      <c r="B233" s="647"/>
      <c r="C233" s="96"/>
      <c r="D233" s="66"/>
      <c r="E233" s="66"/>
      <c r="F233" s="66"/>
      <c r="G233" s="66"/>
      <c r="H233" s="644">
        <f>H231*34.32%</f>
        <v>8.1308355204266672E-2</v>
      </c>
    </row>
    <row r="234" spans="1:8">
      <c r="A234" s="646"/>
      <c r="B234" s="647"/>
      <c r="C234" s="97"/>
      <c r="D234" s="70"/>
      <c r="E234" s="70"/>
      <c r="F234" s="70"/>
      <c r="G234" s="70"/>
      <c r="H234" s="645"/>
    </row>
    <row r="235" spans="1:8" ht="15" customHeight="1">
      <c r="A235" s="646" t="s">
        <v>3805</v>
      </c>
      <c r="B235" s="647"/>
      <c r="C235" s="96"/>
      <c r="D235" s="51"/>
      <c r="E235" s="51"/>
      <c r="F235" s="51"/>
      <c r="G235" s="51"/>
      <c r="H235" s="644">
        <f>H231+H233</f>
        <v>0.31822081209315556</v>
      </c>
    </row>
    <row r="236" spans="1:8" ht="15.75" thickBot="1">
      <c r="A236" s="648"/>
      <c r="B236" s="649"/>
      <c r="C236" s="99"/>
      <c r="D236" s="100"/>
      <c r="E236" s="100"/>
      <c r="F236" s="100"/>
      <c r="G236" s="100"/>
      <c r="H236" s="737"/>
    </row>
    <row r="237" spans="1:8">
      <c r="A237" s="650" t="s">
        <v>3806</v>
      </c>
      <c r="B237" s="651"/>
      <c r="C237" s="102"/>
      <c r="D237" s="69"/>
      <c r="E237" s="69"/>
      <c r="F237" s="69"/>
      <c r="G237" s="69"/>
      <c r="H237" s="95"/>
    </row>
    <row r="238" spans="1:8" ht="15.75" customHeight="1">
      <c r="A238" s="173"/>
      <c r="B238" s="104"/>
      <c r="C238" s="69"/>
      <c r="D238" s="105"/>
      <c r="E238" s="51"/>
      <c r="F238" s="51"/>
      <c r="G238" s="69"/>
      <c r="H238" s="95"/>
    </row>
    <row r="239" spans="1:8" ht="15" customHeight="1" thickBot="1">
      <c r="A239" s="173"/>
      <c r="B239" s="104"/>
      <c r="C239" s="51"/>
      <c r="D239" s="105"/>
      <c r="E239" s="51"/>
      <c r="F239" s="51"/>
      <c r="G239" s="51"/>
      <c r="H239" s="106"/>
    </row>
    <row r="240" spans="1:8" ht="15" customHeight="1">
      <c r="A240" s="652" t="s">
        <v>3808</v>
      </c>
      <c r="B240" s="653"/>
      <c r="C240" s="654"/>
      <c r="D240" s="655" t="s">
        <v>3807</v>
      </c>
      <c r="E240" s="656"/>
      <c r="F240" s="656"/>
      <c r="G240" s="656"/>
      <c r="H240" s="657"/>
    </row>
    <row r="241" spans="1:8">
      <c r="A241" s="661" t="s">
        <v>4089</v>
      </c>
      <c r="B241" s="662"/>
      <c r="C241" s="663"/>
      <c r="D241" s="658"/>
      <c r="E241" s="659"/>
      <c r="F241" s="659"/>
      <c r="G241" s="659"/>
      <c r="H241" s="660"/>
    </row>
    <row r="242" spans="1:8">
      <c r="A242" s="661" t="s">
        <v>4387</v>
      </c>
      <c r="B242" s="662"/>
      <c r="C242" s="663"/>
      <c r="D242" s="658"/>
      <c r="E242" s="659"/>
      <c r="F242" s="659"/>
      <c r="G242" s="659"/>
      <c r="H242" s="660"/>
    </row>
    <row r="243" spans="1:8" ht="15.75" thickBot="1">
      <c r="A243" s="661" t="s">
        <v>4186</v>
      </c>
      <c r="B243" s="662"/>
      <c r="C243" s="663"/>
      <c r="D243" s="658"/>
      <c r="E243" s="659"/>
      <c r="F243" s="659"/>
      <c r="G243" s="659"/>
      <c r="H243" s="660"/>
    </row>
    <row r="244" spans="1:8">
      <c r="A244" s="650" t="s">
        <v>3846</v>
      </c>
      <c r="B244" s="651"/>
      <c r="C244" s="48" t="s">
        <v>3763</v>
      </c>
      <c r="D244" s="48" t="s">
        <v>3883</v>
      </c>
      <c r="E244" s="49"/>
      <c r="F244" s="49"/>
      <c r="G244" s="49"/>
      <c r="H244" s="710" t="s">
        <v>3765</v>
      </c>
    </row>
    <row r="245" spans="1:8">
      <c r="A245" s="685" t="s">
        <v>3884</v>
      </c>
      <c r="B245" s="686"/>
      <c r="C245" s="50"/>
      <c r="D245" s="133"/>
      <c r="E245" s="51"/>
      <c r="F245" s="51"/>
      <c r="G245" s="51"/>
      <c r="H245" s="711"/>
    </row>
    <row r="246" spans="1:8">
      <c r="A246" s="632" t="s">
        <v>3768</v>
      </c>
      <c r="B246" s="634" t="s">
        <v>3769</v>
      </c>
      <c r="C246" s="687" t="s">
        <v>3770</v>
      </c>
      <c r="D246" s="52" t="s">
        <v>3771</v>
      </c>
      <c r="E246" s="53"/>
      <c r="F246" s="54" t="s">
        <v>3772</v>
      </c>
      <c r="G246" s="53"/>
      <c r="H246" s="55" t="s">
        <v>3773</v>
      </c>
    </row>
    <row r="247" spans="1:8">
      <c r="A247" s="633"/>
      <c r="B247" s="766"/>
      <c r="C247" s="767"/>
      <c r="D247" s="56" t="s">
        <v>3774</v>
      </c>
      <c r="E247" s="56" t="s">
        <v>3775</v>
      </c>
      <c r="F247" s="56" t="s">
        <v>3776</v>
      </c>
      <c r="G247" s="57" t="s">
        <v>3777</v>
      </c>
      <c r="H247" s="58" t="s">
        <v>3778</v>
      </c>
    </row>
    <row r="248" spans="1:8">
      <c r="A248" s="59" t="s">
        <v>3814</v>
      </c>
      <c r="B248" s="64" t="s">
        <v>3922</v>
      </c>
      <c r="C248" s="61">
        <v>1</v>
      </c>
      <c r="D248" s="61">
        <v>0.5</v>
      </c>
      <c r="E248" s="61">
        <v>0.5</v>
      </c>
      <c r="F248" s="61">
        <v>72.739999999999995</v>
      </c>
      <c r="G248" s="61">
        <v>13.63</v>
      </c>
      <c r="H248" s="62">
        <f>((F248*D248)+(E248*G248))*C248</f>
        <v>43.184999999999995</v>
      </c>
    </row>
    <row r="249" spans="1:8">
      <c r="A249" s="63" t="s">
        <v>3879</v>
      </c>
      <c r="B249" s="64" t="s">
        <v>3923</v>
      </c>
      <c r="C249" s="61">
        <v>1</v>
      </c>
      <c r="D249" s="61">
        <v>0.5</v>
      </c>
      <c r="E249" s="61">
        <v>0.5</v>
      </c>
      <c r="F249" s="61">
        <v>4.5999999999999996</v>
      </c>
      <c r="G249" s="61">
        <v>0</v>
      </c>
      <c r="H249" s="62">
        <f>((F249*D249)+(E249*G249))*C249</f>
        <v>2.2999999999999998</v>
      </c>
    </row>
    <row r="250" spans="1:8">
      <c r="A250" s="63" t="s">
        <v>3881</v>
      </c>
      <c r="B250" s="64" t="s">
        <v>3924</v>
      </c>
      <c r="C250" s="61">
        <v>2</v>
      </c>
      <c r="D250" s="61">
        <v>1</v>
      </c>
      <c r="E250" s="61">
        <v>0</v>
      </c>
      <c r="F250" s="61">
        <v>19.96</v>
      </c>
      <c r="G250" s="61">
        <v>0</v>
      </c>
      <c r="H250" s="62">
        <f>((F250*D250)+(E250*G250))*C250+0.01</f>
        <v>39.93</v>
      </c>
    </row>
    <row r="251" spans="1:8">
      <c r="A251" s="63" t="s">
        <v>3882</v>
      </c>
      <c r="B251" s="64" t="s">
        <v>3925</v>
      </c>
      <c r="C251" s="61">
        <v>1</v>
      </c>
      <c r="D251" s="61">
        <v>1</v>
      </c>
      <c r="E251" s="61">
        <v>0</v>
      </c>
      <c r="F251" s="61">
        <v>128.24</v>
      </c>
      <c r="G251" s="61">
        <v>15.76</v>
      </c>
      <c r="H251" s="62">
        <f>((F251*D251)+(E251*G251))*C251</f>
        <v>128.24</v>
      </c>
    </row>
    <row r="252" spans="1:8">
      <c r="A252" s="63"/>
      <c r="B252" s="64" t="s">
        <v>3926</v>
      </c>
      <c r="C252" s="61"/>
      <c r="D252" s="61"/>
      <c r="E252" s="61"/>
      <c r="F252" s="61"/>
      <c r="G252" s="61"/>
      <c r="H252" s="62"/>
    </row>
    <row r="253" spans="1:8">
      <c r="A253" s="63"/>
      <c r="B253" s="64"/>
      <c r="C253" s="61"/>
      <c r="D253" s="61"/>
      <c r="E253" s="61"/>
      <c r="F253" s="61"/>
      <c r="G253" s="61"/>
      <c r="H253" s="62"/>
    </row>
    <row r="254" spans="1:8">
      <c r="A254" s="255"/>
      <c r="B254" s="65"/>
      <c r="C254" s="61"/>
      <c r="D254" s="61"/>
      <c r="E254" s="61"/>
      <c r="F254" s="61"/>
      <c r="G254" s="61"/>
      <c r="H254" s="62"/>
    </row>
    <row r="255" spans="1:8">
      <c r="A255" s="256"/>
      <c r="B255" s="66"/>
      <c r="C255" s="66"/>
      <c r="D255" s="66"/>
      <c r="E255" s="66"/>
      <c r="F255" s="628" t="s">
        <v>3780</v>
      </c>
      <c r="G255" s="66"/>
      <c r="H255" s="723">
        <f>SUM(H248:H251)</f>
        <v>213.655</v>
      </c>
    </row>
    <row r="256" spans="1:8">
      <c r="A256" s="257"/>
      <c r="B256" s="51"/>
      <c r="C256" s="51"/>
      <c r="D256" s="51"/>
      <c r="E256" s="51"/>
      <c r="F256" s="768"/>
      <c r="G256" s="51"/>
      <c r="H256" s="715"/>
    </row>
    <row r="257" spans="1:8">
      <c r="A257" s="632" t="s">
        <v>3768</v>
      </c>
      <c r="B257" s="664" t="s">
        <v>3781</v>
      </c>
      <c r="C257" s="770"/>
      <c r="D257" s="636" t="s">
        <v>3782</v>
      </c>
      <c r="E257" s="636" t="s">
        <v>3770</v>
      </c>
      <c r="F257" s="668" t="s">
        <v>3783</v>
      </c>
      <c r="G257" s="770"/>
      <c r="H257" s="55" t="s">
        <v>3784</v>
      </c>
    </row>
    <row r="258" spans="1:8">
      <c r="A258" s="633"/>
      <c r="B258" s="769"/>
      <c r="C258" s="766"/>
      <c r="D258" s="767"/>
      <c r="E258" s="767"/>
      <c r="F258" s="771"/>
      <c r="G258" s="766"/>
      <c r="H258" s="58" t="s">
        <v>3778</v>
      </c>
    </row>
    <row r="259" spans="1:8">
      <c r="A259" s="59" t="s">
        <v>3860</v>
      </c>
      <c r="B259" s="67" t="s">
        <v>3861</v>
      </c>
      <c r="C259" s="65"/>
      <c r="D259" s="65"/>
      <c r="E259" s="61">
        <v>1</v>
      </c>
      <c r="F259" s="68"/>
      <c r="G259" s="61">
        <v>30.24</v>
      </c>
      <c r="H259" s="62">
        <f>E259*G259</f>
        <v>30.24</v>
      </c>
    </row>
    <row r="260" spans="1:8">
      <c r="A260" s="63" t="s">
        <v>3787</v>
      </c>
      <c r="B260" s="67" t="s">
        <v>3788</v>
      </c>
      <c r="C260" s="65"/>
      <c r="D260" s="65"/>
      <c r="E260" s="61">
        <v>3</v>
      </c>
      <c r="F260" s="51"/>
      <c r="G260" s="61">
        <v>8.3000000000000007</v>
      </c>
      <c r="H260" s="62">
        <f>E260*G260</f>
        <v>24.900000000000002</v>
      </c>
    </row>
    <row r="261" spans="1:8">
      <c r="A261" s="258"/>
      <c r="B261" s="67" t="s">
        <v>3789</v>
      </c>
      <c r="C261" s="65"/>
      <c r="D261" s="65"/>
      <c r="E261" s="61"/>
      <c r="F261" s="51"/>
      <c r="G261" s="61"/>
      <c r="H261" s="62">
        <f>(H259+H260)*15.51%</f>
        <v>8.5522139999999993</v>
      </c>
    </row>
    <row r="262" spans="1:8">
      <c r="A262" s="258"/>
      <c r="B262" s="51"/>
      <c r="C262" s="65"/>
      <c r="D262" s="65"/>
      <c r="E262" s="61"/>
      <c r="F262" s="51"/>
      <c r="G262" s="61"/>
      <c r="H262" s="62"/>
    </row>
    <row r="263" spans="1:8">
      <c r="A263" s="258"/>
      <c r="B263" s="51"/>
      <c r="C263" s="65"/>
      <c r="D263" s="65"/>
      <c r="E263" s="61"/>
      <c r="F263" s="69"/>
      <c r="G263" s="61"/>
      <c r="H263" s="62"/>
    </row>
    <row r="264" spans="1:8">
      <c r="A264" s="258"/>
      <c r="B264" s="51"/>
      <c r="C264" s="65"/>
      <c r="D264" s="65"/>
      <c r="E264" s="61"/>
      <c r="F264" s="69"/>
      <c r="G264" s="61"/>
      <c r="H264" s="62"/>
    </row>
    <row r="265" spans="1:8">
      <c r="A265" s="255"/>
      <c r="B265" s="51"/>
      <c r="C265" s="65"/>
      <c r="D265" s="65"/>
      <c r="E265" s="61"/>
      <c r="F265" s="69"/>
      <c r="G265" s="61"/>
      <c r="H265" s="62"/>
    </row>
    <row r="266" spans="1:8">
      <c r="A266" s="177"/>
      <c r="B266" s="66"/>
      <c r="C266" s="66"/>
      <c r="D266" s="66"/>
      <c r="E266" s="66"/>
      <c r="F266" s="628" t="s">
        <v>3790</v>
      </c>
      <c r="G266" s="66"/>
      <c r="H266" s="630">
        <f>SUM(H259:H261)</f>
        <v>63.692214</v>
      </c>
    </row>
    <row r="267" spans="1:8">
      <c r="A267" s="174"/>
      <c r="B267" s="70"/>
      <c r="C267" s="70"/>
      <c r="D267" s="70"/>
      <c r="E267" s="70"/>
      <c r="F267" s="768"/>
      <c r="G267" s="70"/>
      <c r="H267" s="640"/>
    </row>
    <row r="268" spans="1:8">
      <c r="A268" s="671" t="s">
        <v>3791</v>
      </c>
      <c r="B268" s="672"/>
      <c r="C268" s="675">
        <v>1687</v>
      </c>
      <c r="D268" s="628" t="s">
        <v>3792</v>
      </c>
      <c r="E268" s="676"/>
      <c r="F268" s="676"/>
      <c r="G268" s="51"/>
      <c r="H268" s="670">
        <f>(H255+H266)</f>
        <v>277.34721400000001</v>
      </c>
    </row>
    <row r="269" spans="1:8">
      <c r="A269" s="673"/>
      <c r="B269" s="674"/>
      <c r="C269" s="769"/>
      <c r="D269" s="677"/>
      <c r="E269" s="677"/>
      <c r="F269" s="677"/>
      <c r="G269" s="70"/>
      <c r="H269" s="640"/>
    </row>
    <row r="270" spans="1:8">
      <c r="A270" s="671" t="s">
        <v>3793</v>
      </c>
      <c r="B270" s="672"/>
      <c r="C270" s="672"/>
      <c r="D270" s="672"/>
      <c r="E270" s="672"/>
      <c r="F270" s="672"/>
      <c r="G270" s="51"/>
      <c r="H270" s="630">
        <f>H268/C268</f>
        <v>0.16440261647895674</v>
      </c>
    </row>
    <row r="271" spans="1:8">
      <c r="A271" s="673"/>
      <c r="B271" s="674"/>
      <c r="C271" s="674"/>
      <c r="D271" s="674"/>
      <c r="E271" s="674"/>
      <c r="F271" s="674"/>
      <c r="G271" s="51"/>
      <c r="H271" s="678"/>
    </row>
    <row r="272" spans="1:8">
      <c r="A272" s="632" t="s">
        <v>3768</v>
      </c>
      <c r="B272" s="679" t="s">
        <v>3794</v>
      </c>
      <c r="C272" s="752"/>
      <c r="D272" s="773"/>
      <c r="E272" s="682" t="s">
        <v>3795</v>
      </c>
      <c r="F272" s="682" t="s">
        <v>3784</v>
      </c>
      <c r="G272" s="636" t="s">
        <v>3796</v>
      </c>
      <c r="H272" s="72" t="s">
        <v>3784</v>
      </c>
    </row>
    <row r="273" spans="1:8">
      <c r="A273" s="633"/>
      <c r="B273" s="752"/>
      <c r="C273" s="752"/>
      <c r="D273" s="773"/>
      <c r="E273" s="767"/>
      <c r="F273" s="767"/>
      <c r="G273" s="767"/>
      <c r="H273" s="73" t="s">
        <v>3797</v>
      </c>
    </row>
    <row r="274" spans="1:8">
      <c r="A274" s="165"/>
      <c r="B274" s="166"/>
      <c r="C274" s="167"/>
      <c r="D274" s="168"/>
      <c r="E274" s="169"/>
      <c r="F274" s="170"/>
      <c r="G274" s="171"/>
      <c r="H274" s="170"/>
    </row>
    <row r="275" spans="1:8">
      <c r="A275" s="172"/>
      <c r="B275" s="75"/>
      <c r="C275" s="51"/>
      <c r="D275" s="65"/>
      <c r="E275" s="76"/>
      <c r="F275" s="61"/>
      <c r="G275" s="77"/>
      <c r="H275" s="78"/>
    </row>
    <row r="276" spans="1:8">
      <c r="A276" s="172"/>
      <c r="B276" s="75"/>
      <c r="C276" s="80"/>
      <c r="D276" s="65"/>
      <c r="E276" s="76"/>
      <c r="F276" s="61"/>
      <c r="G276" s="77"/>
      <c r="H276" s="78"/>
    </row>
    <row r="277" spans="1:8">
      <c r="A277" s="173"/>
      <c r="B277" s="75"/>
      <c r="C277" s="80"/>
      <c r="D277" s="65"/>
      <c r="E277" s="76"/>
      <c r="F277" s="61"/>
      <c r="G277" s="77"/>
      <c r="H277" s="78"/>
    </row>
    <row r="278" spans="1:8">
      <c r="A278" s="173"/>
      <c r="B278" s="75"/>
      <c r="C278" s="51"/>
      <c r="D278" s="65"/>
      <c r="E278" s="76"/>
      <c r="F278" s="61"/>
      <c r="G278" s="81"/>
      <c r="H278" s="78"/>
    </row>
    <row r="279" spans="1:8">
      <c r="A279" s="173"/>
      <c r="B279" s="75"/>
      <c r="C279" s="51"/>
      <c r="D279" s="65"/>
      <c r="E279" s="76"/>
      <c r="F279" s="61"/>
      <c r="G279" s="81"/>
      <c r="H279" s="78"/>
    </row>
    <row r="280" spans="1:8">
      <c r="A280" s="174"/>
      <c r="B280" s="175"/>
      <c r="C280" s="70"/>
      <c r="D280" s="176"/>
      <c r="E280" s="65"/>
      <c r="F280" s="61"/>
      <c r="G280" s="82"/>
      <c r="H280" s="83"/>
    </row>
    <row r="281" spans="1:8">
      <c r="A281" s="177"/>
      <c r="B281" s="51"/>
      <c r="C281" s="51"/>
      <c r="D281" s="51"/>
      <c r="E281" s="66"/>
      <c r="F281" s="628" t="s">
        <v>3798</v>
      </c>
      <c r="G281" s="66"/>
      <c r="H281" s="630">
        <f>SUM(H274:H275)</f>
        <v>0</v>
      </c>
    </row>
    <row r="282" spans="1:8">
      <c r="A282" s="174"/>
      <c r="B282" s="51"/>
      <c r="C282" s="51"/>
      <c r="D282" s="51"/>
      <c r="E282" s="51"/>
      <c r="F282" s="768"/>
      <c r="G282" s="51"/>
      <c r="H282" s="640"/>
    </row>
    <row r="283" spans="1:8">
      <c r="A283" s="632" t="s">
        <v>3768</v>
      </c>
      <c r="B283" s="634" t="s">
        <v>3799</v>
      </c>
      <c r="C283" s="84" t="s">
        <v>3</v>
      </c>
      <c r="D283" s="85" t="s">
        <v>3</v>
      </c>
      <c r="E283" s="86" t="s">
        <v>3</v>
      </c>
      <c r="F283" s="636" t="s">
        <v>3784</v>
      </c>
      <c r="G283" s="636" t="s">
        <v>3796</v>
      </c>
      <c r="H283" s="72" t="s">
        <v>3773</v>
      </c>
    </row>
    <row r="284" spans="1:8">
      <c r="A284" s="712"/>
      <c r="B284" s="766"/>
      <c r="C284" s="76" t="s">
        <v>3800</v>
      </c>
      <c r="D284" s="76" t="s">
        <v>3801</v>
      </c>
      <c r="E284" s="76" t="s">
        <v>3802</v>
      </c>
      <c r="F284" s="784"/>
      <c r="G284" s="784"/>
      <c r="H284" s="87" t="s">
        <v>3797</v>
      </c>
    </row>
    <row r="285" spans="1:8">
      <c r="A285" s="178"/>
      <c r="B285" s="50"/>
      <c r="C285" s="179"/>
      <c r="D285" s="148"/>
      <c r="E285" s="180"/>
      <c r="F285" s="148"/>
      <c r="G285" s="181"/>
      <c r="H285" s="182"/>
    </row>
    <row r="286" spans="1:8">
      <c r="A286" s="266"/>
      <c r="B286" s="50"/>
      <c r="C286" s="267"/>
      <c r="D286" s="93"/>
      <c r="E286" s="68"/>
      <c r="F286" s="93"/>
      <c r="G286" s="131"/>
      <c r="H286" s="260"/>
    </row>
    <row r="287" spans="1:8">
      <c r="A287" s="223"/>
      <c r="B287" s="50"/>
      <c r="C287" s="267"/>
      <c r="D287" s="93"/>
      <c r="E287" s="68"/>
      <c r="F287" s="93"/>
      <c r="G287" s="131"/>
      <c r="H287" s="260"/>
    </row>
    <row r="288" spans="1:8">
      <c r="A288" s="223"/>
      <c r="B288" s="50"/>
      <c r="C288" s="267"/>
      <c r="D288" s="93"/>
      <c r="E288" s="68"/>
      <c r="F288" s="93"/>
      <c r="G288" s="131"/>
      <c r="H288" s="260"/>
    </row>
    <row r="289" spans="1:8">
      <c r="A289" s="223"/>
      <c r="B289" s="50"/>
      <c r="C289" s="267"/>
      <c r="D289" s="93"/>
      <c r="E289" s="68"/>
      <c r="F289" s="93"/>
      <c r="G289" s="131"/>
      <c r="H289" s="260"/>
    </row>
    <row r="290" spans="1:8">
      <c r="A290" s="268"/>
      <c r="B290" s="51"/>
      <c r="C290" s="269"/>
      <c r="D290" s="151"/>
      <c r="E290" s="262"/>
      <c r="F290" s="261"/>
      <c r="G290" s="263"/>
      <c r="H290" s="264"/>
    </row>
    <row r="291" spans="1:8">
      <c r="A291" s="173"/>
      <c r="B291" s="66"/>
      <c r="C291" s="51"/>
      <c r="D291" s="51"/>
      <c r="E291" s="51"/>
      <c r="F291" s="747" t="s">
        <v>3803</v>
      </c>
      <c r="G291" s="51"/>
      <c r="H291" s="630">
        <f>SUM(H285:H286)</f>
        <v>0</v>
      </c>
    </row>
    <row r="292" spans="1:8">
      <c r="A292" s="174"/>
      <c r="B292" s="51"/>
      <c r="C292" s="51"/>
      <c r="D292" s="51"/>
      <c r="E292" s="51"/>
      <c r="F292" s="768"/>
      <c r="G292" s="51"/>
      <c r="H292" s="640"/>
    </row>
    <row r="293" spans="1:8">
      <c r="A293" s="638" t="s">
        <v>3804</v>
      </c>
      <c r="B293" s="639"/>
      <c r="C293" s="639"/>
      <c r="D293" s="66"/>
      <c r="E293" s="66"/>
      <c r="F293" s="66"/>
      <c r="G293" s="66"/>
      <c r="H293" s="630">
        <f>H270+H281+H291</f>
        <v>0.16440261647895674</v>
      </c>
    </row>
    <row r="294" spans="1:8">
      <c r="A294" s="638"/>
      <c r="B294" s="639"/>
      <c r="C294" s="639"/>
      <c r="D294" s="70"/>
      <c r="E294" s="70"/>
      <c r="F294" s="70"/>
      <c r="G294" s="70"/>
      <c r="H294" s="640"/>
    </row>
    <row r="295" spans="1:8">
      <c r="A295" s="646" t="s">
        <v>3847</v>
      </c>
      <c r="B295" s="647"/>
      <c r="C295" s="96"/>
      <c r="D295" s="66"/>
      <c r="E295" s="66"/>
      <c r="F295" s="66"/>
      <c r="G295" s="66"/>
      <c r="H295" s="644">
        <f>H293*34.32%</f>
        <v>5.6422977975577951E-2</v>
      </c>
    </row>
    <row r="296" spans="1:8">
      <c r="A296" s="646"/>
      <c r="B296" s="647"/>
      <c r="C296" s="97"/>
      <c r="D296" s="70"/>
      <c r="E296" s="70"/>
      <c r="F296" s="70"/>
      <c r="G296" s="70"/>
      <c r="H296" s="645"/>
    </row>
    <row r="297" spans="1:8">
      <c r="A297" s="646" t="s">
        <v>3805</v>
      </c>
      <c r="B297" s="647"/>
      <c r="C297" s="96"/>
      <c r="D297" s="51"/>
      <c r="E297" s="51"/>
      <c r="F297" s="51"/>
      <c r="G297" s="51"/>
      <c r="H297" s="644">
        <f>H293+H295</f>
        <v>0.2208255944545347</v>
      </c>
    </row>
    <row r="298" spans="1:8" ht="15.75" thickBot="1">
      <c r="A298" s="648"/>
      <c r="B298" s="649"/>
      <c r="C298" s="99"/>
      <c r="D298" s="100"/>
      <c r="E298" s="100"/>
      <c r="F298" s="100"/>
      <c r="G298" s="100"/>
      <c r="H298" s="737"/>
    </row>
    <row r="299" spans="1:8">
      <c r="A299" s="650" t="s">
        <v>3806</v>
      </c>
      <c r="B299" s="651"/>
      <c r="C299" s="102"/>
      <c r="D299" s="69"/>
      <c r="E299" s="69"/>
      <c r="F299" s="69"/>
      <c r="G299" s="69"/>
      <c r="H299" s="95"/>
    </row>
    <row r="300" spans="1:8" ht="15" customHeight="1">
      <c r="A300" s="173"/>
      <c r="B300" s="104"/>
      <c r="C300" s="69"/>
      <c r="D300" s="105"/>
      <c r="E300" s="51"/>
      <c r="F300" s="51"/>
      <c r="G300" s="69"/>
      <c r="H300" s="95"/>
    </row>
    <row r="301" spans="1:8" ht="15.75" thickBot="1">
      <c r="A301" s="173"/>
      <c r="B301" s="104"/>
      <c r="C301" s="51"/>
      <c r="D301" s="105"/>
      <c r="E301" s="51"/>
      <c r="F301" s="51"/>
      <c r="G301" s="51"/>
      <c r="H301" s="106"/>
    </row>
    <row r="302" spans="1:8" ht="15" customHeight="1">
      <c r="A302" s="652" t="s">
        <v>3808</v>
      </c>
      <c r="B302" s="653"/>
      <c r="C302" s="654"/>
      <c r="D302" s="655" t="s">
        <v>3807</v>
      </c>
      <c r="E302" s="656"/>
      <c r="F302" s="656"/>
      <c r="G302" s="656"/>
      <c r="H302" s="657"/>
    </row>
    <row r="303" spans="1:8">
      <c r="A303" s="661" t="s">
        <v>4089</v>
      </c>
      <c r="B303" s="662"/>
      <c r="C303" s="663"/>
      <c r="D303" s="658"/>
      <c r="E303" s="659"/>
      <c r="F303" s="659"/>
      <c r="G303" s="659"/>
      <c r="H303" s="660"/>
    </row>
    <row r="304" spans="1:8">
      <c r="A304" s="661" t="s">
        <v>4387</v>
      </c>
      <c r="B304" s="662"/>
      <c r="C304" s="663"/>
      <c r="D304" s="658"/>
      <c r="E304" s="659"/>
      <c r="F304" s="659"/>
      <c r="G304" s="659"/>
      <c r="H304" s="660"/>
    </row>
    <row r="305" spans="1:8" ht="15.75" thickBot="1">
      <c r="A305" s="661" t="s">
        <v>4186</v>
      </c>
      <c r="B305" s="662"/>
      <c r="C305" s="663"/>
      <c r="D305" s="658"/>
      <c r="E305" s="659"/>
      <c r="F305" s="659"/>
      <c r="G305" s="659"/>
      <c r="H305" s="660"/>
    </row>
    <row r="306" spans="1:8">
      <c r="A306" s="650" t="s">
        <v>3846</v>
      </c>
      <c r="B306" s="651"/>
      <c r="C306" s="48" t="s">
        <v>3763</v>
      </c>
      <c r="D306" s="48" t="s">
        <v>3885</v>
      </c>
      <c r="E306" s="49"/>
      <c r="F306" s="49"/>
      <c r="G306" s="49"/>
      <c r="H306" s="710" t="s">
        <v>3886</v>
      </c>
    </row>
    <row r="307" spans="1:8">
      <c r="A307" s="685" t="s">
        <v>3887</v>
      </c>
      <c r="B307" s="686"/>
      <c r="C307" s="50"/>
      <c r="D307" s="133"/>
      <c r="E307" s="51"/>
      <c r="F307" s="51"/>
      <c r="G307" s="51"/>
      <c r="H307" s="711"/>
    </row>
    <row r="308" spans="1:8">
      <c r="A308" s="632" t="s">
        <v>3768</v>
      </c>
      <c r="B308" s="634" t="s">
        <v>3769</v>
      </c>
      <c r="C308" s="687" t="s">
        <v>3770</v>
      </c>
      <c r="D308" s="52" t="s">
        <v>3771</v>
      </c>
      <c r="E308" s="53"/>
      <c r="F308" s="54" t="s">
        <v>3772</v>
      </c>
      <c r="G308" s="53"/>
      <c r="H308" s="55" t="s">
        <v>3773</v>
      </c>
    </row>
    <row r="309" spans="1:8">
      <c r="A309" s="633"/>
      <c r="B309" s="766"/>
      <c r="C309" s="767"/>
      <c r="D309" s="56" t="s">
        <v>3774</v>
      </c>
      <c r="E309" s="56" t="s">
        <v>3775</v>
      </c>
      <c r="F309" s="56" t="s">
        <v>3776</v>
      </c>
      <c r="G309" s="57" t="s">
        <v>3777</v>
      </c>
      <c r="H309" s="58" t="s">
        <v>3778</v>
      </c>
    </row>
    <row r="310" spans="1:8">
      <c r="A310" s="59" t="s">
        <v>3814</v>
      </c>
      <c r="B310" s="64" t="s">
        <v>3922</v>
      </c>
      <c r="C310" s="61">
        <v>1</v>
      </c>
      <c r="D310" s="61">
        <v>0.24</v>
      </c>
      <c r="E310" s="61">
        <v>0.76</v>
      </c>
      <c r="F310" s="61">
        <v>72.739999999999995</v>
      </c>
      <c r="G310" s="61">
        <v>13.63</v>
      </c>
      <c r="H310" s="62">
        <f>((F310*D310)+(E310*G310))*C310</f>
        <v>27.816400000000002</v>
      </c>
    </row>
    <row r="311" spans="1:8">
      <c r="A311" s="63" t="s">
        <v>3873</v>
      </c>
      <c r="B311" s="64" t="s">
        <v>3911</v>
      </c>
      <c r="C311" s="61">
        <v>1</v>
      </c>
      <c r="D311" s="61">
        <v>0.56000000000000005</v>
      </c>
      <c r="E311" s="61">
        <v>0.44</v>
      </c>
      <c r="F311" s="61">
        <v>121.74</v>
      </c>
      <c r="G311" s="61">
        <v>13.63</v>
      </c>
      <c r="H311" s="62">
        <f>((F311*D311)+(E311*G311))*C311+0.01</f>
        <v>74.181600000000017</v>
      </c>
    </row>
    <row r="312" spans="1:8">
      <c r="A312" s="63"/>
      <c r="B312" s="64" t="s">
        <v>3912</v>
      </c>
      <c r="C312" s="61"/>
      <c r="D312" s="61"/>
      <c r="E312" s="61"/>
      <c r="F312" s="61"/>
      <c r="G312" s="61"/>
      <c r="H312" s="62"/>
    </row>
    <row r="313" spans="1:8">
      <c r="A313" s="63" t="s">
        <v>3859</v>
      </c>
      <c r="B313" s="64" t="s">
        <v>3900</v>
      </c>
      <c r="C313" s="61">
        <v>1</v>
      </c>
      <c r="D313" s="61">
        <v>0.57999999999999996</v>
      </c>
      <c r="E313" s="61">
        <v>0.42</v>
      </c>
      <c r="F313" s="61">
        <v>138.59</v>
      </c>
      <c r="G313" s="61">
        <v>13.63</v>
      </c>
      <c r="H313" s="62">
        <f>((F313*D313)+(E313*G313))*C313+0.01</f>
        <v>86.116799999999998</v>
      </c>
    </row>
    <row r="314" spans="1:8">
      <c r="A314" s="63" t="s">
        <v>3879</v>
      </c>
      <c r="B314" s="64" t="s">
        <v>3923</v>
      </c>
      <c r="C314" s="61">
        <v>1</v>
      </c>
      <c r="D314" s="61">
        <v>0.24</v>
      </c>
      <c r="E314" s="61">
        <v>0.76</v>
      </c>
      <c r="F314" s="61">
        <v>4.5999999999999996</v>
      </c>
      <c r="G314" s="61">
        <v>0</v>
      </c>
      <c r="H314" s="62">
        <f>((F314*D314)+(E314*G314))*C314</f>
        <v>1.1039999999999999</v>
      </c>
    </row>
    <row r="315" spans="1:8">
      <c r="A315" s="63" t="s">
        <v>3889</v>
      </c>
      <c r="B315" s="64" t="s">
        <v>3927</v>
      </c>
      <c r="C315" s="61">
        <v>1</v>
      </c>
      <c r="D315" s="61">
        <v>0.81</v>
      </c>
      <c r="E315" s="61">
        <v>0.19</v>
      </c>
      <c r="F315" s="61">
        <v>153.51</v>
      </c>
      <c r="G315" s="61">
        <v>21.09</v>
      </c>
      <c r="H315" s="62">
        <f>((F315*D315)+(E315*G315))*C315+0.01</f>
        <v>128.36019999999999</v>
      </c>
    </row>
    <row r="316" spans="1:8">
      <c r="A316" s="63" t="s">
        <v>3833</v>
      </c>
      <c r="B316" s="64" t="s">
        <v>3914</v>
      </c>
      <c r="C316" s="61">
        <v>1.53</v>
      </c>
      <c r="D316" s="61">
        <v>1</v>
      </c>
      <c r="E316" s="61">
        <v>0</v>
      </c>
      <c r="F316" s="61">
        <v>150.4</v>
      </c>
      <c r="G316" s="61">
        <v>15.76</v>
      </c>
      <c r="H316" s="62">
        <f t="shared" ref="H316" si="3">((F316*D316)+(E316*G316))*C316</f>
        <v>230.11200000000002</v>
      </c>
    </row>
    <row r="317" spans="1:8">
      <c r="A317" s="255"/>
      <c r="B317" s="65"/>
      <c r="C317" s="61"/>
      <c r="D317" s="61"/>
      <c r="E317" s="61"/>
      <c r="F317" s="61"/>
      <c r="G317" s="61"/>
      <c r="H317" s="62"/>
    </row>
    <row r="318" spans="1:8">
      <c r="A318" s="256"/>
      <c r="B318" s="66"/>
      <c r="C318" s="66"/>
      <c r="D318" s="66"/>
      <c r="E318" s="66"/>
      <c r="F318" s="628" t="s">
        <v>3780</v>
      </c>
      <c r="G318" s="66"/>
      <c r="H318" s="723">
        <f>SUM(H310:H316)</f>
        <v>547.69100000000003</v>
      </c>
    </row>
    <row r="319" spans="1:8">
      <c r="A319" s="257"/>
      <c r="B319" s="51"/>
      <c r="C319" s="51"/>
      <c r="D319" s="51"/>
      <c r="E319" s="51"/>
      <c r="F319" s="768"/>
      <c r="G319" s="51"/>
      <c r="H319" s="715"/>
    </row>
    <row r="320" spans="1:8">
      <c r="A320" s="632" t="s">
        <v>3768</v>
      </c>
      <c r="B320" s="664" t="s">
        <v>3781</v>
      </c>
      <c r="C320" s="770"/>
      <c r="D320" s="636" t="s">
        <v>3782</v>
      </c>
      <c r="E320" s="636" t="s">
        <v>3770</v>
      </c>
      <c r="F320" s="668" t="s">
        <v>3783</v>
      </c>
      <c r="G320" s="770"/>
      <c r="H320" s="55" t="s">
        <v>3784</v>
      </c>
    </row>
    <row r="321" spans="1:8">
      <c r="A321" s="633"/>
      <c r="B321" s="769"/>
      <c r="C321" s="766"/>
      <c r="D321" s="767"/>
      <c r="E321" s="767"/>
      <c r="F321" s="771"/>
      <c r="G321" s="766"/>
      <c r="H321" s="58" t="s">
        <v>3778</v>
      </c>
    </row>
    <row r="322" spans="1:8">
      <c r="A322" s="59" t="s">
        <v>3860</v>
      </c>
      <c r="B322" s="67" t="s">
        <v>3861</v>
      </c>
      <c r="C322" s="65"/>
      <c r="D322" s="65"/>
      <c r="E322" s="61">
        <v>1</v>
      </c>
      <c r="F322" s="68"/>
      <c r="G322" s="61">
        <v>30.24</v>
      </c>
      <c r="H322" s="62">
        <f>E322*G322</f>
        <v>30.24</v>
      </c>
    </row>
    <row r="323" spans="1:8">
      <c r="A323" s="63" t="s">
        <v>3787</v>
      </c>
      <c r="B323" s="67" t="s">
        <v>3788</v>
      </c>
      <c r="C323" s="65"/>
      <c r="D323" s="65"/>
      <c r="E323" s="61">
        <v>8</v>
      </c>
      <c r="F323" s="51"/>
      <c r="G323" s="61">
        <v>8.3000000000000007</v>
      </c>
      <c r="H323" s="62">
        <f>E323*G323</f>
        <v>66.400000000000006</v>
      </c>
    </row>
    <row r="324" spans="1:8">
      <c r="A324" s="258"/>
      <c r="B324" s="67" t="s">
        <v>3789</v>
      </c>
      <c r="C324" s="65"/>
      <c r="D324" s="65"/>
      <c r="E324" s="61"/>
      <c r="F324" s="51"/>
      <c r="G324" s="61"/>
      <c r="H324" s="62">
        <f>(H322+H323)*15.51%</f>
        <v>14.988864</v>
      </c>
    </row>
    <row r="325" spans="1:8">
      <c r="A325" s="258"/>
      <c r="B325" s="51"/>
      <c r="C325" s="65"/>
      <c r="D325" s="65"/>
      <c r="E325" s="61"/>
      <c r="F325" s="51"/>
      <c r="G325" s="61"/>
      <c r="H325" s="62"/>
    </row>
    <row r="326" spans="1:8">
      <c r="A326" s="258"/>
      <c r="B326" s="51"/>
      <c r="C326" s="65"/>
      <c r="D326" s="65"/>
      <c r="E326" s="61"/>
      <c r="F326" s="69"/>
      <c r="G326" s="61"/>
      <c r="H326" s="62"/>
    </row>
    <row r="327" spans="1:8">
      <c r="A327" s="258"/>
      <c r="B327" s="51"/>
      <c r="C327" s="65"/>
      <c r="D327" s="65"/>
      <c r="E327" s="61"/>
      <c r="F327" s="69"/>
      <c r="G327" s="61"/>
      <c r="H327" s="62"/>
    </row>
    <row r="328" spans="1:8">
      <c r="A328" s="255"/>
      <c r="B328" s="51"/>
      <c r="C328" s="65"/>
      <c r="D328" s="65"/>
      <c r="E328" s="61"/>
      <c r="F328" s="69"/>
      <c r="G328" s="61"/>
      <c r="H328" s="62"/>
    </row>
    <row r="329" spans="1:8">
      <c r="A329" s="177"/>
      <c r="B329" s="66"/>
      <c r="C329" s="66"/>
      <c r="D329" s="66"/>
      <c r="E329" s="66"/>
      <c r="F329" s="628" t="s">
        <v>3790</v>
      </c>
      <c r="G329" s="66"/>
      <c r="H329" s="630">
        <f>SUM(H322:H324)</f>
        <v>111.62886399999999</v>
      </c>
    </row>
    <row r="330" spans="1:8">
      <c r="A330" s="174"/>
      <c r="B330" s="70"/>
      <c r="C330" s="70"/>
      <c r="D330" s="70"/>
      <c r="E330" s="70"/>
      <c r="F330" s="768"/>
      <c r="G330" s="70"/>
      <c r="H330" s="678"/>
    </row>
    <row r="331" spans="1:8">
      <c r="A331" s="671" t="s">
        <v>3791</v>
      </c>
      <c r="B331" s="672"/>
      <c r="C331" s="675">
        <v>75</v>
      </c>
      <c r="D331" s="628" t="s">
        <v>3792</v>
      </c>
      <c r="E331" s="676"/>
      <c r="F331" s="676"/>
      <c r="G331" s="51"/>
      <c r="H331" s="670">
        <f>(H318+H329)</f>
        <v>659.31986400000005</v>
      </c>
    </row>
    <row r="332" spans="1:8">
      <c r="A332" s="673"/>
      <c r="B332" s="674"/>
      <c r="C332" s="769"/>
      <c r="D332" s="677"/>
      <c r="E332" s="677"/>
      <c r="F332" s="677"/>
      <c r="G332" s="70"/>
      <c r="H332" s="765"/>
    </row>
    <row r="333" spans="1:8">
      <c r="A333" s="671" t="s">
        <v>3793</v>
      </c>
      <c r="B333" s="672"/>
      <c r="C333" s="672"/>
      <c r="D333" s="672"/>
      <c r="E333" s="672"/>
      <c r="F333" s="672"/>
      <c r="G333" s="51"/>
      <c r="H333" s="630">
        <f>H331/C331</f>
        <v>8.7909315200000009</v>
      </c>
    </row>
    <row r="334" spans="1:8">
      <c r="A334" s="673"/>
      <c r="B334" s="674"/>
      <c r="C334" s="674"/>
      <c r="D334" s="674"/>
      <c r="E334" s="674"/>
      <c r="F334" s="674"/>
      <c r="G334" s="51"/>
      <c r="H334" s="678"/>
    </row>
    <row r="335" spans="1:8">
      <c r="A335" s="632" t="s">
        <v>3768</v>
      </c>
      <c r="B335" s="679" t="s">
        <v>3794</v>
      </c>
      <c r="C335" s="752"/>
      <c r="D335" s="773"/>
      <c r="E335" s="682" t="s">
        <v>3795</v>
      </c>
      <c r="F335" s="682" t="s">
        <v>3784</v>
      </c>
      <c r="G335" s="636" t="s">
        <v>3796</v>
      </c>
      <c r="H335" s="72" t="s">
        <v>3784</v>
      </c>
    </row>
    <row r="336" spans="1:8">
      <c r="A336" s="633"/>
      <c r="B336" s="769"/>
      <c r="C336" s="769"/>
      <c r="D336" s="766"/>
      <c r="E336" s="767"/>
      <c r="F336" s="767"/>
      <c r="G336" s="767"/>
      <c r="H336" s="73" t="s">
        <v>3797</v>
      </c>
    </row>
    <row r="337" spans="1:8">
      <c r="A337" s="213" t="s">
        <v>3891</v>
      </c>
      <c r="B337" s="75" t="s">
        <v>3892</v>
      </c>
      <c r="C337" s="51"/>
      <c r="D337" s="65"/>
      <c r="E337" s="76" t="s">
        <v>29</v>
      </c>
      <c r="F337" s="61">
        <f>AUXILIARES!H423</f>
        <v>49.202692146666664</v>
      </c>
      <c r="G337" s="77">
        <v>1</v>
      </c>
      <c r="H337" s="95">
        <f>F337*G337</f>
        <v>49.202692146666664</v>
      </c>
    </row>
    <row r="338" spans="1:8">
      <c r="A338" s="79"/>
      <c r="B338" s="75"/>
      <c r="C338" s="51"/>
      <c r="D338" s="65"/>
      <c r="E338" s="76"/>
      <c r="F338" s="61"/>
      <c r="G338" s="77"/>
      <c r="H338" s="95"/>
    </row>
    <row r="339" spans="1:8">
      <c r="A339" s="79"/>
      <c r="B339" s="75"/>
      <c r="C339" s="80"/>
      <c r="D339" s="65"/>
      <c r="E339" s="76"/>
      <c r="F339" s="61"/>
      <c r="G339" s="77"/>
      <c r="H339" s="95"/>
    </row>
    <row r="340" spans="1:8">
      <c r="A340" s="258"/>
      <c r="B340" s="75"/>
      <c r="C340" s="80"/>
      <c r="D340" s="65"/>
      <c r="E340" s="76"/>
      <c r="F340" s="61"/>
      <c r="G340" s="77"/>
      <c r="H340" s="95"/>
    </row>
    <row r="341" spans="1:8">
      <c r="A341" s="258"/>
      <c r="B341" s="75"/>
      <c r="C341" s="51"/>
      <c r="D341" s="65"/>
      <c r="E341" s="76"/>
      <c r="F341" s="61"/>
      <c r="G341" s="81"/>
      <c r="H341" s="95"/>
    </row>
    <row r="342" spans="1:8">
      <c r="A342" s="258"/>
      <c r="B342" s="75"/>
      <c r="C342" s="51"/>
      <c r="D342" s="65"/>
      <c r="E342" s="76"/>
      <c r="F342" s="61"/>
      <c r="G342" s="81"/>
      <c r="H342" s="78"/>
    </row>
    <row r="343" spans="1:8">
      <c r="A343" s="255"/>
      <c r="B343" s="51"/>
      <c r="C343" s="69"/>
      <c r="D343" s="65"/>
      <c r="E343" s="65"/>
      <c r="F343" s="61"/>
      <c r="G343" s="82"/>
      <c r="H343" s="83"/>
    </row>
    <row r="344" spans="1:8">
      <c r="A344" s="177"/>
      <c r="B344" s="66"/>
      <c r="C344" s="66"/>
      <c r="D344" s="66"/>
      <c r="E344" s="66"/>
      <c r="F344" s="628" t="s">
        <v>3798</v>
      </c>
      <c r="G344" s="66"/>
      <c r="H344" s="630">
        <f>H337</f>
        <v>49.202692146666664</v>
      </c>
    </row>
    <row r="345" spans="1:8">
      <c r="A345" s="174"/>
      <c r="B345" s="51"/>
      <c r="C345" s="51"/>
      <c r="D345" s="51"/>
      <c r="E345" s="51"/>
      <c r="F345" s="768"/>
      <c r="G345" s="51"/>
      <c r="H345" s="640"/>
    </row>
    <row r="346" spans="1:8">
      <c r="A346" s="632" t="s">
        <v>3768</v>
      </c>
      <c r="B346" s="634" t="s">
        <v>3799</v>
      </c>
      <c r="C346" s="84" t="s">
        <v>3</v>
      </c>
      <c r="D346" s="85" t="s">
        <v>3</v>
      </c>
      <c r="E346" s="86" t="s">
        <v>3</v>
      </c>
      <c r="F346" s="636" t="s">
        <v>3784</v>
      </c>
      <c r="G346" s="636" t="s">
        <v>3796</v>
      </c>
      <c r="H346" s="72" t="s">
        <v>3773</v>
      </c>
    </row>
    <row r="347" spans="1:8">
      <c r="A347" s="633"/>
      <c r="B347" s="773"/>
      <c r="C347" s="76" t="s">
        <v>3800</v>
      </c>
      <c r="D347" s="76" t="s">
        <v>3801</v>
      </c>
      <c r="E347" s="76" t="s">
        <v>3802</v>
      </c>
      <c r="F347" s="772"/>
      <c r="G347" s="784"/>
      <c r="H347" s="87" t="s">
        <v>3797</v>
      </c>
    </row>
    <row r="348" spans="1:8">
      <c r="A348" s="156"/>
      <c r="B348" s="195"/>
      <c r="C348" s="89"/>
      <c r="D348" s="89"/>
      <c r="E348" s="89"/>
      <c r="F348" s="93"/>
      <c r="G348" s="90"/>
      <c r="H348" s="91"/>
    </row>
    <row r="349" spans="1:8">
      <c r="A349" s="79"/>
      <c r="B349" s="88"/>
      <c r="C349" s="61"/>
      <c r="D349" s="61"/>
      <c r="E349" s="61"/>
      <c r="F349" s="93"/>
      <c r="G349" s="94"/>
      <c r="H349" s="78"/>
    </row>
    <row r="350" spans="1:8">
      <c r="A350" s="79"/>
      <c r="B350" s="88"/>
      <c r="C350" s="61"/>
      <c r="D350" s="61"/>
      <c r="E350" s="61"/>
      <c r="F350" s="93"/>
      <c r="G350" s="94"/>
      <c r="H350" s="78"/>
    </row>
    <row r="351" spans="1:8">
      <c r="A351" s="79"/>
      <c r="B351" s="88"/>
      <c r="C351" s="61"/>
      <c r="D351" s="61"/>
      <c r="E351" s="61"/>
      <c r="F351" s="93"/>
      <c r="G351" s="94"/>
      <c r="H351" s="78"/>
    </row>
    <row r="352" spans="1:8">
      <c r="A352" s="79"/>
      <c r="B352" s="88"/>
      <c r="C352" s="61"/>
      <c r="D352" s="61"/>
      <c r="E352" s="61"/>
      <c r="F352" s="93"/>
      <c r="G352" s="94"/>
      <c r="H352" s="95"/>
    </row>
    <row r="353" spans="1:8">
      <c r="A353" s="255"/>
      <c r="B353" s="65"/>
      <c r="C353" s="61"/>
      <c r="D353" s="61"/>
      <c r="E353" s="61"/>
      <c r="F353" s="65"/>
      <c r="G353" s="94"/>
      <c r="H353" s="95"/>
    </row>
    <row r="354" spans="1:8">
      <c r="A354" s="177"/>
      <c r="B354" s="66"/>
      <c r="C354" s="66"/>
      <c r="D354" s="66"/>
      <c r="E354" s="66"/>
      <c r="F354" s="628" t="s">
        <v>3803</v>
      </c>
      <c r="G354" s="66"/>
      <c r="H354" s="630">
        <f>SUM(H348)</f>
        <v>0</v>
      </c>
    </row>
    <row r="355" spans="1:8">
      <c r="A355" s="174"/>
      <c r="B355" s="51"/>
      <c r="C355" s="51"/>
      <c r="D355" s="51"/>
      <c r="E355" s="51"/>
      <c r="F355" s="768"/>
      <c r="G355" s="51"/>
      <c r="H355" s="640"/>
    </row>
    <row r="356" spans="1:8">
      <c r="A356" s="638" t="s">
        <v>3804</v>
      </c>
      <c r="B356" s="639"/>
      <c r="C356" s="639"/>
      <c r="D356" s="66"/>
      <c r="E356" s="66"/>
      <c r="F356" s="66"/>
      <c r="G356" s="66"/>
      <c r="H356" s="630">
        <f>H333+H344+H354</f>
        <v>57.993623666666664</v>
      </c>
    </row>
    <row r="357" spans="1:8">
      <c r="A357" s="638"/>
      <c r="B357" s="639"/>
      <c r="C357" s="639"/>
      <c r="D357" s="70"/>
      <c r="E357" s="70"/>
      <c r="F357" s="70"/>
      <c r="G357" s="70"/>
      <c r="H357" s="640"/>
    </row>
    <row r="358" spans="1:8">
      <c r="A358" s="646" t="s">
        <v>3847</v>
      </c>
      <c r="B358" s="647"/>
      <c r="C358" s="96"/>
      <c r="D358" s="66"/>
      <c r="E358" s="66"/>
      <c r="F358" s="66"/>
      <c r="G358" s="66"/>
      <c r="H358" s="644">
        <f>H356*34.32%</f>
        <v>19.903411642399998</v>
      </c>
    </row>
    <row r="359" spans="1:8">
      <c r="A359" s="646"/>
      <c r="B359" s="647"/>
      <c r="C359" s="97"/>
      <c r="D359" s="70"/>
      <c r="E359" s="70"/>
      <c r="F359" s="70"/>
      <c r="G359" s="70"/>
      <c r="H359" s="645"/>
    </row>
    <row r="360" spans="1:8">
      <c r="A360" s="646" t="s">
        <v>3805</v>
      </c>
      <c r="B360" s="647"/>
      <c r="C360" s="96"/>
      <c r="D360" s="51"/>
      <c r="E360" s="51"/>
      <c r="F360" s="51"/>
      <c r="G360" s="51"/>
      <c r="H360" s="98">
        <f>H356+H358</f>
        <v>77.897035309066666</v>
      </c>
    </row>
    <row r="361" spans="1:8" ht="15.75" thickBot="1">
      <c r="A361" s="648"/>
      <c r="B361" s="649"/>
      <c r="C361" s="99"/>
      <c r="D361" s="100"/>
      <c r="E361" s="100"/>
      <c r="F361" s="100"/>
      <c r="G361" s="100"/>
      <c r="H361" s="198"/>
    </row>
    <row r="362" spans="1:8">
      <c r="A362" s="650" t="s">
        <v>3806</v>
      </c>
      <c r="B362" s="651"/>
      <c r="C362" s="102"/>
      <c r="D362" s="69"/>
      <c r="E362" s="69"/>
      <c r="F362" s="69"/>
      <c r="G362" s="69"/>
      <c r="H362" s="95"/>
    </row>
    <row r="363" spans="1:8" ht="15" customHeight="1">
      <c r="A363" s="172"/>
      <c r="B363" s="104"/>
      <c r="C363" s="69"/>
      <c r="D363" s="105"/>
      <c r="E363" s="51"/>
      <c r="F363" s="51"/>
      <c r="G363" s="69"/>
      <c r="H363" s="95"/>
    </row>
    <row r="364" spans="1:8" ht="15.75" thickBot="1">
      <c r="A364" s="173"/>
      <c r="B364" s="104"/>
      <c r="C364" s="51"/>
      <c r="D364" s="105"/>
      <c r="E364" s="51"/>
      <c r="F364" s="51"/>
      <c r="G364" s="51"/>
      <c r="H364" s="106"/>
    </row>
    <row r="365" spans="1:8" ht="15" customHeight="1">
      <c r="A365" s="652" t="s">
        <v>3808</v>
      </c>
      <c r="B365" s="653"/>
      <c r="C365" s="654"/>
      <c r="D365" s="655" t="s">
        <v>3807</v>
      </c>
      <c r="E365" s="656"/>
      <c r="F365" s="656"/>
      <c r="G365" s="656"/>
      <c r="H365" s="657"/>
    </row>
    <row r="366" spans="1:8">
      <c r="A366" s="661" t="s">
        <v>4089</v>
      </c>
      <c r="B366" s="662"/>
      <c r="C366" s="663"/>
      <c r="D366" s="658"/>
      <c r="E366" s="659"/>
      <c r="F366" s="659"/>
      <c r="G366" s="659"/>
      <c r="H366" s="660"/>
    </row>
    <row r="367" spans="1:8">
      <c r="A367" s="661" t="s">
        <v>4387</v>
      </c>
      <c r="B367" s="662"/>
      <c r="C367" s="663"/>
      <c r="D367" s="658"/>
      <c r="E367" s="659"/>
      <c r="F367" s="659"/>
      <c r="G367" s="659"/>
      <c r="H367" s="660"/>
    </row>
    <row r="368" spans="1:8" ht="15.75" thickBot="1">
      <c r="A368" s="661" t="s">
        <v>4186</v>
      </c>
      <c r="B368" s="662"/>
      <c r="C368" s="663"/>
      <c r="D368" s="658"/>
      <c r="E368" s="659"/>
      <c r="F368" s="659"/>
      <c r="G368" s="659"/>
      <c r="H368" s="660"/>
    </row>
    <row r="369" spans="1:8">
      <c r="A369" s="650" t="s">
        <v>3846</v>
      </c>
      <c r="B369" s="651"/>
      <c r="C369" s="48" t="s">
        <v>3763</v>
      </c>
      <c r="D369" s="48" t="s">
        <v>3893</v>
      </c>
      <c r="E369" s="49"/>
      <c r="F369" s="49"/>
      <c r="G369" s="49"/>
      <c r="H369" s="710" t="s">
        <v>3886</v>
      </c>
    </row>
    <row r="370" spans="1:8">
      <c r="A370" s="685" t="s">
        <v>3894</v>
      </c>
      <c r="B370" s="686"/>
      <c r="C370" s="50"/>
      <c r="D370" s="133"/>
      <c r="E370" s="51"/>
      <c r="F370" s="51"/>
      <c r="G370" s="51"/>
      <c r="H370" s="711"/>
    </row>
    <row r="371" spans="1:8">
      <c r="A371" s="632" t="s">
        <v>3768</v>
      </c>
      <c r="B371" s="634" t="s">
        <v>3769</v>
      </c>
      <c r="C371" s="687" t="s">
        <v>3770</v>
      </c>
      <c r="D371" s="52" t="s">
        <v>3771</v>
      </c>
      <c r="E371" s="53"/>
      <c r="F371" s="54" t="s">
        <v>3772</v>
      </c>
      <c r="G371" s="53"/>
      <c r="H371" s="55" t="s">
        <v>3773</v>
      </c>
    </row>
    <row r="372" spans="1:8">
      <c r="A372" s="633"/>
      <c r="B372" s="766"/>
      <c r="C372" s="767"/>
      <c r="D372" s="56" t="s">
        <v>3774</v>
      </c>
      <c r="E372" s="56" t="s">
        <v>3775</v>
      </c>
      <c r="F372" s="56" t="s">
        <v>3776</v>
      </c>
      <c r="G372" s="57" t="s">
        <v>3777</v>
      </c>
      <c r="H372" s="58" t="s">
        <v>3778</v>
      </c>
    </row>
    <row r="373" spans="1:8">
      <c r="A373" s="59" t="s">
        <v>3814</v>
      </c>
      <c r="B373" s="64" t="s">
        <v>3815</v>
      </c>
      <c r="C373" s="61">
        <v>1</v>
      </c>
      <c r="D373" s="61">
        <v>0.24</v>
      </c>
      <c r="E373" s="61">
        <v>0.76</v>
      </c>
      <c r="F373" s="61">
        <v>65.61</v>
      </c>
      <c r="G373" s="61">
        <v>12.13</v>
      </c>
      <c r="H373" s="62">
        <f t="shared" ref="H373:H378" si="4">((F373*D373)+(E373*G373))*C373</f>
        <v>24.965199999999999</v>
      </c>
    </row>
    <row r="374" spans="1:8">
      <c r="A374" s="63" t="s">
        <v>3873</v>
      </c>
      <c r="B374" s="64" t="s">
        <v>3874</v>
      </c>
      <c r="C374" s="61">
        <v>1</v>
      </c>
      <c r="D374" s="61">
        <v>0.56000000000000005</v>
      </c>
      <c r="E374" s="61">
        <v>0.43999999999999995</v>
      </c>
      <c r="F374" s="61">
        <v>103.1</v>
      </c>
      <c r="G374" s="61">
        <v>12.13</v>
      </c>
      <c r="H374" s="62">
        <f t="shared" si="4"/>
        <v>63.0732</v>
      </c>
    </row>
    <row r="375" spans="1:8">
      <c r="A375" s="63" t="s">
        <v>3859</v>
      </c>
      <c r="B375" s="64" t="s">
        <v>3888</v>
      </c>
      <c r="C375" s="61">
        <v>2</v>
      </c>
      <c r="D375" s="61">
        <v>0.28999999999999998</v>
      </c>
      <c r="E375" s="61">
        <v>0.71</v>
      </c>
      <c r="F375" s="61">
        <v>114.29</v>
      </c>
      <c r="G375" s="61">
        <v>12.13</v>
      </c>
      <c r="H375" s="62">
        <f t="shared" si="4"/>
        <v>83.512799999999999</v>
      </c>
    </row>
    <row r="376" spans="1:8">
      <c r="A376" s="63" t="s">
        <v>3879</v>
      </c>
      <c r="B376" s="64" t="s">
        <v>3880</v>
      </c>
      <c r="C376" s="61">
        <v>1</v>
      </c>
      <c r="D376" s="61">
        <v>0.24</v>
      </c>
      <c r="E376" s="61">
        <v>0.76</v>
      </c>
      <c r="F376" s="61">
        <v>4.6500000000000004</v>
      </c>
      <c r="G376" s="61">
        <v>0</v>
      </c>
      <c r="H376" s="62">
        <f t="shared" si="4"/>
        <v>1.1160000000000001</v>
      </c>
    </row>
    <row r="377" spans="1:8">
      <c r="A377" s="63" t="s">
        <v>3889</v>
      </c>
      <c r="B377" s="64" t="s">
        <v>3890</v>
      </c>
      <c r="C377" s="61">
        <v>1</v>
      </c>
      <c r="D377" s="61">
        <v>0.81</v>
      </c>
      <c r="E377" s="61">
        <v>0.18999999999999995</v>
      </c>
      <c r="F377" s="61">
        <v>148.16</v>
      </c>
      <c r="G377" s="61">
        <v>16.739999999999998</v>
      </c>
      <c r="H377" s="62">
        <f t="shared" si="4"/>
        <v>123.1902</v>
      </c>
    </row>
    <row r="378" spans="1:8">
      <c r="A378" s="63" t="s">
        <v>3833</v>
      </c>
      <c r="B378" s="64" t="s">
        <v>3864</v>
      </c>
      <c r="C378" s="61">
        <v>1.53</v>
      </c>
      <c r="D378" s="61">
        <v>1</v>
      </c>
      <c r="E378" s="61">
        <v>0</v>
      </c>
      <c r="F378" s="61">
        <v>119.96</v>
      </c>
      <c r="G378" s="61">
        <v>14.3</v>
      </c>
      <c r="H378" s="62">
        <f t="shared" si="4"/>
        <v>183.53879999999998</v>
      </c>
    </row>
    <row r="379" spans="1:8">
      <c r="A379" s="255"/>
      <c r="B379" s="65"/>
      <c r="C379" s="61"/>
      <c r="D379" s="61"/>
      <c r="E379" s="61"/>
      <c r="F379" s="61"/>
      <c r="G379" s="61"/>
      <c r="H379" s="62"/>
    </row>
    <row r="380" spans="1:8">
      <c r="A380" s="256"/>
      <c r="B380" s="66"/>
      <c r="C380" s="66"/>
      <c r="D380" s="66"/>
      <c r="E380" s="66"/>
      <c r="F380" s="628" t="s">
        <v>3780</v>
      </c>
      <c r="G380" s="66"/>
      <c r="H380" s="723">
        <f>SUM(H373:H378)</f>
        <v>479.39619999999996</v>
      </c>
    </row>
    <row r="381" spans="1:8">
      <c r="A381" s="257"/>
      <c r="B381" s="51"/>
      <c r="C381" s="51"/>
      <c r="D381" s="51"/>
      <c r="E381" s="51"/>
      <c r="F381" s="768"/>
      <c r="G381" s="51"/>
      <c r="H381" s="715"/>
    </row>
    <row r="382" spans="1:8">
      <c r="A382" s="632" t="s">
        <v>3768</v>
      </c>
      <c r="B382" s="664" t="s">
        <v>3781</v>
      </c>
      <c r="C382" s="770"/>
      <c r="D382" s="636" t="s">
        <v>3782</v>
      </c>
      <c r="E382" s="636" t="s">
        <v>3770</v>
      </c>
      <c r="F382" s="668" t="s">
        <v>3783</v>
      </c>
      <c r="G382" s="770"/>
      <c r="H382" s="55" t="s">
        <v>3784</v>
      </c>
    </row>
    <row r="383" spans="1:8">
      <c r="A383" s="633"/>
      <c r="B383" s="769"/>
      <c r="C383" s="766"/>
      <c r="D383" s="767"/>
      <c r="E383" s="767"/>
      <c r="F383" s="771"/>
      <c r="G383" s="766"/>
      <c r="H383" s="58" t="s">
        <v>3778</v>
      </c>
    </row>
    <row r="384" spans="1:8">
      <c r="A384" s="59" t="s">
        <v>3860</v>
      </c>
      <c r="B384" s="67" t="s">
        <v>3861</v>
      </c>
      <c r="C384" s="65"/>
      <c r="D384" s="65"/>
      <c r="E384" s="61">
        <v>1</v>
      </c>
      <c r="F384" s="68"/>
      <c r="G384" s="61">
        <v>30.03</v>
      </c>
      <c r="H384" s="62">
        <f>E384*G384</f>
        <v>30.03</v>
      </c>
    </row>
    <row r="385" spans="1:8">
      <c r="A385" s="63" t="s">
        <v>3787</v>
      </c>
      <c r="B385" s="67" t="s">
        <v>3788</v>
      </c>
      <c r="C385" s="65"/>
      <c r="D385" s="65"/>
      <c r="E385" s="61">
        <v>8</v>
      </c>
      <c r="F385" s="51"/>
      <c r="G385" s="61">
        <v>7.59</v>
      </c>
      <c r="H385" s="62">
        <f>E385*G385</f>
        <v>60.72</v>
      </c>
    </row>
    <row r="386" spans="1:8">
      <c r="A386" s="258"/>
      <c r="B386" s="67" t="s">
        <v>3789</v>
      </c>
      <c r="C386" s="65"/>
      <c r="D386" s="65"/>
      <c r="E386" s="61"/>
      <c r="F386" s="51"/>
      <c r="G386" s="61"/>
      <c r="H386" s="62">
        <f>(H384+H385)*15.51%</f>
        <v>14.075324999999999</v>
      </c>
    </row>
    <row r="387" spans="1:8">
      <c r="A387" s="258"/>
      <c r="B387" s="51"/>
      <c r="C387" s="65"/>
      <c r="D387" s="65"/>
      <c r="E387" s="61"/>
      <c r="F387" s="51"/>
      <c r="G387" s="61"/>
      <c r="H387" s="62"/>
    </row>
    <row r="388" spans="1:8">
      <c r="A388" s="258"/>
      <c r="B388" s="51"/>
      <c r="C388" s="65"/>
      <c r="D388" s="65"/>
      <c r="E388" s="61"/>
      <c r="F388" s="69"/>
      <c r="G388" s="61"/>
      <c r="H388" s="62"/>
    </row>
    <row r="389" spans="1:8">
      <c r="A389" s="258"/>
      <c r="B389" s="51"/>
      <c r="C389" s="65"/>
      <c r="D389" s="65"/>
      <c r="E389" s="61"/>
      <c r="F389" s="69"/>
      <c r="G389" s="61"/>
      <c r="H389" s="62"/>
    </row>
    <row r="390" spans="1:8">
      <c r="A390" s="255"/>
      <c r="B390" s="51"/>
      <c r="C390" s="65"/>
      <c r="D390" s="65"/>
      <c r="E390" s="61"/>
      <c r="F390" s="69"/>
      <c r="G390" s="61"/>
      <c r="H390" s="62"/>
    </row>
    <row r="391" spans="1:8">
      <c r="A391" s="177"/>
      <c r="B391" s="66"/>
      <c r="C391" s="66"/>
      <c r="D391" s="66"/>
      <c r="E391" s="66"/>
      <c r="F391" s="628" t="s">
        <v>3790</v>
      </c>
      <c r="G391" s="66"/>
      <c r="H391" s="630">
        <f>SUM(H384:H386)</f>
        <v>104.82532499999999</v>
      </c>
    </row>
    <row r="392" spans="1:8">
      <c r="A392" s="174"/>
      <c r="B392" s="70"/>
      <c r="C392" s="70"/>
      <c r="D392" s="70"/>
      <c r="E392" s="70"/>
      <c r="F392" s="768"/>
      <c r="G392" s="70"/>
      <c r="H392" s="640"/>
    </row>
    <row r="393" spans="1:8">
      <c r="A393" s="671" t="s">
        <v>3791</v>
      </c>
      <c r="B393" s="672"/>
      <c r="C393" s="675">
        <v>75</v>
      </c>
      <c r="D393" s="628" t="s">
        <v>3792</v>
      </c>
      <c r="E393" s="676"/>
      <c r="F393" s="676"/>
      <c r="G393" s="51"/>
      <c r="H393" s="670">
        <f>(H380+H391)</f>
        <v>584.22152499999993</v>
      </c>
    </row>
    <row r="394" spans="1:8">
      <c r="A394" s="673"/>
      <c r="B394" s="674"/>
      <c r="C394" s="769"/>
      <c r="D394" s="677"/>
      <c r="E394" s="677"/>
      <c r="F394" s="677"/>
      <c r="G394" s="70"/>
      <c r="H394" s="640"/>
    </row>
    <row r="395" spans="1:8">
      <c r="A395" s="671" t="s">
        <v>3793</v>
      </c>
      <c r="B395" s="672"/>
      <c r="C395" s="672"/>
      <c r="D395" s="672"/>
      <c r="E395" s="672"/>
      <c r="F395" s="672"/>
      <c r="G395" s="51"/>
      <c r="H395" s="630">
        <f>H393/C393</f>
        <v>7.7896203333333327</v>
      </c>
    </row>
    <row r="396" spans="1:8">
      <c r="A396" s="673"/>
      <c r="B396" s="674"/>
      <c r="C396" s="674"/>
      <c r="D396" s="674"/>
      <c r="E396" s="674"/>
      <c r="F396" s="674"/>
      <c r="G396" s="51"/>
      <c r="H396" s="678"/>
    </row>
    <row r="397" spans="1:8">
      <c r="A397" s="632" t="s">
        <v>3768</v>
      </c>
      <c r="B397" s="679" t="s">
        <v>3794</v>
      </c>
      <c r="C397" s="752"/>
      <c r="D397" s="773"/>
      <c r="E397" s="682" t="s">
        <v>3795</v>
      </c>
      <c r="F397" s="682" t="s">
        <v>3784</v>
      </c>
      <c r="G397" s="636" t="s">
        <v>3796</v>
      </c>
      <c r="H397" s="72" t="s">
        <v>3784</v>
      </c>
    </row>
    <row r="398" spans="1:8">
      <c r="A398" s="633"/>
      <c r="B398" s="769"/>
      <c r="C398" s="769"/>
      <c r="D398" s="766"/>
      <c r="E398" s="767"/>
      <c r="F398" s="767"/>
      <c r="G398" s="767"/>
      <c r="H398" s="73" t="s">
        <v>3797</v>
      </c>
    </row>
    <row r="399" spans="1:8">
      <c r="A399" s="213" t="s">
        <v>3895</v>
      </c>
      <c r="B399" s="75" t="s">
        <v>3896</v>
      </c>
      <c r="C399" s="51"/>
      <c r="D399" s="65"/>
      <c r="E399" s="76" t="s">
        <v>29</v>
      </c>
      <c r="F399" s="61">
        <f>AUXILIARES!H486</f>
        <v>56.145104146666668</v>
      </c>
      <c r="G399" s="77">
        <v>1</v>
      </c>
      <c r="H399" s="95">
        <f>F399*G399</f>
        <v>56.145104146666668</v>
      </c>
    </row>
    <row r="400" spans="1:8">
      <c r="A400" s="79"/>
      <c r="B400" s="75"/>
      <c r="C400" s="51"/>
      <c r="D400" s="65"/>
      <c r="E400" s="76"/>
      <c r="F400" s="61"/>
      <c r="G400" s="77"/>
      <c r="H400" s="95"/>
    </row>
    <row r="401" spans="1:8">
      <c r="A401" s="79"/>
      <c r="B401" s="75"/>
      <c r="C401" s="80"/>
      <c r="D401" s="65"/>
      <c r="E401" s="76"/>
      <c r="F401" s="61"/>
      <c r="G401" s="77"/>
      <c r="H401" s="95"/>
    </row>
    <row r="402" spans="1:8">
      <c r="A402" s="258"/>
      <c r="B402" s="75"/>
      <c r="C402" s="80"/>
      <c r="D402" s="65"/>
      <c r="E402" s="76"/>
      <c r="F402" s="61"/>
      <c r="G402" s="77"/>
      <c r="H402" s="95"/>
    </row>
    <row r="403" spans="1:8">
      <c r="A403" s="258"/>
      <c r="B403" s="75"/>
      <c r="C403" s="51"/>
      <c r="D403" s="65"/>
      <c r="E403" s="76"/>
      <c r="F403" s="61"/>
      <c r="G403" s="81"/>
      <c r="H403" s="95"/>
    </row>
    <row r="404" spans="1:8">
      <c r="A404" s="258"/>
      <c r="B404" s="75"/>
      <c r="C404" s="51"/>
      <c r="D404" s="65"/>
      <c r="E404" s="76"/>
      <c r="F404" s="61"/>
      <c r="G404" s="81"/>
      <c r="H404" s="78"/>
    </row>
    <row r="405" spans="1:8">
      <c r="A405" s="255"/>
      <c r="B405" s="51"/>
      <c r="C405" s="69"/>
      <c r="D405" s="65"/>
      <c r="E405" s="65"/>
      <c r="F405" s="61"/>
      <c r="G405" s="82"/>
      <c r="H405" s="83"/>
    </row>
    <row r="406" spans="1:8">
      <c r="A406" s="177"/>
      <c r="B406" s="66"/>
      <c r="C406" s="66"/>
      <c r="D406" s="66"/>
      <c r="E406" s="66"/>
      <c r="F406" s="628" t="s">
        <v>3798</v>
      </c>
      <c r="G406" s="66"/>
      <c r="H406" s="630">
        <f>H399</f>
        <v>56.145104146666668</v>
      </c>
    </row>
    <row r="407" spans="1:8">
      <c r="A407" s="174"/>
      <c r="B407" s="51"/>
      <c r="C407" s="51"/>
      <c r="D407" s="51"/>
      <c r="E407" s="51"/>
      <c r="F407" s="768"/>
      <c r="G407" s="51"/>
      <c r="H407" s="640"/>
    </row>
    <row r="408" spans="1:8">
      <c r="A408" s="632" t="s">
        <v>3768</v>
      </c>
      <c r="B408" s="695" t="s">
        <v>3799</v>
      </c>
      <c r="C408" s="243" t="s">
        <v>3</v>
      </c>
      <c r="D408" s="236" t="s">
        <v>3</v>
      </c>
      <c r="E408" s="237" t="s">
        <v>3</v>
      </c>
      <c r="F408" s="695" t="s">
        <v>3784</v>
      </c>
      <c r="G408" s="695" t="s">
        <v>3796</v>
      </c>
      <c r="H408" s="233" t="s">
        <v>3773</v>
      </c>
    </row>
    <row r="409" spans="1:8">
      <c r="A409" s="633"/>
      <c r="B409" s="772"/>
      <c r="C409" s="56" t="s">
        <v>3800</v>
      </c>
      <c r="D409" s="56" t="s">
        <v>3801</v>
      </c>
      <c r="E409" s="56" t="s">
        <v>3802</v>
      </c>
      <c r="F409" s="772"/>
      <c r="G409" s="772"/>
      <c r="H409" s="73" t="s">
        <v>3797</v>
      </c>
    </row>
    <row r="410" spans="1:8">
      <c r="A410" s="156"/>
      <c r="B410" s="88"/>
      <c r="C410" s="61"/>
      <c r="D410" s="61"/>
      <c r="E410" s="61"/>
      <c r="F410" s="93"/>
      <c r="G410" s="118"/>
      <c r="H410" s="95"/>
    </row>
    <row r="411" spans="1:8">
      <c r="A411" s="156"/>
      <c r="B411" s="88"/>
      <c r="C411" s="61"/>
      <c r="D411" s="61"/>
      <c r="E411" s="61"/>
      <c r="F411" s="93"/>
      <c r="G411" s="118"/>
      <c r="H411" s="95"/>
    </row>
    <row r="412" spans="1:8">
      <c r="A412" s="79"/>
      <c r="B412" s="88"/>
      <c r="C412" s="61"/>
      <c r="D412" s="61"/>
      <c r="E412" s="61"/>
      <c r="F412" s="93"/>
      <c r="G412" s="94"/>
      <c r="H412" s="78"/>
    </row>
    <row r="413" spans="1:8">
      <c r="A413" s="79"/>
      <c r="B413" s="88"/>
      <c r="C413" s="61"/>
      <c r="D413" s="61"/>
      <c r="E413" s="61"/>
      <c r="F413" s="93"/>
      <c r="G413" s="94"/>
      <c r="H413" s="78"/>
    </row>
    <row r="414" spans="1:8">
      <c r="A414" s="79"/>
      <c r="B414" s="88"/>
      <c r="C414" s="61"/>
      <c r="D414" s="61"/>
      <c r="E414" s="61"/>
      <c r="F414" s="93"/>
      <c r="G414" s="94"/>
      <c r="H414" s="95"/>
    </row>
    <row r="415" spans="1:8">
      <c r="A415" s="255"/>
      <c r="B415" s="65"/>
      <c r="C415" s="61"/>
      <c r="D415" s="61"/>
      <c r="E415" s="61"/>
      <c r="F415" s="65"/>
      <c r="G415" s="94"/>
      <c r="H415" s="95"/>
    </row>
    <row r="416" spans="1:8">
      <c r="A416" s="177"/>
      <c r="B416" s="66"/>
      <c r="C416" s="66"/>
      <c r="D416" s="66"/>
      <c r="E416" s="66"/>
      <c r="F416" s="628" t="s">
        <v>3803</v>
      </c>
      <c r="G416" s="66"/>
      <c r="H416" s="630">
        <f>SUM(H410:H411)</f>
        <v>0</v>
      </c>
    </row>
    <row r="417" spans="1:9">
      <c r="A417" s="174"/>
      <c r="B417" s="51"/>
      <c r="C417" s="51"/>
      <c r="D417" s="51"/>
      <c r="E417" s="51"/>
      <c r="F417" s="768"/>
      <c r="G417" s="51"/>
      <c r="H417" s="640"/>
    </row>
    <row r="418" spans="1:9">
      <c r="A418" s="638" t="s">
        <v>3804</v>
      </c>
      <c r="B418" s="639"/>
      <c r="C418" s="639"/>
      <c r="D418" s="66"/>
      <c r="E418" s="66"/>
      <c r="F418" s="66"/>
      <c r="G418" s="66"/>
      <c r="H418" s="630">
        <f>H395+H406+H416</f>
        <v>63.93472448</v>
      </c>
    </row>
    <row r="419" spans="1:9">
      <c r="A419" s="638"/>
      <c r="B419" s="639"/>
      <c r="C419" s="639"/>
      <c r="D419" s="70"/>
      <c r="E419" s="70"/>
      <c r="F419" s="70"/>
      <c r="G419" s="70"/>
      <c r="H419" s="640"/>
    </row>
    <row r="420" spans="1:9">
      <c r="A420" s="775" t="s">
        <v>3876</v>
      </c>
      <c r="B420" s="628"/>
      <c r="C420" s="96"/>
      <c r="D420" s="66"/>
      <c r="E420" s="66"/>
      <c r="F420" s="66"/>
      <c r="G420" s="66"/>
      <c r="H420" s="630">
        <f>H418*26.7%</f>
        <v>17.070571436160002</v>
      </c>
    </row>
    <row r="421" spans="1:9">
      <c r="A421" s="776"/>
      <c r="B421" s="643"/>
      <c r="C421" s="97"/>
      <c r="D421" s="70"/>
      <c r="E421" s="70"/>
      <c r="F421" s="70"/>
      <c r="G421" s="70"/>
      <c r="H421" s="640"/>
    </row>
    <row r="422" spans="1:9">
      <c r="A422" s="646" t="s">
        <v>3805</v>
      </c>
      <c r="B422" s="647"/>
      <c r="C422" s="96"/>
      <c r="D422" s="51"/>
      <c r="E422" s="51"/>
      <c r="F422" s="51"/>
      <c r="G422" s="51"/>
      <c r="H422" s="98">
        <f>H418+H420</f>
        <v>81.005295916160009</v>
      </c>
    </row>
    <row r="423" spans="1:9" ht="15.75" thickBot="1">
      <c r="A423" s="648"/>
      <c r="B423" s="649"/>
      <c r="C423" s="99"/>
      <c r="D423" s="100"/>
      <c r="E423" s="100"/>
      <c r="F423" s="100"/>
      <c r="G423" s="100"/>
      <c r="H423" s="101"/>
    </row>
    <row r="424" spans="1:9">
      <c r="A424" s="650" t="s">
        <v>3806</v>
      </c>
      <c r="B424" s="651"/>
      <c r="C424" s="102"/>
      <c r="D424" s="69"/>
      <c r="E424" s="69"/>
      <c r="F424" s="69"/>
      <c r="G424" s="69"/>
      <c r="H424" s="95"/>
    </row>
    <row r="425" spans="1:9">
      <c r="A425" s="172"/>
      <c r="B425" s="104"/>
      <c r="C425" s="69"/>
      <c r="D425" s="105"/>
      <c r="E425" s="51"/>
      <c r="F425" s="51"/>
      <c r="G425" s="69"/>
      <c r="H425" s="95"/>
    </row>
    <row r="426" spans="1:9" ht="15.75" thickBot="1">
      <c r="A426" s="173"/>
      <c r="B426" s="104"/>
      <c r="C426" s="51"/>
      <c r="D426" s="105"/>
      <c r="E426" s="51"/>
      <c r="F426" s="51"/>
      <c r="G426" s="51"/>
      <c r="H426" s="106"/>
    </row>
    <row r="427" spans="1:9" ht="15" customHeight="1">
      <c r="A427" s="652" t="s">
        <v>3808</v>
      </c>
      <c r="B427" s="653"/>
      <c r="C427" s="654"/>
      <c r="D427" s="655" t="s">
        <v>3807</v>
      </c>
      <c r="E427" s="656"/>
      <c r="F427" s="656"/>
      <c r="G427" s="656"/>
      <c r="H427" s="657"/>
    </row>
    <row r="428" spans="1:9">
      <c r="A428" s="661" t="s">
        <v>4089</v>
      </c>
      <c r="B428" s="662"/>
      <c r="C428" s="663"/>
      <c r="D428" s="658"/>
      <c r="E428" s="659"/>
      <c r="F428" s="659"/>
      <c r="G428" s="659"/>
      <c r="H428" s="660"/>
    </row>
    <row r="429" spans="1:9">
      <c r="A429" s="661" t="s">
        <v>4387</v>
      </c>
      <c r="B429" s="662"/>
      <c r="C429" s="663"/>
      <c r="D429" s="658"/>
      <c r="E429" s="659"/>
      <c r="F429" s="659"/>
      <c r="G429" s="659"/>
      <c r="H429" s="660"/>
    </row>
    <row r="430" spans="1:9">
      <c r="A430" s="661" t="s">
        <v>4186</v>
      </c>
      <c r="B430" s="662"/>
      <c r="C430" s="663"/>
      <c r="D430" s="658"/>
      <c r="E430" s="659"/>
      <c r="F430" s="659"/>
      <c r="G430" s="659"/>
      <c r="H430" s="660"/>
    </row>
    <row r="431" spans="1:9">
      <c r="A431" s="753"/>
      <c r="B431" s="753"/>
      <c r="C431" s="133"/>
      <c r="D431" s="133"/>
      <c r="E431" s="119"/>
      <c r="F431" s="119"/>
      <c r="G431" s="119"/>
      <c r="H431" s="759"/>
      <c r="I431" s="124"/>
    </row>
    <row r="432" spans="1:9">
      <c r="A432" s="686"/>
      <c r="B432" s="686"/>
      <c r="C432" s="50"/>
      <c r="D432" s="133"/>
      <c r="E432" s="51"/>
      <c r="F432" s="51"/>
      <c r="G432" s="51"/>
      <c r="H432" s="759"/>
      <c r="I432" s="124"/>
    </row>
    <row r="433" spans="1:9">
      <c r="A433" s="749"/>
      <c r="B433" s="679"/>
      <c r="C433" s="749"/>
      <c r="D433" s="120"/>
      <c r="E433" s="121"/>
      <c r="F433" s="120"/>
      <c r="G433" s="121"/>
      <c r="H433" s="122"/>
      <c r="I433" s="124"/>
    </row>
    <row r="434" spans="1:9">
      <c r="A434" s="749"/>
      <c r="B434" s="778"/>
      <c r="C434" s="779"/>
      <c r="D434" s="122"/>
      <c r="E434" s="122"/>
      <c r="F434" s="122"/>
      <c r="G434" s="50"/>
      <c r="H434" s="122"/>
      <c r="I434" s="124"/>
    </row>
    <row r="435" spans="1:9">
      <c r="A435" s="123"/>
      <c r="B435" s="51"/>
      <c r="C435" s="68"/>
      <c r="D435" s="68"/>
      <c r="E435" s="68"/>
      <c r="F435" s="68"/>
      <c r="G435" s="68"/>
      <c r="H435" s="68"/>
      <c r="I435" s="124"/>
    </row>
    <row r="436" spans="1:9">
      <c r="A436" s="123"/>
      <c r="B436" s="51"/>
      <c r="C436" s="68"/>
      <c r="D436" s="68"/>
      <c r="E436" s="68"/>
      <c r="F436" s="68"/>
      <c r="G436" s="68"/>
      <c r="H436" s="68"/>
      <c r="I436" s="124"/>
    </row>
    <row r="437" spans="1:9">
      <c r="A437" s="123"/>
      <c r="B437" s="51"/>
      <c r="C437" s="68"/>
      <c r="D437" s="68"/>
      <c r="E437" s="68"/>
      <c r="F437" s="68"/>
      <c r="G437" s="68"/>
      <c r="H437" s="68"/>
      <c r="I437" s="124"/>
    </row>
    <row r="438" spans="1:9">
      <c r="A438" s="123"/>
      <c r="B438" s="51"/>
      <c r="C438" s="68"/>
      <c r="D438" s="68"/>
      <c r="E438" s="68"/>
      <c r="F438" s="68"/>
      <c r="G438" s="68"/>
      <c r="H438" s="68"/>
      <c r="I438" s="124"/>
    </row>
    <row r="439" spans="1:9">
      <c r="A439" s="123"/>
      <c r="B439" s="51"/>
      <c r="C439" s="68"/>
      <c r="D439" s="68"/>
      <c r="E439" s="68"/>
      <c r="F439" s="68"/>
      <c r="G439" s="68"/>
      <c r="H439" s="68"/>
      <c r="I439" s="124"/>
    </row>
    <row r="440" spans="1:9">
      <c r="A440" s="123"/>
      <c r="B440" s="51"/>
      <c r="C440" s="68"/>
      <c r="D440" s="68"/>
      <c r="E440" s="68"/>
      <c r="F440" s="68"/>
      <c r="G440" s="68"/>
      <c r="H440" s="68"/>
      <c r="I440" s="124"/>
    </row>
    <row r="441" spans="1:9">
      <c r="A441" s="124"/>
      <c r="B441" s="51"/>
      <c r="C441" s="68"/>
      <c r="D441" s="68"/>
      <c r="E441" s="68"/>
      <c r="F441" s="68"/>
      <c r="G441" s="68"/>
      <c r="H441" s="68"/>
      <c r="I441" s="124"/>
    </row>
    <row r="442" spans="1:9">
      <c r="A442" s="124"/>
      <c r="B442" s="51"/>
      <c r="C442" s="51"/>
      <c r="D442" s="51"/>
      <c r="E442" s="51"/>
      <c r="F442" s="747"/>
      <c r="G442" s="51"/>
      <c r="H442" s="757"/>
      <c r="I442" s="124"/>
    </row>
    <row r="443" spans="1:9">
      <c r="A443" s="124"/>
      <c r="B443" s="51"/>
      <c r="C443" s="51"/>
      <c r="D443" s="51"/>
      <c r="E443" s="51"/>
      <c r="F443" s="777"/>
      <c r="G443" s="51"/>
      <c r="H443" s="780"/>
      <c r="I443" s="124"/>
    </row>
    <row r="444" spans="1:9">
      <c r="A444" s="749"/>
      <c r="B444" s="679"/>
      <c r="C444" s="778"/>
      <c r="D444" s="679"/>
      <c r="E444" s="679"/>
      <c r="F444" s="679"/>
      <c r="G444" s="778"/>
      <c r="H444" s="122"/>
      <c r="I444" s="124"/>
    </row>
    <row r="445" spans="1:9">
      <c r="A445" s="749"/>
      <c r="B445" s="778"/>
      <c r="C445" s="778"/>
      <c r="D445" s="779"/>
      <c r="E445" s="779"/>
      <c r="F445" s="778"/>
      <c r="G445" s="778"/>
      <c r="H445" s="122"/>
      <c r="I445" s="124"/>
    </row>
    <row r="446" spans="1:9">
      <c r="A446" s="123"/>
      <c r="B446" s="51"/>
      <c r="C446" s="51"/>
      <c r="D446" s="51"/>
      <c r="E446" s="68"/>
      <c r="F446" s="68"/>
      <c r="G446" s="68"/>
      <c r="H446" s="68"/>
      <c r="I446" s="124"/>
    </row>
    <row r="447" spans="1:9">
      <c r="A447" s="123"/>
      <c r="B447" s="51"/>
      <c r="C447" s="51"/>
      <c r="D447" s="51"/>
      <c r="E447" s="68"/>
      <c r="F447" s="51"/>
      <c r="G447" s="68"/>
      <c r="H447" s="68"/>
      <c r="I447" s="124"/>
    </row>
    <row r="448" spans="1:9">
      <c r="A448" s="124"/>
      <c r="B448" s="51"/>
      <c r="C448" s="51"/>
      <c r="D448" s="51"/>
      <c r="E448" s="68"/>
      <c r="F448" s="51"/>
      <c r="G448" s="68"/>
      <c r="H448" s="68"/>
      <c r="I448" s="124"/>
    </row>
    <row r="449" spans="1:9">
      <c r="A449" s="124"/>
      <c r="B449" s="51"/>
      <c r="C449" s="51"/>
      <c r="D449" s="51"/>
      <c r="E449" s="68"/>
      <c r="F449" s="51"/>
      <c r="G449" s="68"/>
      <c r="H449" s="68"/>
      <c r="I449" s="124"/>
    </row>
    <row r="450" spans="1:9">
      <c r="A450" s="124"/>
      <c r="B450" s="51"/>
      <c r="C450" s="51"/>
      <c r="D450" s="51"/>
      <c r="E450" s="68"/>
      <c r="F450" s="51"/>
      <c r="G450" s="68"/>
      <c r="H450" s="68"/>
      <c r="I450" s="124"/>
    </row>
    <row r="451" spans="1:9">
      <c r="A451" s="124"/>
      <c r="B451" s="51"/>
      <c r="C451" s="51"/>
      <c r="D451" s="51"/>
      <c r="E451" s="68"/>
      <c r="F451" s="51"/>
      <c r="G451" s="68"/>
      <c r="H451" s="68"/>
      <c r="I451" s="124"/>
    </row>
    <row r="452" spans="1:9">
      <c r="A452" s="124"/>
      <c r="B452" s="51"/>
      <c r="C452" s="51"/>
      <c r="D452" s="51"/>
      <c r="E452" s="51"/>
      <c r="F452" s="747"/>
      <c r="G452" s="51"/>
      <c r="H452" s="756"/>
      <c r="I452" s="124"/>
    </row>
    <row r="453" spans="1:9">
      <c r="A453" s="124"/>
      <c r="B453" s="51"/>
      <c r="C453" s="51"/>
      <c r="D453" s="51"/>
      <c r="E453" s="51"/>
      <c r="F453" s="777"/>
      <c r="G453" s="51"/>
      <c r="H453" s="778"/>
      <c r="I453" s="124"/>
    </row>
    <row r="454" spans="1:9">
      <c r="A454" s="750"/>
      <c r="B454" s="750"/>
      <c r="C454" s="754"/>
      <c r="D454" s="747"/>
      <c r="E454" s="755"/>
      <c r="F454" s="755"/>
      <c r="G454" s="51"/>
      <c r="H454" s="756"/>
      <c r="I454" s="124"/>
    </row>
    <row r="455" spans="1:9">
      <c r="A455" s="750"/>
      <c r="B455" s="750"/>
      <c r="C455" s="778"/>
      <c r="D455" s="755"/>
      <c r="E455" s="755"/>
      <c r="F455" s="755"/>
      <c r="G455" s="51"/>
      <c r="H455" s="752"/>
      <c r="I455" s="124"/>
    </row>
    <row r="456" spans="1:9">
      <c r="A456" s="750"/>
      <c r="B456" s="750"/>
      <c r="C456" s="750"/>
      <c r="D456" s="750"/>
      <c r="E456" s="750"/>
      <c r="F456" s="750"/>
      <c r="G456" s="51"/>
      <c r="H456" s="748"/>
      <c r="I456" s="124"/>
    </row>
    <row r="457" spans="1:9">
      <c r="A457" s="750"/>
      <c r="B457" s="750"/>
      <c r="C457" s="750"/>
      <c r="D457" s="750"/>
      <c r="E457" s="750"/>
      <c r="F457" s="750"/>
      <c r="G457" s="51"/>
      <c r="H457" s="748"/>
      <c r="I457" s="124"/>
    </row>
    <row r="458" spans="1:9">
      <c r="A458" s="749"/>
      <c r="B458" s="679"/>
      <c r="C458" s="778"/>
      <c r="D458" s="778"/>
      <c r="E458" s="679"/>
      <c r="F458" s="679"/>
      <c r="G458" s="679"/>
      <c r="H458" s="126"/>
      <c r="I458" s="124"/>
    </row>
    <row r="459" spans="1:9">
      <c r="A459" s="749"/>
      <c r="B459" s="778"/>
      <c r="C459" s="778"/>
      <c r="D459" s="778"/>
      <c r="E459" s="779"/>
      <c r="F459" s="779"/>
      <c r="G459" s="779"/>
      <c r="H459" s="126"/>
      <c r="I459" s="124"/>
    </row>
    <row r="460" spans="1:9">
      <c r="A460" s="123"/>
      <c r="B460" s="50"/>
      <c r="C460" s="51"/>
      <c r="D460" s="51"/>
      <c r="E460" s="122"/>
      <c r="F460" s="68"/>
      <c r="G460" s="127"/>
      <c r="H460" s="80"/>
      <c r="I460" s="124"/>
    </row>
    <row r="461" spans="1:9">
      <c r="A461" s="128"/>
      <c r="B461" s="50"/>
      <c r="C461" s="51"/>
      <c r="D461" s="51"/>
      <c r="E461" s="122"/>
      <c r="F461" s="68"/>
      <c r="G461" s="127"/>
      <c r="H461" s="80"/>
      <c r="I461" s="124"/>
    </row>
    <row r="462" spans="1:9">
      <c r="A462" s="128"/>
      <c r="B462" s="50"/>
      <c r="C462" s="80"/>
      <c r="D462" s="51"/>
      <c r="E462" s="122"/>
      <c r="F462" s="68"/>
      <c r="G462" s="127"/>
      <c r="H462" s="80"/>
      <c r="I462" s="124"/>
    </row>
    <row r="463" spans="1:9">
      <c r="A463" s="124"/>
      <c r="B463" s="50"/>
      <c r="C463" s="80"/>
      <c r="D463" s="51"/>
      <c r="E463" s="122"/>
      <c r="F463" s="68"/>
      <c r="G463" s="127"/>
      <c r="H463" s="80"/>
      <c r="I463" s="124"/>
    </row>
    <row r="464" spans="1:9">
      <c r="A464" s="124"/>
      <c r="B464" s="50"/>
      <c r="C464" s="51"/>
      <c r="D464" s="51"/>
      <c r="E464" s="122"/>
      <c r="F464" s="68"/>
      <c r="G464" s="129"/>
      <c r="H464" s="80"/>
      <c r="I464" s="124"/>
    </row>
    <row r="465" spans="1:9">
      <c r="A465" s="124"/>
      <c r="B465" s="50"/>
      <c r="C465" s="51"/>
      <c r="D465" s="51"/>
      <c r="E465" s="122"/>
      <c r="F465" s="68"/>
      <c r="G465" s="129"/>
      <c r="H465" s="80"/>
      <c r="I465" s="124"/>
    </row>
    <row r="466" spans="1:9">
      <c r="A466" s="124"/>
      <c r="B466" s="51"/>
      <c r="C466" s="51"/>
      <c r="D466" s="51"/>
      <c r="E466" s="51"/>
      <c r="F466" s="68"/>
      <c r="G466" s="130"/>
      <c r="H466" s="51"/>
      <c r="I466" s="124"/>
    </row>
    <row r="467" spans="1:9">
      <c r="A467" s="124"/>
      <c r="B467" s="51"/>
      <c r="C467" s="51"/>
      <c r="D467" s="51"/>
      <c r="E467" s="51"/>
      <c r="F467" s="747"/>
      <c r="G467" s="51"/>
      <c r="H467" s="748"/>
      <c r="I467" s="124"/>
    </row>
    <row r="468" spans="1:9">
      <c r="A468" s="124"/>
      <c r="B468" s="51"/>
      <c r="C468" s="51"/>
      <c r="D468" s="51"/>
      <c r="E468" s="51"/>
      <c r="F468" s="777"/>
      <c r="G468" s="51"/>
      <c r="H468" s="778"/>
      <c r="I468" s="124"/>
    </row>
    <row r="469" spans="1:9">
      <c r="A469" s="749"/>
      <c r="B469" s="679"/>
      <c r="C469" s="122"/>
      <c r="D469" s="122"/>
      <c r="E469" s="122"/>
      <c r="F469" s="679"/>
      <c r="G469" s="679"/>
      <c r="H469" s="126"/>
      <c r="I469" s="124"/>
    </row>
    <row r="470" spans="1:9">
      <c r="A470" s="749"/>
      <c r="B470" s="778"/>
      <c r="C470" s="122"/>
      <c r="D470" s="122"/>
      <c r="E470" s="122"/>
      <c r="F470" s="778"/>
      <c r="G470" s="778"/>
      <c r="H470" s="126"/>
      <c r="I470" s="124"/>
    </row>
    <row r="471" spans="1:9">
      <c r="A471" s="123"/>
      <c r="B471" s="50"/>
      <c r="C471" s="68"/>
      <c r="D471" s="68"/>
      <c r="E471" s="68"/>
      <c r="F471" s="68"/>
      <c r="G471" s="131"/>
      <c r="H471" s="80"/>
      <c r="I471" s="124"/>
    </row>
    <row r="472" spans="1:9">
      <c r="A472" s="123"/>
      <c r="B472" s="50"/>
      <c r="C472" s="68"/>
      <c r="D472" s="68"/>
      <c r="E472" s="68"/>
      <c r="F472" s="68"/>
      <c r="G472" s="131"/>
      <c r="H472" s="80"/>
      <c r="I472" s="124"/>
    </row>
    <row r="473" spans="1:9">
      <c r="A473" s="128"/>
      <c r="B473" s="50"/>
      <c r="C473" s="68"/>
      <c r="D473" s="68"/>
      <c r="E473" s="68"/>
      <c r="F473" s="68"/>
      <c r="G473" s="131"/>
      <c r="H473" s="80"/>
      <c r="I473" s="124"/>
    </row>
    <row r="474" spans="1:9">
      <c r="A474" s="128"/>
      <c r="B474" s="50"/>
      <c r="C474" s="68"/>
      <c r="D474" s="68"/>
      <c r="E474" s="68"/>
      <c r="F474" s="68"/>
      <c r="G474" s="131"/>
      <c r="H474" s="80"/>
      <c r="I474" s="124"/>
    </row>
    <row r="475" spans="1:9">
      <c r="A475" s="124"/>
      <c r="B475" s="51"/>
      <c r="C475" s="68"/>
      <c r="D475" s="68"/>
      <c r="E475" s="68"/>
      <c r="F475" s="51"/>
      <c r="G475" s="131"/>
      <c r="H475" s="80"/>
      <c r="I475" s="124"/>
    </row>
    <row r="476" spans="1:9">
      <c r="A476" s="124"/>
      <c r="B476" s="51"/>
      <c r="C476" s="51"/>
      <c r="D476" s="51"/>
      <c r="E476" s="51"/>
      <c r="F476" s="747"/>
      <c r="G476" s="51"/>
      <c r="H476" s="748"/>
      <c r="I476" s="124"/>
    </row>
    <row r="477" spans="1:9">
      <c r="A477" s="124"/>
      <c r="B477" s="51"/>
      <c r="C477" s="51"/>
      <c r="D477" s="51"/>
      <c r="E477" s="51"/>
      <c r="F477" s="777"/>
      <c r="G477" s="51"/>
      <c r="H477" s="778"/>
      <c r="I477" s="124"/>
    </row>
    <row r="478" spans="1:9">
      <c r="A478" s="750"/>
      <c r="B478" s="750"/>
      <c r="C478" s="750"/>
      <c r="D478" s="51"/>
      <c r="E478" s="51"/>
      <c r="F478" s="51"/>
      <c r="G478" s="51"/>
      <c r="H478" s="748"/>
      <c r="I478" s="124"/>
    </row>
    <row r="479" spans="1:9">
      <c r="A479" s="750"/>
      <c r="B479" s="750"/>
      <c r="C479" s="750"/>
      <c r="D479" s="51"/>
      <c r="E479" s="51"/>
      <c r="F479" s="51"/>
      <c r="G479" s="51"/>
      <c r="H479" s="752"/>
      <c r="I479" s="124"/>
    </row>
    <row r="480" spans="1:9">
      <c r="A480" s="747"/>
      <c r="B480" s="747"/>
      <c r="C480" s="119"/>
      <c r="D480" s="51"/>
      <c r="E480" s="51"/>
      <c r="F480" s="51"/>
      <c r="G480" s="51"/>
      <c r="H480" s="764"/>
      <c r="I480" s="124"/>
    </row>
    <row r="481" spans="1:9">
      <c r="A481" s="747"/>
      <c r="B481" s="747"/>
      <c r="C481" s="119"/>
      <c r="D481" s="51"/>
      <c r="E481" s="51"/>
      <c r="F481" s="51"/>
      <c r="G481" s="51"/>
      <c r="H481" s="764"/>
      <c r="I481" s="124"/>
    </row>
    <row r="482" spans="1:9">
      <c r="A482" s="747"/>
      <c r="B482" s="747"/>
      <c r="C482" s="119"/>
      <c r="D482" s="51"/>
      <c r="E482" s="51"/>
      <c r="F482" s="51"/>
      <c r="G482" s="51"/>
      <c r="H482" s="764"/>
      <c r="I482" s="124"/>
    </row>
    <row r="483" spans="1:9">
      <c r="A483" s="747"/>
      <c r="B483" s="747"/>
      <c r="C483" s="119"/>
      <c r="D483" s="51"/>
      <c r="E483" s="51"/>
      <c r="F483" s="51"/>
      <c r="G483" s="51"/>
      <c r="H483" s="764"/>
      <c r="I483" s="124"/>
    </row>
    <row r="484" spans="1:9">
      <c r="A484" s="753"/>
      <c r="B484" s="753"/>
      <c r="C484" s="119"/>
      <c r="D484" s="51"/>
      <c r="E484" s="51"/>
      <c r="F484" s="51"/>
      <c r="G484" s="51"/>
      <c r="H484" s="80"/>
      <c r="I484" s="124"/>
    </row>
    <row r="485" spans="1:9">
      <c r="A485" s="124"/>
      <c r="B485" s="104"/>
      <c r="C485" s="51"/>
      <c r="D485" s="105"/>
      <c r="E485" s="51"/>
      <c r="F485" s="51"/>
      <c r="G485" s="51"/>
      <c r="H485" s="80"/>
      <c r="I485" s="124"/>
    </row>
    <row r="486" spans="1:9">
      <c r="A486" s="124"/>
      <c r="B486" s="104"/>
      <c r="C486" s="51"/>
      <c r="D486" s="105"/>
      <c r="E486" s="51"/>
      <c r="F486" s="51"/>
      <c r="G486" s="51"/>
      <c r="H486" s="51"/>
      <c r="I486" s="124"/>
    </row>
    <row r="487" spans="1:9">
      <c r="A487" s="662"/>
      <c r="B487" s="662"/>
      <c r="C487" s="662"/>
      <c r="D487" s="659"/>
      <c r="E487" s="659"/>
      <c r="F487" s="659"/>
      <c r="G487" s="659"/>
      <c r="H487" s="659"/>
      <c r="I487" s="124"/>
    </row>
    <row r="488" spans="1:9">
      <c r="A488" s="662"/>
      <c r="B488" s="662"/>
      <c r="C488" s="662"/>
      <c r="D488" s="659"/>
      <c r="E488" s="659"/>
      <c r="F488" s="659"/>
      <c r="G488" s="659"/>
      <c r="H488" s="659"/>
      <c r="I488" s="124"/>
    </row>
    <row r="489" spans="1:9">
      <c r="A489" s="662"/>
      <c r="B489" s="662"/>
      <c r="C489" s="662"/>
      <c r="D489" s="659"/>
      <c r="E489" s="659"/>
      <c r="F489" s="659"/>
      <c r="G489" s="659"/>
      <c r="H489" s="659"/>
      <c r="I489" s="124"/>
    </row>
    <row r="490" spans="1:9">
      <c r="A490" s="662"/>
      <c r="B490" s="662"/>
      <c r="C490" s="662"/>
      <c r="D490" s="659"/>
      <c r="E490" s="659"/>
      <c r="F490" s="659"/>
      <c r="G490" s="659"/>
      <c r="H490" s="659"/>
      <c r="I490" s="124"/>
    </row>
    <row r="491" spans="1:9">
      <c r="A491" s="753"/>
      <c r="B491" s="753"/>
      <c r="C491" s="133"/>
      <c r="D491" s="133"/>
      <c r="E491" s="119"/>
      <c r="F491" s="119"/>
      <c r="G491" s="119"/>
      <c r="H491" s="759"/>
      <c r="I491" s="124"/>
    </row>
    <row r="492" spans="1:9">
      <c r="A492" s="686"/>
      <c r="B492" s="686"/>
      <c r="C492" s="50"/>
      <c r="D492" s="133"/>
      <c r="E492" s="51"/>
      <c r="F492" s="51"/>
      <c r="G492" s="51"/>
      <c r="H492" s="759"/>
      <c r="I492" s="124"/>
    </row>
    <row r="493" spans="1:9">
      <c r="A493" s="749"/>
      <c r="B493" s="679"/>
      <c r="C493" s="749"/>
      <c r="D493" s="120"/>
      <c r="E493" s="121"/>
      <c r="F493" s="120"/>
      <c r="G493" s="121"/>
      <c r="H493" s="122"/>
      <c r="I493" s="124"/>
    </row>
    <row r="494" spans="1:9">
      <c r="A494" s="749"/>
      <c r="B494" s="778"/>
      <c r="C494" s="779"/>
      <c r="D494" s="122"/>
      <c r="E494" s="122"/>
      <c r="F494" s="122"/>
      <c r="G494" s="50"/>
      <c r="H494" s="122"/>
      <c r="I494" s="124"/>
    </row>
    <row r="495" spans="1:9">
      <c r="A495" s="123"/>
      <c r="B495" s="51"/>
      <c r="C495" s="68"/>
      <c r="D495" s="68"/>
      <c r="E495" s="68"/>
      <c r="F495" s="68"/>
      <c r="G495" s="68"/>
      <c r="H495" s="68"/>
      <c r="I495" s="124"/>
    </row>
    <row r="496" spans="1:9">
      <c r="A496" s="123"/>
      <c r="B496" s="51"/>
      <c r="C496" s="68"/>
      <c r="D496" s="68"/>
      <c r="E496" s="68"/>
      <c r="F496" s="68"/>
      <c r="G496" s="68"/>
      <c r="H496" s="68"/>
      <c r="I496" s="124"/>
    </row>
    <row r="497" spans="1:9">
      <c r="A497" s="123"/>
      <c r="B497" s="51"/>
      <c r="C497" s="68"/>
      <c r="D497" s="68"/>
      <c r="E497" s="68"/>
      <c r="F497" s="68"/>
      <c r="G497" s="68"/>
      <c r="H497" s="68"/>
      <c r="I497" s="124"/>
    </row>
    <row r="498" spans="1:9">
      <c r="A498" s="123"/>
      <c r="B498" s="51"/>
      <c r="C498" s="68"/>
      <c r="D498" s="68"/>
      <c r="E498" s="68"/>
      <c r="F498" s="68"/>
      <c r="G498" s="68"/>
      <c r="H498" s="68"/>
      <c r="I498" s="124"/>
    </row>
    <row r="499" spans="1:9">
      <c r="A499" s="123"/>
      <c r="B499" s="51"/>
      <c r="C499" s="68"/>
      <c r="D499" s="68"/>
      <c r="E499" s="68"/>
      <c r="F499" s="68"/>
      <c r="G499" s="68"/>
      <c r="H499" s="68"/>
      <c r="I499" s="124"/>
    </row>
    <row r="500" spans="1:9">
      <c r="A500" s="123"/>
      <c r="B500" s="51"/>
      <c r="C500" s="68"/>
      <c r="D500" s="68"/>
      <c r="E500" s="68"/>
      <c r="F500" s="68"/>
      <c r="G500" s="68"/>
      <c r="H500" s="68"/>
      <c r="I500" s="124"/>
    </row>
    <row r="501" spans="1:9">
      <c r="A501" s="124"/>
      <c r="B501" s="51"/>
      <c r="C501" s="68"/>
      <c r="D501" s="68"/>
      <c r="E501" s="68"/>
      <c r="F501" s="68"/>
      <c r="G501" s="68"/>
      <c r="H501" s="68"/>
      <c r="I501" s="124"/>
    </row>
    <row r="502" spans="1:9">
      <c r="A502" s="124"/>
      <c r="B502" s="51"/>
      <c r="C502" s="51"/>
      <c r="D502" s="51"/>
      <c r="E502" s="51"/>
      <c r="F502" s="747"/>
      <c r="G502" s="51"/>
      <c r="H502" s="757"/>
      <c r="I502" s="124"/>
    </row>
    <row r="503" spans="1:9">
      <c r="A503" s="124"/>
      <c r="B503" s="51"/>
      <c r="C503" s="51"/>
      <c r="D503" s="51"/>
      <c r="E503" s="51"/>
      <c r="F503" s="777"/>
      <c r="G503" s="51"/>
      <c r="H503" s="780"/>
      <c r="I503" s="124"/>
    </row>
    <row r="504" spans="1:9">
      <c r="A504" s="749"/>
      <c r="B504" s="679"/>
      <c r="C504" s="778"/>
      <c r="D504" s="679"/>
      <c r="E504" s="679"/>
      <c r="F504" s="679"/>
      <c r="G504" s="778"/>
      <c r="H504" s="122"/>
      <c r="I504" s="124"/>
    </row>
    <row r="505" spans="1:9">
      <c r="A505" s="749"/>
      <c r="B505" s="778"/>
      <c r="C505" s="778"/>
      <c r="D505" s="779"/>
      <c r="E505" s="779"/>
      <c r="F505" s="778"/>
      <c r="G505" s="778"/>
      <c r="H505" s="122"/>
      <c r="I505" s="124"/>
    </row>
    <row r="506" spans="1:9">
      <c r="A506" s="123"/>
      <c r="B506" s="51"/>
      <c r="C506" s="51"/>
      <c r="D506" s="51"/>
      <c r="E506" s="68"/>
      <c r="F506" s="68"/>
      <c r="G506" s="68"/>
      <c r="H506" s="68"/>
      <c r="I506" s="124"/>
    </row>
    <row r="507" spans="1:9">
      <c r="A507" s="123"/>
      <c r="B507" s="51"/>
      <c r="C507" s="51"/>
      <c r="D507" s="51"/>
      <c r="E507" s="68"/>
      <c r="F507" s="51"/>
      <c r="G507" s="68"/>
      <c r="H507" s="68"/>
      <c r="I507" s="124"/>
    </row>
    <row r="508" spans="1:9">
      <c r="A508" s="124"/>
      <c r="B508" s="51"/>
      <c r="C508" s="51"/>
      <c r="D508" s="51"/>
      <c r="E508" s="68"/>
      <c r="F508" s="51"/>
      <c r="G508" s="68"/>
      <c r="H508" s="68"/>
      <c r="I508" s="124"/>
    </row>
    <row r="509" spans="1:9">
      <c r="A509" s="124"/>
      <c r="B509" s="51"/>
      <c r="C509" s="51"/>
      <c r="D509" s="51"/>
      <c r="E509" s="68"/>
      <c r="F509" s="51"/>
      <c r="G509" s="68"/>
      <c r="H509" s="68"/>
      <c r="I509" s="124"/>
    </row>
    <row r="510" spans="1:9">
      <c r="A510" s="124"/>
      <c r="B510" s="51"/>
      <c r="C510" s="51"/>
      <c r="D510" s="51"/>
      <c r="E510" s="68"/>
      <c r="F510" s="51"/>
      <c r="G510" s="68"/>
      <c r="H510" s="68"/>
      <c r="I510" s="124"/>
    </row>
    <row r="511" spans="1:9">
      <c r="A511" s="124"/>
      <c r="B511" s="51"/>
      <c r="C511" s="51"/>
      <c r="D511" s="51"/>
      <c r="E511" s="68"/>
      <c r="F511" s="51"/>
      <c r="G511" s="68"/>
      <c r="H511" s="68"/>
      <c r="I511" s="124"/>
    </row>
    <row r="512" spans="1:9">
      <c r="A512" s="124"/>
      <c r="B512" s="51"/>
      <c r="C512" s="51"/>
      <c r="D512" s="51"/>
      <c r="E512" s="51"/>
      <c r="F512" s="747"/>
      <c r="G512" s="51"/>
      <c r="H512" s="756"/>
      <c r="I512" s="124"/>
    </row>
    <row r="513" spans="1:9">
      <c r="A513" s="124"/>
      <c r="B513" s="51"/>
      <c r="C513" s="51"/>
      <c r="D513" s="51"/>
      <c r="E513" s="51"/>
      <c r="F513" s="777"/>
      <c r="G513" s="51"/>
      <c r="H513" s="778"/>
      <c r="I513" s="124"/>
    </row>
    <row r="514" spans="1:9">
      <c r="A514" s="750"/>
      <c r="B514" s="750"/>
      <c r="C514" s="754"/>
      <c r="D514" s="747"/>
      <c r="E514" s="755"/>
      <c r="F514" s="755"/>
      <c r="G514" s="51"/>
      <c r="H514" s="756"/>
      <c r="I514" s="124"/>
    </row>
    <row r="515" spans="1:9">
      <c r="A515" s="750"/>
      <c r="B515" s="750"/>
      <c r="C515" s="778"/>
      <c r="D515" s="755"/>
      <c r="E515" s="755"/>
      <c r="F515" s="755"/>
      <c r="G515" s="51"/>
      <c r="H515" s="752"/>
      <c r="I515" s="124"/>
    </row>
    <row r="516" spans="1:9">
      <c r="A516" s="750"/>
      <c r="B516" s="750"/>
      <c r="C516" s="750"/>
      <c r="D516" s="750"/>
      <c r="E516" s="750"/>
      <c r="F516" s="750"/>
      <c r="G516" s="51"/>
      <c r="H516" s="748"/>
      <c r="I516" s="124"/>
    </row>
    <row r="517" spans="1:9">
      <c r="A517" s="750"/>
      <c r="B517" s="750"/>
      <c r="C517" s="750"/>
      <c r="D517" s="750"/>
      <c r="E517" s="750"/>
      <c r="F517" s="750"/>
      <c r="G517" s="51"/>
      <c r="H517" s="748"/>
      <c r="I517" s="124"/>
    </row>
    <row r="518" spans="1:9">
      <c r="A518" s="749"/>
      <c r="B518" s="679"/>
      <c r="C518" s="778"/>
      <c r="D518" s="778"/>
      <c r="E518" s="679"/>
      <c r="F518" s="679"/>
      <c r="G518" s="679"/>
      <c r="H518" s="126"/>
      <c r="I518" s="124"/>
    </row>
    <row r="519" spans="1:9">
      <c r="A519" s="749"/>
      <c r="B519" s="778"/>
      <c r="C519" s="778"/>
      <c r="D519" s="778"/>
      <c r="E519" s="779"/>
      <c r="F519" s="779"/>
      <c r="G519" s="779"/>
      <c r="H519" s="126"/>
      <c r="I519" s="124"/>
    </row>
    <row r="520" spans="1:9">
      <c r="A520" s="123"/>
      <c r="B520" s="50"/>
      <c r="C520" s="51"/>
      <c r="D520" s="51"/>
      <c r="E520" s="122"/>
      <c r="F520" s="68"/>
      <c r="G520" s="127"/>
      <c r="H520" s="80"/>
      <c r="I520" s="124"/>
    </row>
    <row r="521" spans="1:9">
      <c r="A521" s="128"/>
      <c r="B521" s="50"/>
      <c r="C521" s="51"/>
      <c r="D521" s="51"/>
      <c r="E521" s="122"/>
      <c r="F521" s="68"/>
      <c r="G521" s="127"/>
      <c r="H521" s="80"/>
      <c r="I521" s="124"/>
    </row>
    <row r="522" spans="1:9">
      <c r="A522" s="128"/>
      <c r="B522" s="50"/>
      <c r="C522" s="80"/>
      <c r="D522" s="51"/>
      <c r="E522" s="122"/>
      <c r="F522" s="68"/>
      <c r="G522" s="127"/>
      <c r="H522" s="80"/>
      <c r="I522" s="124"/>
    </row>
    <row r="523" spans="1:9">
      <c r="A523" s="124"/>
      <c r="B523" s="50"/>
      <c r="C523" s="80"/>
      <c r="D523" s="51"/>
      <c r="E523" s="122"/>
      <c r="F523" s="68"/>
      <c r="G523" s="127"/>
      <c r="H523" s="80"/>
      <c r="I523" s="124"/>
    </row>
    <row r="524" spans="1:9">
      <c r="A524" s="124"/>
      <c r="B524" s="50"/>
      <c r="C524" s="51"/>
      <c r="D524" s="51"/>
      <c r="E524" s="122"/>
      <c r="F524" s="68"/>
      <c r="G524" s="129"/>
      <c r="H524" s="80"/>
      <c r="I524" s="124"/>
    </row>
    <row r="525" spans="1:9">
      <c r="A525" s="124"/>
      <c r="B525" s="50"/>
      <c r="C525" s="51"/>
      <c r="D525" s="51"/>
      <c r="E525" s="122"/>
      <c r="F525" s="68"/>
      <c r="G525" s="129"/>
      <c r="H525" s="80"/>
      <c r="I525" s="124"/>
    </row>
    <row r="526" spans="1:9">
      <c r="A526" s="124"/>
      <c r="B526" s="51"/>
      <c r="C526" s="51"/>
      <c r="D526" s="51"/>
      <c r="E526" s="51"/>
      <c r="F526" s="68"/>
      <c r="G526" s="130"/>
      <c r="H526" s="51"/>
      <c r="I526" s="124"/>
    </row>
    <row r="527" spans="1:9">
      <c r="A527" s="124"/>
      <c r="B527" s="51"/>
      <c r="C527" s="51"/>
      <c r="D527" s="51"/>
      <c r="E527" s="51"/>
      <c r="F527" s="747"/>
      <c r="G527" s="51"/>
      <c r="H527" s="748"/>
      <c r="I527" s="124"/>
    </row>
    <row r="528" spans="1:9">
      <c r="A528" s="124"/>
      <c r="B528" s="51"/>
      <c r="C528" s="51"/>
      <c r="D528" s="51"/>
      <c r="E528" s="51"/>
      <c r="F528" s="777"/>
      <c r="G528" s="51"/>
      <c r="H528" s="778"/>
      <c r="I528" s="124"/>
    </row>
    <row r="529" spans="1:9">
      <c r="A529" s="749"/>
      <c r="B529" s="679"/>
      <c r="C529" s="122"/>
      <c r="D529" s="122"/>
      <c r="E529" s="122"/>
      <c r="F529" s="679"/>
      <c r="G529" s="679"/>
      <c r="H529" s="126"/>
      <c r="I529" s="124"/>
    </row>
    <row r="530" spans="1:9">
      <c r="A530" s="749"/>
      <c r="B530" s="778"/>
      <c r="C530" s="122"/>
      <c r="D530" s="122"/>
      <c r="E530" s="122"/>
      <c r="F530" s="778"/>
      <c r="G530" s="778"/>
      <c r="H530" s="126"/>
      <c r="I530" s="124"/>
    </row>
    <row r="531" spans="1:9">
      <c r="A531" s="123"/>
      <c r="B531" s="50"/>
      <c r="C531" s="68"/>
      <c r="D531" s="68"/>
      <c r="E531" s="68"/>
      <c r="F531" s="68"/>
      <c r="G531" s="131"/>
      <c r="H531" s="80"/>
      <c r="I531" s="124"/>
    </row>
    <row r="532" spans="1:9">
      <c r="A532" s="123"/>
      <c r="B532" s="50"/>
      <c r="C532" s="68"/>
      <c r="D532" s="68"/>
      <c r="E532" s="68"/>
      <c r="F532" s="68"/>
      <c r="G532" s="131"/>
      <c r="H532" s="80"/>
      <c r="I532" s="124"/>
    </row>
    <row r="533" spans="1:9">
      <c r="A533" s="128"/>
      <c r="B533" s="50"/>
      <c r="C533" s="68"/>
      <c r="D533" s="68"/>
      <c r="E533" s="68"/>
      <c r="F533" s="68"/>
      <c r="G533" s="131"/>
      <c r="H533" s="80"/>
      <c r="I533" s="124"/>
    </row>
    <row r="534" spans="1:9">
      <c r="A534" s="128"/>
      <c r="B534" s="50"/>
      <c r="C534" s="68"/>
      <c r="D534" s="68"/>
      <c r="E534" s="68"/>
      <c r="F534" s="68"/>
      <c r="G534" s="131"/>
      <c r="H534" s="80"/>
      <c r="I534" s="124"/>
    </row>
    <row r="535" spans="1:9">
      <c r="A535" s="157"/>
      <c r="B535" s="51"/>
      <c r="C535" s="68"/>
      <c r="D535" s="68"/>
      <c r="E535" s="68"/>
      <c r="F535" s="51"/>
      <c r="G535" s="131"/>
      <c r="H535" s="80"/>
      <c r="I535" s="124"/>
    </row>
    <row r="536" spans="1:9">
      <c r="A536" s="157"/>
      <c r="B536" s="51"/>
      <c r="C536" s="51"/>
      <c r="D536" s="51"/>
      <c r="E536" s="51"/>
      <c r="F536" s="747"/>
      <c r="G536" s="51"/>
      <c r="H536" s="748"/>
      <c r="I536" s="124"/>
    </row>
    <row r="537" spans="1:9">
      <c r="A537" s="157"/>
      <c r="B537" s="51"/>
      <c r="C537" s="51"/>
      <c r="D537" s="51"/>
      <c r="E537" s="51"/>
      <c r="F537" s="740"/>
      <c r="G537" s="51"/>
      <c r="H537" s="680"/>
      <c r="I537" s="124"/>
    </row>
    <row r="538" spans="1:9">
      <c r="A538" s="750"/>
      <c r="B538" s="750"/>
      <c r="C538" s="750"/>
      <c r="D538" s="51"/>
      <c r="E538" s="51"/>
      <c r="F538" s="51"/>
      <c r="G538" s="51"/>
      <c r="H538" s="748"/>
      <c r="I538" s="124"/>
    </row>
    <row r="539" spans="1:9">
      <c r="A539" s="750"/>
      <c r="B539" s="750"/>
      <c r="C539" s="750"/>
      <c r="D539" s="51"/>
      <c r="E539" s="51"/>
      <c r="F539" s="51"/>
      <c r="G539" s="51"/>
      <c r="H539" s="752"/>
      <c r="I539" s="124"/>
    </row>
    <row r="540" spans="1:9">
      <c r="A540" s="747"/>
      <c r="B540" s="747"/>
      <c r="C540" s="119"/>
      <c r="D540" s="51"/>
      <c r="E540" s="51"/>
      <c r="F540" s="51"/>
      <c r="G540" s="51"/>
      <c r="H540" s="764"/>
      <c r="I540" s="124"/>
    </row>
    <row r="541" spans="1:9">
      <c r="A541" s="747"/>
      <c r="B541" s="747"/>
      <c r="C541" s="119"/>
      <c r="D541" s="51"/>
      <c r="E541" s="51"/>
      <c r="F541" s="51"/>
      <c r="G541" s="51"/>
      <c r="H541" s="764"/>
      <c r="I541" s="124"/>
    </row>
    <row r="542" spans="1:9">
      <c r="A542" s="747"/>
      <c r="B542" s="747"/>
      <c r="C542" s="119"/>
      <c r="D542" s="51"/>
      <c r="E542" s="51"/>
      <c r="F542" s="51"/>
      <c r="G542" s="51"/>
      <c r="H542" s="764"/>
      <c r="I542" s="124"/>
    </row>
    <row r="543" spans="1:9">
      <c r="A543" s="747"/>
      <c r="B543" s="747"/>
      <c r="C543" s="119"/>
      <c r="D543" s="51"/>
      <c r="E543" s="51"/>
      <c r="F543" s="51"/>
      <c r="G543" s="51"/>
      <c r="H543" s="764"/>
      <c r="I543" s="124"/>
    </row>
    <row r="544" spans="1:9">
      <c r="A544" s="753"/>
      <c r="B544" s="753"/>
      <c r="C544" s="119"/>
      <c r="D544" s="51"/>
      <c r="E544" s="51"/>
      <c r="F544" s="51"/>
      <c r="G544" s="51"/>
      <c r="H544" s="80"/>
      <c r="I544" s="124"/>
    </row>
    <row r="545" spans="1:9">
      <c r="A545" s="157"/>
      <c r="B545" s="104"/>
      <c r="C545" s="51"/>
      <c r="D545" s="105"/>
      <c r="E545" s="51"/>
      <c r="F545" s="51"/>
      <c r="G545" s="51"/>
      <c r="H545" s="80"/>
      <c r="I545" s="124"/>
    </row>
    <row r="546" spans="1:9">
      <c r="A546" s="157"/>
      <c r="B546" s="104"/>
      <c r="C546" s="51"/>
      <c r="D546" s="105"/>
      <c r="E546" s="51"/>
      <c r="F546" s="51"/>
      <c r="G546" s="51"/>
      <c r="H546" s="51"/>
      <c r="I546" s="124"/>
    </row>
    <row r="547" spans="1:9">
      <c r="A547" s="662"/>
      <c r="B547" s="662"/>
      <c r="C547" s="662"/>
      <c r="D547" s="659"/>
      <c r="E547" s="659"/>
      <c r="F547" s="659"/>
      <c r="G547" s="659"/>
      <c r="H547" s="659"/>
      <c r="I547" s="124"/>
    </row>
    <row r="548" spans="1:9">
      <c r="A548" s="662"/>
      <c r="B548" s="662"/>
      <c r="C548" s="662"/>
      <c r="D548" s="659"/>
      <c r="E548" s="659"/>
      <c r="F548" s="659"/>
      <c r="G548" s="659"/>
      <c r="H548" s="659"/>
      <c r="I548" s="124"/>
    </row>
    <row r="549" spans="1:9">
      <c r="A549" s="662"/>
      <c r="B549" s="662"/>
      <c r="C549" s="662"/>
      <c r="D549" s="659"/>
      <c r="E549" s="659"/>
      <c r="F549" s="659"/>
      <c r="G549" s="659"/>
      <c r="H549" s="659"/>
      <c r="I549" s="124"/>
    </row>
    <row r="550" spans="1:9">
      <c r="A550" s="662"/>
      <c r="B550" s="662"/>
      <c r="C550" s="662"/>
      <c r="D550" s="659"/>
      <c r="E550" s="659"/>
      <c r="F550" s="659"/>
      <c r="G550" s="659"/>
      <c r="H550" s="659"/>
      <c r="I550" s="124"/>
    </row>
    <row r="551" spans="1:9">
      <c r="A551" s="753"/>
      <c r="B551" s="753"/>
      <c r="C551" s="133"/>
      <c r="D551" s="133"/>
      <c r="E551" s="119"/>
      <c r="F551" s="119"/>
      <c r="G551" s="119"/>
      <c r="H551" s="759"/>
      <c r="I551" s="124"/>
    </row>
    <row r="552" spans="1:9">
      <c r="A552" s="686"/>
      <c r="B552" s="686"/>
      <c r="C552" s="50"/>
      <c r="D552" s="133"/>
      <c r="E552" s="51"/>
      <c r="F552" s="51"/>
      <c r="G552" s="51"/>
      <c r="H552" s="759"/>
      <c r="I552" s="124"/>
    </row>
    <row r="553" spans="1:9">
      <c r="A553" s="749"/>
      <c r="B553" s="679"/>
      <c r="C553" s="749"/>
      <c r="D553" s="120"/>
      <c r="E553" s="121"/>
      <c r="F553" s="120"/>
      <c r="G553" s="121"/>
      <c r="H553" s="122"/>
      <c r="I553" s="124"/>
    </row>
    <row r="554" spans="1:9">
      <c r="A554" s="749"/>
      <c r="B554" s="680"/>
      <c r="C554" s="751"/>
      <c r="D554" s="122"/>
      <c r="E554" s="122"/>
      <c r="F554" s="122"/>
      <c r="G554" s="50"/>
      <c r="H554" s="122"/>
      <c r="I554" s="124"/>
    </row>
    <row r="555" spans="1:9">
      <c r="A555" s="123"/>
      <c r="B555" s="51"/>
      <c r="C555" s="68"/>
      <c r="D555" s="68"/>
      <c r="E555" s="68"/>
      <c r="F555" s="68"/>
      <c r="G555" s="68"/>
      <c r="H555" s="68"/>
      <c r="I555" s="124"/>
    </row>
    <row r="556" spans="1:9">
      <c r="A556" s="123"/>
      <c r="B556" s="51"/>
      <c r="C556" s="68"/>
      <c r="D556" s="68"/>
      <c r="E556" s="68"/>
      <c r="F556" s="68"/>
      <c r="G556" s="68"/>
      <c r="H556" s="68"/>
      <c r="I556" s="124"/>
    </row>
    <row r="557" spans="1:9">
      <c r="A557" s="123"/>
      <c r="B557" s="51"/>
      <c r="C557" s="68"/>
      <c r="D557" s="68"/>
      <c r="E557" s="68"/>
      <c r="F557" s="68"/>
      <c r="G557" s="68"/>
      <c r="H557" s="68"/>
      <c r="I557" s="124"/>
    </row>
    <row r="558" spans="1:9">
      <c r="A558" s="123"/>
      <c r="B558" s="51"/>
      <c r="C558" s="68"/>
      <c r="D558" s="68"/>
      <c r="E558" s="68"/>
      <c r="F558" s="68"/>
      <c r="G558" s="68"/>
      <c r="H558" s="68"/>
      <c r="I558" s="124"/>
    </row>
    <row r="559" spans="1:9">
      <c r="A559" s="123"/>
      <c r="B559" s="51"/>
      <c r="C559" s="68"/>
      <c r="D559" s="68"/>
      <c r="E559" s="68"/>
      <c r="F559" s="68"/>
      <c r="G559" s="68"/>
      <c r="H559" s="68"/>
      <c r="I559" s="124"/>
    </row>
    <row r="560" spans="1:9">
      <c r="A560" s="123"/>
      <c r="B560" s="51"/>
      <c r="C560" s="68"/>
      <c r="D560" s="68"/>
      <c r="E560" s="68"/>
      <c r="F560" s="68"/>
      <c r="G560" s="68"/>
      <c r="H560" s="68"/>
      <c r="I560" s="124"/>
    </row>
    <row r="561" spans="1:9">
      <c r="A561" s="157"/>
      <c r="B561" s="51"/>
      <c r="C561" s="68"/>
      <c r="D561" s="68"/>
      <c r="E561" s="68"/>
      <c r="F561" s="68"/>
      <c r="G561" s="68"/>
      <c r="H561" s="68"/>
      <c r="I561" s="124"/>
    </row>
    <row r="562" spans="1:9">
      <c r="A562" s="157"/>
      <c r="B562" s="51"/>
      <c r="C562" s="51"/>
      <c r="D562" s="51"/>
      <c r="E562" s="51"/>
      <c r="F562" s="747"/>
      <c r="G562" s="51"/>
      <c r="H562" s="757"/>
      <c r="I562" s="124"/>
    </row>
    <row r="563" spans="1:9">
      <c r="A563" s="157"/>
      <c r="B563" s="51"/>
      <c r="C563" s="51"/>
      <c r="D563" s="51"/>
      <c r="E563" s="51"/>
      <c r="F563" s="740"/>
      <c r="G563" s="51"/>
      <c r="H563" s="758"/>
      <c r="I563" s="124"/>
    </row>
    <row r="564" spans="1:9">
      <c r="A564" s="749"/>
      <c r="B564" s="679"/>
      <c r="C564" s="680"/>
      <c r="D564" s="679"/>
      <c r="E564" s="679"/>
      <c r="F564" s="679"/>
      <c r="G564" s="680"/>
      <c r="H564" s="122"/>
      <c r="I564" s="124"/>
    </row>
    <row r="565" spans="1:9">
      <c r="A565" s="749"/>
      <c r="B565" s="680"/>
      <c r="C565" s="680"/>
      <c r="D565" s="751"/>
      <c r="E565" s="751"/>
      <c r="F565" s="680"/>
      <c r="G565" s="680"/>
      <c r="H565" s="122"/>
      <c r="I565" s="124"/>
    </row>
    <row r="566" spans="1:9">
      <c r="A566" s="123"/>
      <c r="B566" s="51"/>
      <c r="C566" s="51"/>
      <c r="D566" s="51"/>
      <c r="E566" s="68"/>
      <c r="F566" s="68"/>
      <c r="G566" s="68"/>
      <c r="H566" s="68"/>
      <c r="I566" s="124"/>
    </row>
    <row r="567" spans="1:9">
      <c r="A567" s="123"/>
      <c r="B567" s="51"/>
      <c r="C567" s="51"/>
      <c r="D567" s="51"/>
      <c r="E567" s="68"/>
      <c r="F567" s="51"/>
      <c r="G567" s="68"/>
      <c r="H567" s="68"/>
      <c r="I567" s="124"/>
    </row>
    <row r="568" spans="1:9">
      <c r="A568" s="157"/>
      <c r="B568" s="51"/>
      <c r="C568" s="51"/>
      <c r="D568" s="51"/>
      <c r="E568" s="68"/>
      <c r="F568" s="51"/>
      <c r="G568" s="68"/>
      <c r="H568" s="68"/>
      <c r="I568" s="124"/>
    </row>
    <row r="569" spans="1:9">
      <c r="A569" s="157"/>
      <c r="B569" s="51"/>
      <c r="C569" s="51"/>
      <c r="D569" s="51"/>
      <c r="E569" s="68"/>
      <c r="F569" s="51"/>
      <c r="G569" s="68"/>
      <c r="H569" s="68"/>
      <c r="I569" s="124"/>
    </row>
    <row r="570" spans="1:9">
      <c r="A570" s="157"/>
      <c r="B570" s="51"/>
      <c r="C570" s="51"/>
      <c r="D570" s="51"/>
      <c r="E570" s="68"/>
      <c r="F570" s="51"/>
      <c r="G570" s="68"/>
      <c r="H570" s="68"/>
      <c r="I570" s="124"/>
    </row>
    <row r="571" spans="1:9">
      <c r="A571" s="157"/>
      <c r="B571" s="51"/>
      <c r="C571" s="51"/>
      <c r="D571" s="51"/>
      <c r="E571" s="68"/>
      <c r="F571" s="51"/>
      <c r="G571" s="68"/>
      <c r="H571" s="68"/>
      <c r="I571" s="124"/>
    </row>
    <row r="572" spans="1:9">
      <c r="A572" s="157"/>
      <c r="B572" s="51"/>
      <c r="C572" s="51"/>
      <c r="D572" s="51"/>
      <c r="E572" s="51"/>
      <c r="F572" s="747"/>
      <c r="G572" s="51"/>
      <c r="H572" s="756"/>
      <c r="I572" s="124"/>
    </row>
    <row r="573" spans="1:9">
      <c r="A573" s="157"/>
      <c r="B573" s="51"/>
      <c r="C573" s="51"/>
      <c r="D573" s="51"/>
      <c r="E573" s="51"/>
      <c r="F573" s="740"/>
      <c r="G573" s="51"/>
      <c r="H573" s="680"/>
      <c r="I573" s="124"/>
    </row>
    <row r="574" spans="1:9">
      <c r="A574" s="750"/>
      <c r="B574" s="750"/>
      <c r="C574" s="754"/>
      <c r="D574" s="747"/>
      <c r="E574" s="755"/>
      <c r="F574" s="755"/>
      <c r="G574" s="51"/>
      <c r="H574" s="756"/>
      <c r="I574" s="124"/>
    </row>
    <row r="575" spans="1:9">
      <c r="A575" s="750"/>
      <c r="B575" s="750"/>
      <c r="C575" s="680"/>
      <c r="D575" s="755"/>
      <c r="E575" s="755"/>
      <c r="F575" s="755"/>
      <c r="G575" s="51"/>
      <c r="H575" s="752"/>
      <c r="I575" s="124"/>
    </row>
    <row r="576" spans="1:9">
      <c r="A576" s="750"/>
      <c r="B576" s="750"/>
      <c r="C576" s="750"/>
      <c r="D576" s="750"/>
      <c r="E576" s="750"/>
      <c r="F576" s="750"/>
      <c r="G576" s="51"/>
      <c r="H576" s="748"/>
      <c r="I576" s="124"/>
    </row>
    <row r="577" spans="1:9">
      <c r="A577" s="750"/>
      <c r="B577" s="750"/>
      <c r="C577" s="750"/>
      <c r="D577" s="750"/>
      <c r="E577" s="750"/>
      <c r="F577" s="750"/>
      <c r="G577" s="51"/>
      <c r="H577" s="748"/>
      <c r="I577" s="124"/>
    </row>
    <row r="578" spans="1:9">
      <c r="A578" s="749"/>
      <c r="B578" s="679"/>
      <c r="C578" s="680"/>
      <c r="D578" s="680"/>
      <c r="E578" s="679"/>
      <c r="F578" s="679"/>
      <c r="G578" s="679"/>
      <c r="H578" s="126"/>
      <c r="I578" s="124"/>
    </row>
    <row r="579" spans="1:9">
      <c r="A579" s="749"/>
      <c r="B579" s="680"/>
      <c r="C579" s="680"/>
      <c r="D579" s="680"/>
      <c r="E579" s="751"/>
      <c r="F579" s="751"/>
      <c r="G579" s="751"/>
      <c r="H579" s="126"/>
      <c r="I579" s="124"/>
    </row>
    <row r="580" spans="1:9">
      <c r="A580" s="123"/>
      <c r="B580" s="50"/>
      <c r="C580" s="51"/>
      <c r="D580" s="51"/>
      <c r="E580" s="122"/>
      <c r="F580" s="68"/>
      <c r="G580" s="127"/>
      <c r="H580" s="80"/>
      <c r="I580" s="124"/>
    </row>
    <row r="581" spans="1:9">
      <c r="A581" s="128"/>
      <c r="B581" s="50"/>
      <c r="C581" s="51"/>
      <c r="D581" s="51"/>
      <c r="E581" s="122"/>
      <c r="F581" s="68"/>
      <c r="G581" s="127"/>
      <c r="H581" s="80"/>
      <c r="I581" s="124"/>
    </row>
    <row r="582" spans="1:9">
      <c r="A582" s="128"/>
      <c r="B582" s="50"/>
      <c r="C582" s="80"/>
      <c r="D582" s="51"/>
      <c r="E582" s="122"/>
      <c r="F582" s="68"/>
      <c r="G582" s="127"/>
      <c r="H582" s="80"/>
      <c r="I582" s="124"/>
    </row>
    <row r="583" spans="1:9">
      <c r="A583" s="157"/>
      <c r="B583" s="50"/>
      <c r="C583" s="80"/>
      <c r="D583" s="51"/>
      <c r="E583" s="122"/>
      <c r="F583" s="68"/>
      <c r="G583" s="127"/>
      <c r="H583" s="80"/>
      <c r="I583" s="124"/>
    </row>
    <row r="584" spans="1:9">
      <c r="A584" s="157"/>
      <c r="B584" s="50"/>
      <c r="C584" s="51"/>
      <c r="D584" s="51"/>
      <c r="E584" s="122"/>
      <c r="F584" s="68"/>
      <c r="G584" s="129"/>
      <c r="H584" s="80"/>
      <c r="I584" s="124"/>
    </row>
    <row r="585" spans="1:9">
      <c r="A585" s="157"/>
      <c r="B585" s="50"/>
      <c r="C585" s="51"/>
      <c r="D585" s="51"/>
      <c r="E585" s="122"/>
      <c r="F585" s="68"/>
      <c r="G585" s="129"/>
      <c r="H585" s="80"/>
      <c r="I585" s="124"/>
    </row>
    <row r="586" spans="1:9">
      <c r="A586" s="157"/>
      <c r="B586" s="51"/>
      <c r="C586" s="51"/>
      <c r="D586" s="51"/>
      <c r="E586" s="51"/>
      <c r="F586" s="68"/>
      <c r="G586" s="130"/>
      <c r="H586" s="51"/>
      <c r="I586" s="124"/>
    </row>
    <row r="587" spans="1:9">
      <c r="A587" s="157"/>
      <c r="B587" s="51"/>
      <c r="C587" s="51"/>
      <c r="D587" s="51"/>
      <c r="E587" s="51"/>
      <c r="F587" s="747"/>
      <c r="G587" s="51"/>
      <c r="H587" s="748"/>
      <c r="I587" s="124"/>
    </row>
    <row r="588" spans="1:9">
      <c r="A588" s="157"/>
      <c r="B588" s="51"/>
      <c r="C588" s="51"/>
      <c r="D588" s="51"/>
      <c r="E588" s="51"/>
      <c r="F588" s="740"/>
      <c r="G588" s="51"/>
      <c r="H588" s="680"/>
      <c r="I588" s="124"/>
    </row>
    <row r="589" spans="1:9">
      <c r="A589" s="749"/>
      <c r="B589" s="679"/>
      <c r="C589" s="122"/>
      <c r="D589" s="122"/>
      <c r="E589" s="122"/>
      <c r="F589" s="679"/>
      <c r="G589" s="679"/>
      <c r="H589" s="126"/>
      <c r="I589" s="124"/>
    </row>
    <row r="590" spans="1:9">
      <c r="A590" s="749"/>
      <c r="B590" s="680"/>
      <c r="C590" s="122"/>
      <c r="D590" s="122"/>
      <c r="E590" s="122"/>
      <c r="F590" s="680"/>
      <c r="G590" s="680"/>
      <c r="H590" s="126"/>
      <c r="I590" s="124"/>
    </row>
    <row r="591" spans="1:9">
      <c r="A591" s="123"/>
      <c r="B591" s="50"/>
      <c r="C591" s="68"/>
      <c r="D591" s="68"/>
      <c r="E591" s="68"/>
      <c r="F591" s="68"/>
      <c r="G591" s="131"/>
      <c r="H591" s="80"/>
      <c r="I591" s="124"/>
    </row>
    <row r="592" spans="1:9">
      <c r="A592" s="123"/>
      <c r="B592" s="50"/>
      <c r="C592" s="68"/>
      <c r="D592" s="68"/>
      <c r="E592" s="68"/>
      <c r="F592" s="68"/>
      <c r="G592" s="131"/>
      <c r="H592" s="80"/>
      <c r="I592" s="124"/>
    </row>
    <row r="593" spans="1:9">
      <c r="A593" s="128"/>
      <c r="B593" s="50"/>
      <c r="C593" s="68"/>
      <c r="D593" s="68"/>
      <c r="E593" s="68"/>
      <c r="F593" s="68"/>
      <c r="G593" s="131"/>
      <c r="H593" s="80"/>
      <c r="I593" s="124"/>
    </row>
    <row r="594" spans="1:9">
      <c r="A594" s="128"/>
      <c r="B594" s="50"/>
      <c r="C594" s="68"/>
      <c r="D594" s="68"/>
      <c r="E594" s="68"/>
      <c r="F594" s="68"/>
      <c r="G594" s="131"/>
      <c r="H594" s="80"/>
      <c r="I594" s="124"/>
    </row>
    <row r="595" spans="1:9">
      <c r="A595" s="157"/>
      <c r="B595" s="51"/>
      <c r="C595" s="68"/>
      <c r="D595" s="68"/>
      <c r="E595" s="68"/>
      <c r="F595" s="51"/>
      <c r="G595" s="131"/>
      <c r="H595" s="80"/>
      <c r="I595" s="124"/>
    </row>
    <row r="596" spans="1:9">
      <c r="A596" s="157"/>
      <c r="B596" s="51"/>
      <c r="C596" s="51"/>
      <c r="D596" s="51"/>
      <c r="E596" s="51"/>
      <c r="F596" s="747"/>
      <c r="G596" s="51"/>
      <c r="H596" s="748"/>
      <c r="I596" s="124"/>
    </row>
    <row r="597" spans="1:9">
      <c r="A597" s="157"/>
      <c r="B597" s="51"/>
      <c r="C597" s="51"/>
      <c r="D597" s="51"/>
      <c r="E597" s="51"/>
      <c r="F597" s="740"/>
      <c r="G597" s="51"/>
      <c r="H597" s="680"/>
      <c r="I597" s="124"/>
    </row>
    <row r="598" spans="1:9">
      <c r="A598" s="750"/>
      <c r="B598" s="750"/>
      <c r="C598" s="750"/>
      <c r="D598" s="51"/>
      <c r="E598" s="51"/>
      <c r="F598" s="51"/>
      <c r="G598" s="51"/>
      <c r="H598" s="748"/>
      <c r="I598" s="124"/>
    </row>
    <row r="599" spans="1:9">
      <c r="A599" s="750"/>
      <c r="B599" s="750"/>
      <c r="C599" s="750"/>
      <c r="D599" s="51"/>
      <c r="E599" s="51"/>
      <c r="F599" s="51"/>
      <c r="G599" s="51"/>
      <c r="H599" s="752"/>
      <c r="I599" s="124"/>
    </row>
    <row r="600" spans="1:9">
      <c r="A600" s="747"/>
      <c r="B600" s="747"/>
      <c r="C600" s="119"/>
      <c r="D600" s="51"/>
      <c r="E600" s="51"/>
      <c r="F600" s="51"/>
      <c r="G600" s="51"/>
      <c r="H600" s="764"/>
      <c r="I600" s="124"/>
    </row>
    <row r="601" spans="1:9">
      <c r="A601" s="747"/>
      <c r="B601" s="747"/>
      <c r="C601" s="119"/>
      <c r="D601" s="51"/>
      <c r="E601" s="51"/>
      <c r="F601" s="51"/>
      <c r="G601" s="51"/>
      <c r="H601" s="764"/>
      <c r="I601" s="124"/>
    </row>
    <row r="602" spans="1:9">
      <c r="A602" s="747"/>
      <c r="B602" s="747"/>
      <c r="C602" s="119"/>
      <c r="D602" s="51"/>
      <c r="E602" s="51"/>
      <c r="F602" s="51"/>
      <c r="G602" s="51"/>
      <c r="H602" s="764"/>
      <c r="I602" s="124"/>
    </row>
    <row r="603" spans="1:9">
      <c r="A603" s="747"/>
      <c r="B603" s="747"/>
      <c r="C603" s="119"/>
      <c r="D603" s="51"/>
      <c r="E603" s="51"/>
      <c r="F603" s="51"/>
      <c r="G603" s="51"/>
      <c r="H603" s="764"/>
      <c r="I603" s="124"/>
    </row>
    <row r="604" spans="1:9">
      <c r="A604" s="753"/>
      <c r="B604" s="753"/>
      <c r="C604" s="119"/>
      <c r="D604" s="51"/>
      <c r="E604" s="51"/>
      <c r="F604" s="51"/>
      <c r="G604" s="51"/>
      <c r="H604" s="80"/>
      <c r="I604" s="124"/>
    </row>
    <row r="605" spans="1:9">
      <c r="A605" s="157"/>
      <c r="B605" s="104"/>
      <c r="C605" s="51"/>
      <c r="D605" s="105"/>
      <c r="E605" s="51"/>
      <c r="F605" s="51"/>
      <c r="G605" s="51"/>
      <c r="H605" s="80"/>
      <c r="I605" s="124"/>
    </row>
    <row r="606" spans="1:9">
      <c r="A606" s="157"/>
      <c r="B606" s="104"/>
      <c r="C606" s="51"/>
      <c r="D606" s="105"/>
      <c r="E606" s="51"/>
      <c r="F606" s="51"/>
      <c r="G606" s="51"/>
      <c r="H606" s="51"/>
      <c r="I606" s="124"/>
    </row>
    <row r="607" spans="1:9">
      <c r="A607" s="662"/>
      <c r="B607" s="662"/>
      <c r="C607" s="662"/>
      <c r="D607" s="659"/>
      <c r="E607" s="659"/>
      <c r="F607" s="659"/>
      <c r="G607" s="659"/>
      <c r="H607" s="659"/>
      <c r="I607" s="124"/>
    </row>
    <row r="608" spans="1:9">
      <c r="A608" s="662"/>
      <c r="B608" s="662"/>
      <c r="C608" s="662"/>
      <c r="D608" s="659"/>
      <c r="E608" s="659"/>
      <c r="F608" s="659"/>
      <c r="G608" s="659"/>
      <c r="H608" s="659"/>
      <c r="I608" s="124"/>
    </row>
    <row r="609" spans="1:9">
      <c r="A609" s="662"/>
      <c r="B609" s="662"/>
      <c r="C609" s="662"/>
      <c r="D609" s="659"/>
      <c r="E609" s="659"/>
      <c r="F609" s="659"/>
      <c r="G609" s="659"/>
      <c r="H609" s="659"/>
      <c r="I609" s="124"/>
    </row>
    <row r="610" spans="1:9">
      <c r="A610" s="662"/>
      <c r="B610" s="662"/>
      <c r="C610" s="662"/>
      <c r="D610" s="659"/>
      <c r="E610" s="659"/>
      <c r="F610" s="659"/>
      <c r="G610" s="659"/>
      <c r="H610" s="659"/>
      <c r="I610" s="124"/>
    </row>
    <row r="611" spans="1:9">
      <c r="A611" s="753"/>
      <c r="B611" s="753"/>
      <c r="C611" s="133"/>
      <c r="D611" s="133"/>
      <c r="E611" s="119"/>
      <c r="F611" s="119"/>
      <c r="G611" s="119"/>
      <c r="H611" s="781"/>
      <c r="I611" s="124"/>
    </row>
    <row r="612" spans="1:9">
      <c r="A612" s="686"/>
      <c r="B612" s="686"/>
      <c r="C612" s="50"/>
      <c r="D612" s="133"/>
      <c r="E612" s="51"/>
      <c r="F612" s="51"/>
      <c r="G612" s="51"/>
      <c r="H612" s="781"/>
      <c r="I612" s="124"/>
    </row>
    <row r="613" spans="1:9">
      <c r="A613" s="749"/>
      <c r="B613" s="679"/>
      <c r="C613" s="749"/>
      <c r="D613" s="120"/>
      <c r="E613" s="121"/>
      <c r="F613" s="120"/>
      <c r="G613" s="121"/>
      <c r="H613" s="122"/>
      <c r="I613" s="124"/>
    </row>
    <row r="614" spans="1:9">
      <c r="A614" s="749"/>
      <c r="B614" s="680"/>
      <c r="C614" s="751"/>
      <c r="D614" s="122"/>
      <c r="E614" s="122"/>
      <c r="F614" s="122"/>
      <c r="G614" s="50"/>
      <c r="H614" s="122"/>
      <c r="I614" s="124"/>
    </row>
    <row r="615" spans="1:9">
      <c r="A615" s="123"/>
      <c r="B615" s="51"/>
      <c r="C615" s="68"/>
      <c r="D615" s="68"/>
      <c r="E615" s="68"/>
      <c r="F615" s="68"/>
      <c r="G615" s="68"/>
      <c r="H615" s="68"/>
      <c r="I615" s="124"/>
    </row>
    <row r="616" spans="1:9">
      <c r="A616" s="157"/>
      <c r="B616" s="51"/>
      <c r="C616" s="68"/>
      <c r="D616" s="68"/>
      <c r="E616" s="68"/>
      <c r="F616" s="68"/>
      <c r="G616" s="68"/>
      <c r="H616" s="68"/>
      <c r="I616" s="124"/>
    </row>
    <row r="617" spans="1:9">
      <c r="A617" s="157"/>
      <c r="B617" s="51"/>
      <c r="C617" s="68"/>
      <c r="D617" s="68"/>
      <c r="E617" s="68"/>
      <c r="F617" s="68"/>
      <c r="G617" s="68"/>
      <c r="H617" s="68"/>
      <c r="I617" s="124"/>
    </row>
    <row r="618" spans="1:9">
      <c r="A618" s="157"/>
      <c r="B618" s="51"/>
      <c r="C618" s="68"/>
      <c r="D618" s="68"/>
      <c r="E618" s="68"/>
      <c r="F618" s="68"/>
      <c r="G618" s="68"/>
      <c r="H618" s="68"/>
      <c r="I618" s="124"/>
    </row>
    <row r="619" spans="1:9">
      <c r="A619" s="157"/>
      <c r="B619" s="51"/>
      <c r="C619" s="68"/>
      <c r="D619" s="68"/>
      <c r="E619" s="68"/>
      <c r="F619" s="68"/>
      <c r="G619" s="68"/>
      <c r="H619" s="68"/>
      <c r="I619" s="124"/>
    </row>
    <row r="620" spans="1:9">
      <c r="A620" s="157"/>
      <c r="B620" s="51"/>
      <c r="C620" s="68"/>
      <c r="D620" s="68"/>
      <c r="E620" s="68"/>
      <c r="F620" s="68"/>
      <c r="G620" s="68"/>
      <c r="H620" s="68"/>
      <c r="I620" s="124"/>
    </row>
    <row r="621" spans="1:9">
      <c r="A621" s="157"/>
      <c r="B621" s="51"/>
      <c r="C621" s="68"/>
      <c r="D621" s="68"/>
      <c r="E621" s="68"/>
      <c r="F621" s="68"/>
      <c r="G621" s="68"/>
      <c r="H621" s="68"/>
      <c r="I621" s="124"/>
    </row>
    <row r="622" spans="1:9">
      <c r="A622" s="157"/>
      <c r="B622" s="51"/>
      <c r="C622" s="51"/>
      <c r="D622" s="51"/>
      <c r="E622" s="51"/>
      <c r="F622" s="747"/>
      <c r="G622" s="51"/>
      <c r="H622" s="757"/>
      <c r="I622" s="124"/>
    </row>
    <row r="623" spans="1:9">
      <c r="A623" s="157"/>
      <c r="B623" s="51"/>
      <c r="C623" s="51"/>
      <c r="D623" s="51"/>
      <c r="E623" s="51"/>
      <c r="F623" s="740"/>
      <c r="G623" s="51"/>
      <c r="H623" s="758"/>
      <c r="I623" s="124"/>
    </row>
    <row r="624" spans="1:9">
      <c r="A624" s="749"/>
      <c r="B624" s="679"/>
      <c r="C624" s="680"/>
      <c r="D624" s="679"/>
      <c r="E624" s="679"/>
      <c r="F624" s="679"/>
      <c r="G624" s="680"/>
      <c r="H624" s="122"/>
      <c r="I624" s="124"/>
    </row>
    <row r="625" spans="1:9">
      <c r="A625" s="749"/>
      <c r="B625" s="680"/>
      <c r="C625" s="680"/>
      <c r="D625" s="751"/>
      <c r="E625" s="751"/>
      <c r="F625" s="680"/>
      <c r="G625" s="680"/>
      <c r="H625" s="122"/>
      <c r="I625" s="124"/>
    </row>
    <row r="626" spans="1:9">
      <c r="A626" s="123"/>
      <c r="B626" s="51"/>
      <c r="C626" s="51"/>
      <c r="D626" s="51"/>
      <c r="E626" s="68"/>
      <c r="F626" s="68"/>
      <c r="G626" s="68"/>
      <c r="H626" s="68"/>
      <c r="I626" s="124"/>
    </row>
    <row r="627" spans="1:9">
      <c r="A627" s="157"/>
      <c r="B627" s="51"/>
      <c r="C627" s="51"/>
      <c r="D627" s="51"/>
      <c r="E627" s="68"/>
      <c r="F627" s="51"/>
      <c r="G627" s="68"/>
      <c r="H627" s="68"/>
      <c r="I627" s="124"/>
    </row>
    <row r="628" spans="1:9">
      <c r="A628" s="157"/>
      <c r="B628" s="51"/>
      <c r="C628" s="51"/>
      <c r="D628" s="51"/>
      <c r="E628" s="68"/>
      <c r="F628" s="51"/>
      <c r="G628" s="68"/>
      <c r="H628" s="68"/>
      <c r="I628" s="124"/>
    </row>
    <row r="629" spans="1:9">
      <c r="A629" s="157"/>
      <c r="B629" s="51"/>
      <c r="C629" s="51"/>
      <c r="D629" s="51"/>
      <c r="E629" s="68"/>
      <c r="F629" s="51"/>
      <c r="G629" s="68"/>
      <c r="H629" s="68"/>
      <c r="I629" s="124"/>
    </row>
    <row r="630" spans="1:9">
      <c r="A630" s="157"/>
      <c r="B630" s="51"/>
      <c r="C630" s="51"/>
      <c r="D630" s="51"/>
      <c r="E630" s="68"/>
      <c r="F630" s="51"/>
      <c r="G630" s="68"/>
      <c r="H630" s="68"/>
      <c r="I630" s="124"/>
    </row>
    <row r="631" spans="1:9">
      <c r="A631" s="157"/>
      <c r="B631" s="51"/>
      <c r="C631" s="51"/>
      <c r="D631" s="51"/>
      <c r="E631" s="68"/>
      <c r="F631" s="51"/>
      <c r="G631" s="68"/>
      <c r="H631" s="68"/>
      <c r="I631" s="124"/>
    </row>
    <row r="632" spans="1:9">
      <c r="A632" s="157"/>
      <c r="B632" s="51"/>
      <c r="C632" s="51"/>
      <c r="D632" s="51"/>
      <c r="E632" s="51"/>
      <c r="F632" s="747"/>
      <c r="G632" s="51"/>
      <c r="H632" s="756"/>
      <c r="I632" s="124"/>
    </row>
    <row r="633" spans="1:9">
      <c r="A633" s="157"/>
      <c r="B633" s="51"/>
      <c r="C633" s="51"/>
      <c r="D633" s="51"/>
      <c r="E633" s="51"/>
      <c r="F633" s="740"/>
      <c r="G633" s="51"/>
      <c r="H633" s="680"/>
      <c r="I633" s="124"/>
    </row>
    <row r="634" spans="1:9">
      <c r="A634" s="750"/>
      <c r="B634" s="750"/>
      <c r="C634" s="754"/>
      <c r="D634" s="747"/>
      <c r="E634" s="755"/>
      <c r="F634" s="755"/>
      <c r="G634" s="51"/>
      <c r="H634" s="756"/>
      <c r="I634" s="124"/>
    </row>
    <row r="635" spans="1:9">
      <c r="A635" s="750"/>
      <c r="B635" s="750"/>
      <c r="C635" s="680"/>
      <c r="D635" s="755"/>
      <c r="E635" s="755"/>
      <c r="F635" s="755"/>
      <c r="G635" s="51"/>
      <c r="H635" s="752"/>
      <c r="I635" s="124"/>
    </row>
    <row r="636" spans="1:9">
      <c r="A636" s="750"/>
      <c r="B636" s="750"/>
      <c r="C636" s="750"/>
      <c r="D636" s="750"/>
      <c r="E636" s="750"/>
      <c r="F636" s="750"/>
      <c r="G636" s="51"/>
      <c r="H636" s="748"/>
      <c r="I636" s="124"/>
    </row>
    <row r="637" spans="1:9">
      <c r="A637" s="750"/>
      <c r="B637" s="750"/>
      <c r="C637" s="750"/>
      <c r="D637" s="750"/>
      <c r="E637" s="750"/>
      <c r="F637" s="750"/>
      <c r="G637" s="51"/>
      <c r="H637" s="748"/>
      <c r="I637" s="124"/>
    </row>
    <row r="638" spans="1:9">
      <c r="A638" s="749"/>
      <c r="B638" s="679"/>
      <c r="C638" s="680"/>
      <c r="D638" s="680"/>
      <c r="E638" s="679"/>
      <c r="F638" s="679"/>
      <c r="G638" s="679"/>
      <c r="H638" s="126"/>
      <c r="I638" s="124"/>
    </row>
    <row r="639" spans="1:9">
      <c r="A639" s="749"/>
      <c r="B639" s="680"/>
      <c r="C639" s="680"/>
      <c r="D639" s="680"/>
      <c r="E639" s="751"/>
      <c r="F639" s="751"/>
      <c r="G639" s="751"/>
      <c r="H639" s="126"/>
      <c r="I639" s="124"/>
    </row>
    <row r="640" spans="1:9">
      <c r="A640" s="157"/>
      <c r="B640" s="50"/>
      <c r="C640" s="51"/>
      <c r="D640" s="51"/>
      <c r="E640" s="122"/>
      <c r="F640" s="68"/>
      <c r="G640" s="127"/>
      <c r="H640" s="80"/>
      <c r="I640" s="124"/>
    </row>
    <row r="641" spans="1:9">
      <c r="A641" s="157"/>
      <c r="B641" s="50"/>
      <c r="C641" s="51"/>
      <c r="D641" s="51"/>
      <c r="E641" s="122"/>
      <c r="F641" s="68"/>
      <c r="G641" s="127"/>
      <c r="H641" s="80"/>
      <c r="I641" s="124"/>
    </row>
    <row r="642" spans="1:9">
      <c r="A642" s="157"/>
      <c r="B642" s="50"/>
      <c r="C642" s="80"/>
      <c r="D642" s="51"/>
      <c r="E642" s="122"/>
      <c r="F642" s="68"/>
      <c r="G642" s="127"/>
      <c r="H642" s="80"/>
      <c r="I642" s="124"/>
    </row>
    <row r="643" spans="1:9">
      <c r="A643" s="157"/>
      <c r="B643" s="50"/>
      <c r="C643" s="80"/>
      <c r="D643" s="51"/>
      <c r="E643" s="122"/>
      <c r="F643" s="68"/>
      <c r="G643" s="127"/>
      <c r="H643" s="80"/>
      <c r="I643" s="124"/>
    </row>
    <row r="644" spans="1:9">
      <c r="A644" s="157"/>
      <c r="B644" s="50"/>
      <c r="C644" s="51"/>
      <c r="D644" s="51"/>
      <c r="E644" s="122"/>
      <c r="F644" s="68"/>
      <c r="G644" s="129"/>
      <c r="H644" s="80"/>
      <c r="I644" s="124"/>
    </row>
    <row r="645" spans="1:9">
      <c r="A645" s="157"/>
      <c r="B645" s="50"/>
      <c r="C645" s="51"/>
      <c r="D645" s="51"/>
      <c r="E645" s="122"/>
      <c r="F645" s="68"/>
      <c r="G645" s="129"/>
      <c r="H645" s="80"/>
      <c r="I645" s="124"/>
    </row>
    <row r="646" spans="1:9">
      <c r="A646" s="157"/>
      <c r="B646" s="51"/>
      <c r="C646" s="51"/>
      <c r="D646" s="51"/>
      <c r="E646" s="51"/>
      <c r="F646" s="68"/>
      <c r="G646" s="130"/>
      <c r="H646" s="51"/>
      <c r="I646" s="124"/>
    </row>
    <row r="647" spans="1:9">
      <c r="A647" s="157"/>
      <c r="B647" s="51"/>
      <c r="C647" s="51"/>
      <c r="D647" s="51"/>
      <c r="E647" s="51"/>
      <c r="F647" s="747"/>
      <c r="G647" s="51"/>
      <c r="H647" s="748"/>
      <c r="I647" s="124"/>
    </row>
    <row r="648" spans="1:9">
      <c r="A648" s="157"/>
      <c r="B648" s="51"/>
      <c r="C648" s="51"/>
      <c r="D648" s="51"/>
      <c r="E648" s="51"/>
      <c r="F648" s="740"/>
      <c r="G648" s="51"/>
      <c r="H648" s="680"/>
      <c r="I648" s="124"/>
    </row>
    <row r="649" spans="1:9">
      <c r="A649" s="749"/>
      <c r="B649" s="679"/>
      <c r="C649" s="122"/>
      <c r="D649" s="122"/>
      <c r="E649" s="122"/>
      <c r="F649" s="679"/>
      <c r="G649" s="679"/>
      <c r="H649" s="126"/>
      <c r="I649" s="124"/>
    </row>
    <row r="650" spans="1:9">
      <c r="A650" s="749"/>
      <c r="B650" s="680"/>
      <c r="C650" s="122"/>
      <c r="D650" s="122"/>
      <c r="E650" s="122"/>
      <c r="F650" s="680"/>
      <c r="G650" s="680"/>
      <c r="H650" s="126"/>
      <c r="I650" s="124"/>
    </row>
    <row r="651" spans="1:9">
      <c r="A651" s="157"/>
      <c r="B651" s="50"/>
      <c r="C651" s="68"/>
      <c r="D651" s="68"/>
      <c r="E651" s="68"/>
      <c r="F651" s="68"/>
      <c r="G651" s="131"/>
      <c r="H651" s="80"/>
      <c r="I651" s="124"/>
    </row>
    <row r="652" spans="1:9">
      <c r="A652" s="157"/>
      <c r="B652" s="50"/>
      <c r="C652" s="68"/>
      <c r="D652" s="68"/>
      <c r="E652" s="68"/>
      <c r="F652" s="68"/>
      <c r="G652" s="131"/>
      <c r="H652" s="80"/>
      <c r="I652" s="124"/>
    </row>
    <row r="653" spans="1:9">
      <c r="A653" s="157"/>
      <c r="B653" s="50"/>
      <c r="C653" s="68"/>
      <c r="D653" s="68"/>
      <c r="E653" s="68"/>
      <c r="F653" s="68"/>
      <c r="G653" s="131"/>
      <c r="H653" s="80"/>
      <c r="I653" s="124"/>
    </row>
    <row r="654" spans="1:9">
      <c r="A654" s="157"/>
      <c r="B654" s="50"/>
      <c r="C654" s="68"/>
      <c r="D654" s="68"/>
      <c r="E654" s="68"/>
      <c r="F654" s="68"/>
      <c r="G654" s="131"/>
      <c r="H654" s="80"/>
      <c r="I654" s="124"/>
    </row>
    <row r="655" spans="1:9">
      <c r="A655" s="157"/>
      <c r="B655" s="51"/>
      <c r="C655" s="68"/>
      <c r="D655" s="68"/>
      <c r="E655" s="68"/>
      <c r="F655" s="51"/>
      <c r="G655" s="131"/>
      <c r="H655" s="80"/>
      <c r="I655" s="124"/>
    </row>
    <row r="656" spans="1:9">
      <c r="A656" s="157"/>
      <c r="B656" s="51"/>
      <c r="C656" s="51"/>
      <c r="D656" s="51"/>
      <c r="E656" s="51"/>
      <c r="F656" s="747"/>
      <c r="G656" s="51"/>
      <c r="H656" s="748"/>
      <c r="I656" s="124"/>
    </row>
    <row r="657" spans="1:9">
      <c r="A657" s="157"/>
      <c r="B657" s="51"/>
      <c r="C657" s="51"/>
      <c r="D657" s="51"/>
      <c r="E657" s="51"/>
      <c r="F657" s="740"/>
      <c r="G657" s="51"/>
      <c r="H657" s="680"/>
      <c r="I657" s="124"/>
    </row>
    <row r="658" spans="1:9">
      <c r="A658" s="750"/>
      <c r="B658" s="750"/>
      <c r="C658" s="750"/>
      <c r="D658" s="51"/>
      <c r="E658" s="51"/>
      <c r="F658" s="51"/>
      <c r="G658" s="51"/>
      <c r="H658" s="748"/>
      <c r="I658" s="124"/>
    </row>
    <row r="659" spans="1:9">
      <c r="A659" s="750"/>
      <c r="B659" s="750"/>
      <c r="C659" s="750"/>
      <c r="D659" s="51"/>
      <c r="E659" s="51"/>
      <c r="F659" s="51"/>
      <c r="G659" s="51"/>
      <c r="H659" s="752"/>
      <c r="I659" s="124"/>
    </row>
    <row r="660" spans="1:9">
      <c r="A660" s="747"/>
      <c r="B660" s="747"/>
      <c r="C660" s="119"/>
      <c r="D660" s="51"/>
      <c r="E660" s="51"/>
      <c r="F660" s="51"/>
      <c r="G660" s="51"/>
      <c r="H660" s="764"/>
      <c r="I660" s="124"/>
    </row>
    <row r="661" spans="1:9">
      <c r="A661" s="747"/>
      <c r="B661" s="747"/>
      <c r="C661" s="119"/>
      <c r="D661" s="51"/>
      <c r="E661" s="51"/>
      <c r="F661" s="51"/>
      <c r="G661" s="51"/>
      <c r="H661" s="764"/>
      <c r="I661" s="124"/>
    </row>
    <row r="662" spans="1:9">
      <c r="A662" s="747"/>
      <c r="B662" s="747"/>
      <c r="C662" s="119"/>
      <c r="D662" s="51"/>
      <c r="E662" s="51"/>
      <c r="F662" s="51"/>
      <c r="G662" s="51"/>
      <c r="H662" s="748"/>
      <c r="I662" s="124"/>
    </row>
    <row r="663" spans="1:9">
      <c r="A663" s="747"/>
      <c r="B663" s="747"/>
      <c r="C663" s="119"/>
      <c r="D663" s="51"/>
      <c r="E663" s="51"/>
      <c r="F663" s="51"/>
      <c r="G663" s="51"/>
      <c r="H663" s="752"/>
      <c r="I663" s="124"/>
    </row>
    <row r="664" spans="1:9">
      <c r="A664" s="753"/>
      <c r="B664" s="753"/>
      <c r="C664" s="119"/>
      <c r="D664" s="51"/>
      <c r="E664" s="51"/>
      <c r="F664" s="51"/>
      <c r="G664" s="51"/>
      <c r="H664" s="80"/>
      <c r="I664" s="124"/>
    </row>
    <row r="665" spans="1:9">
      <c r="A665" s="124"/>
      <c r="B665" s="104"/>
      <c r="C665" s="51"/>
      <c r="D665" s="105"/>
      <c r="E665" s="51"/>
      <c r="F665" s="51"/>
      <c r="G665" s="51"/>
      <c r="H665" s="80"/>
      <c r="I665" s="124"/>
    </row>
    <row r="666" spans="1:9">
      <c r="A666" s="124"/>
      <c r="B666" s="104"/>
      <c r="C666" s="51"/>
      <c r="D666" s="105"/>
      <c r="E666" s="51"/>
      <c r="F666" s="51"/>
      <c r="G666" s="51"/>
      <c r="H666" s="51"/>
      <c r="I666" s="124"/>
    </row>
    <row r="667" spans="1:9">
      <c r="A667" s="662"/>
      <c r="B667" s="662"/>
      <c r="C667" s="662"/>
      <c r="D667" s="659"/>
      <c r="E667" s="659"/>
      <c r="F667" s="659"/>
      <c r="G667" s="659"/>
      <c r="H667" s="659"/>
      <c r="I667" s="124"/>
    </row>
    <row r="668" spans="1:9">
      <c r="A668" s="662"/>
      <c r="B668" s="662"/>
      <c r="C668" s="662"/>
      <c r="D668" s="659"/>
      <c r="E668" s="659"/>
      <c r="F668" s="659"/>
      <c r="G668" s="659"/>
      <c r="H668" s="659"/>
      <c r="I668" s="124"/>
    </row>
    <row r="669" spans="1:9">
      <c r="A669" s="662"/>
      <c r="B669" s="662"/>
      <c r="C669" s="662"/>
      <c r="D669" s="659"/>
      <c r="E669" s="659"/>
      <c r="F669" s="659"/>
      <c r="G669" s="659"/>
      <c r="H669" s="659"/>
      <c r="I669" s="124"/>
    </row>
    <row r="670" spans="1:9">
      <c r="A670" s="662"/>
      <c r="B670" s="662"/>
      <c r="C670" s="662"/>
      <c r="D670" s="659"/>
      <c r="E670" s="659"/>
      <c r="F670" s="659"/>
      <c r="G670" s="659"/>
      <c r="H670" s="659"/>
      <c r="I670" s="124"/>
    </row>
    <row r="671" spans="1:9">
      <c r="A671" s="753"/>
      <c r="B671" s="753"/>
      <c r="C671" s="133"/>
      <c r="D671" s="133"/>
      <c r="E671" s="119"/>
      <c r="F671" s="119"/>
      <c r="G671" s="119"/>
      <c r="H671" s="781"/>
      <c r="I671" s="124"/>
    </row>
    <row r="672" spans="1:9">
      <c r="A672" s="686"/>
      <c r="B672" s="686"/>
      <c r="C672" s="50"/>
      <c r="D672" s="133"/>
      <c r="E672" s="51"/>
      <c r="F672" s="51"/>
      <c r="G672" s="51"/>
      <c r="H672" s="781"/>
      <c r="I672" s="124"/>
    </row>
    <row r="673" spans="1:9">
      <c r="A673" s="749"/>
      <c r="B673" s="679"/>
      <c r="C673" s="749"/>
      <c r="D673" s="120"/>
      <c r="E673" s="121"/>
      <c r="F673" s="120"/>
      <c r="G673" s="121"/>
      <c r="H673" s="122"/>
      <c r="I673" s="124"/>
    </row>
    <row r="674" spans="1:9">
      <c r="A674" s="749"/>
      <c r="B674" s="680"/>
      <c r="C674" s="751"/>
      <c r="D674" s="122"/>
      <c r="E674" s="122"/>
      <c r="F674" s="122"/>
      <c r="G674" s="50"/>
      <c r="H674" s="122"/>
      <c r="I674" s="124"/>
    </row>
    <row r="675" spans="1:9">
      <c r="A675" s="123"/>
      <c r="B675" s="51"/>
      <c r="C675" s="68"/>
      <c r="D675" s="68"/>
      <c r="E675" s="68"/>
      <c r="F675" s="68"/>
      <c r="G675" s="68"/>
      <c r="H675" s="68"/>
      <c r="I675" s="124"/>
    </row>
    <row r="676" spans="1:9">
      <c r="A676" s="123"/>
      <c r="B676" s="51"/>
      <c r="C676" s="68"/>
      <c r="D676" s="68"/>
      <c r="E676" s="68"/>
      <c r="F676" s="68"/>
      <c r="G676" s="68"/>
      <c r="H676" s="68"/>
      <c r="I676" s="124"/>
    </row>
    <row r="677" spans="1:9">
      <c r="A677" s="157"/>
      <c r="B677" s="51"/>
      <c r="C677" s="68"/>
      <c r="D677" s="68"/>
      <c r="E677" s="68"/>
      <c r="F677" s="68"/>
      <c r="G677" s="68"/>
      <c r="H677" s="68"/>
      <c r="I677" s="124"/>
    </row>
    <row r="678" spans="1:9">
      <c r="A678" s="157"/>
      <c r="B678" s="51"/>
      <c r="C678" s="68"/>
      <c r="D678" s="68"/>
      <c r="E678" s="68"/>
      <c r="F678" s="68"/>
      <c r="G678" s="68"/>
      <c r="H678" s="68"/>
      <c r="I678" s="124"/>
    </row>
    <row r="679" spans="1:9">
      <c r="A679" s="157"/>
      <c r="B679" s="51"/>
      <c r="C679" s="68"/>
      <c r="D679" s="68"/>
      <c r="E679" s="68"/>
      <c r="F679" s="68"/>
      <c r="G679" s="68"/>
      <c r="H679" s="68"/>
      <c r="I679" s="124"/>
    </row>
    <row r="680" spans="1:9">
      <c r="A680" s="157"/>
      <c r="B680" s="51"/>
      <c r="C680" s="68"/>
      <c r="D680" s="68"/>
      <c r="E680" s="68"/>
      <c r="F680" s="68"/>
      <c r="G680" s="68"/>
      <c r="H680" s="68"/>
      <c r="I680" s="124"/>
    </row>
    <row r="681" spans="1:9">
      <c r="A681" s="157"/>
      <c r="B681" s="51"/>
      <c r="C681" s="68"/>
      <c r="D681" s="68"/>
      <c r="E681" s="68"/>
      <c r="F681" s="68"/>
      <c r="G681" s="68"/>
      <c r="H681" s="68"/>
      <c r="I681" s="124"/>
    </row>
    <row r="682" spans="1:9">
      <c r="A682" s="157"/>
      <c r="B682" s="51"/>
      <c r="C682" s="51"/>
      <c r="D682" s="51"/>
      <c r="E682" s="51"/>
      <c r="F682" s="747"/>
      <c r="G682" s="51"/>
      <c r="H682" s="757"/>
      <c r="I682" s="124"/>
    </row>
    <row r="683" spans="1:9">
      <c r="A683" s="157"/>
      <c r="B683" s="51"/>
      <c r="C683" s="51"/>
      <c r="D683" s="51"/>
      <c r="E683" s="51"/>
      <c r="F683" s="740"/>
      <c r="G683" s="51"/>
      <c r="H683" s="758"/>
      <c r="I683" s="124"/>
    </row>
    <row r="684" spans="1:9">
      <c r="A684" s="749"/>
      <c r="B684" s="679"/>
      <c r="C684" s="680"/>
      <c r="D684" s="679"/>
      <c r="E684" s="679"/>
      <c r="F684" s="679"/>
      <c r="G684" s="680"/>
      <c r="H684" s="122"/>
      <c r="I684" s="124"/>
    </row>
    <row r="685" spans="1:9">
      <c r="A685" s="749"/>
      <c r="B685" s="680"/>
      <c r="C685" s="680"/>
      <c r="D685" s="751"/>
      <c r="E685" s="751"/>
      <c r="F685" s="680"/>
      <c r="G685" s="680"/>
      <c r="H685" s="122"/>
      <c r="I685" s="124"/>
    </row>
    <row r="686" spans="1:9">
      <c r="A686" s="123"/>
      <c r="B686" s="51"/>
      <c r="C686" s="51"/>
      <c r="D686" s="51"/>
      <c r="E686" s="68"/>
      <c r="F686" s="68"/>
      <c r="G686" s="68"/>
      <c r="H686" s="68"/>
      <c r="I686" s="124"/>
    </row>
    <row r="687" spans="1:9">
      <c r="A687" s="123"/>
      <c r="B687" s="51"/>
      <c r="C687" s="51"/>
      <c r="D687" s="51"/>
      <c r="E687" s="68"/>
      <c r="F687" s="51"/>
      <c r="G687" s="68"/>
      <c r="H687" s="68"/>
      <c r="I687" s="124"/>
    </row>
    <row r="688" spans="1:9">
      <c r="A688" s="157"/>
      <c r="B688" s="51"/>
      <c r="C688" s="51"/>
      <c r="D688" s="51"/>
      <c r="E688" s="68"/>
      <c r="F688" s="51"/>
      <c r="G688" s="68"/>
      <c r="H688" s="68"/>
      <c r="I688" s="124"/>
    </row>
    <row r="689" spans="1:9">
      <c r="A689" s="157"/>
      <c r="B689" s="51"/>
      <c r="C689" s="51"/>
      <c r="D689" s="51"/>
      <c r="E689" s="68"/>
      <c r="F689" s="51"/>
      <c r="G689" s="68"/>
      <c r="H689" s="68"/>
      <c r="I689" s="124"/>
    </row>
    <row r="690" spans="1:9">
      <c r="A690" s="157"/>
      <c r="B690" s="51"/>
      <c r="C690" s="51"/>
      <c r="D690" s="51"/>
      <c r="E690" s="68"/>
      <c r="F690" s="51"/>
      <c r="G690" s="68"/>
      <c r="H690" s="68"/>
      <c r="I690" s="124"/>
    </row>
    <row r="691" spans="1:9">
      <c r="A691" s="157"/>
      <c r="B691" s="51"/>
      <c r="C691" s="51"/>
      <c r="D691" s="51"/>
      <c r="E691" s="68"/>
      <c r="F691" s="51"/>
      <c r="G691" s="68"/>
      <c r="H691" s="68"/>
      <c r="I691" s="124"/>
    </row>
    <row r="692" spans="1:9">
      <c r="A692" s="157"/>
      <c r="B692" s="51"/>
      <c r="C692" s="51"/>
      <c r="D692" s="51"/>
      <c r="E692" s="51"/>
      <c r="F692" s="747"/>
      <c r="G692" s="51"/>
      <c r="H692" s="756"/>
      <c r="I692" s="124"/>
    </row>
    <row r="693" spans="1:9">
      <c r="A693" s="157"/>
      <c r="B693" s="51"/>
      <c r="C693" s="51"/>
      <c r="D693" s="51"/>
      <c r="E693" s="51"/>
      <c r="F693" s="740"/>
      <c r="G693" s="51"/>
      <c r="H693" s="680"/>
      <c r="I693" s="124"/>
    </row>
    <row r="694" spans="1:9">
      <c r="A694" s="750"/>
      <c r="B694" s="750"/>
      <c r="C694" s="754"/>
      <c r="D694" s="747"/>
      <c r="E694" s="755"/>
      <c r="F694" s="755"/>
      <c r="G694" s="51"/>
      <c r="H694" s="756"/>
      <c r="I694" s="124"/>
    </row>
    <row r="695" spans="1:9">
      <c r="A695" s="750"/>
      <c r="B695" s="750"/>
      <c r="C695" s="680"/>
      <c r="D695" s="755"/>
      <c r="E695" s="755"/>
      <c r="F695" s="755"/>
      <c r="G695" s="51"/>
      <c r="H695" s="752"/>
      <c r="I695" s="124"/>
    </row>
    <row r="696" spans="1:9">
      <c r="A696" s="750"/>
      <c r="B696" s="750"/>
      <c r="C696" s="750"/>
      <c r="D696" s="750"/>
      <c r="E696" s="750"/>
      <c r="F696" s="750"/>
      <c r="G696" s="51"/>
      <c r="H696" s="748"/>
      <c r="I696" s="124"/>
    </row>
    <row r="697" spans="1:9">
      <c r="A697" s="750"/>
      <c r="B697" s="750"/>
      <c r="C697" s="750"/>
      <c r="D697" s="750"/>
      <c r="E697" s="750"/>
      <c r="F697" s="750"/>
      <c r="G697" s="51"/>
      <c r="H697" s="748"/>
      <c r="I697" s="124"/>
    </row>
    <row r="698" spans="1:9">
      <c r="A698" s="749"/>
      <c r="B698" s="679"/>
      <c r="C698" s="680"/>
      <c r="D698" s="680"/>
      <c r="E698" s="679"/>
      <c r="F698" s="679"/>
      <c r="G698" s="679"/>
      <c r="H698" s="126"/>
      <c r="I698" s="124"/>
    </row>
    <row r="699" spans="1:9">
      <c r="A699" s="749"/>
      <c r="B699" s="680"/>
      <c r="C699" s="680"/>
      <c r="D699" s="680"/>
      <c r="E699" s="751"/>
      <c r="F699" s="751"/>
      <c r="G699" s="751"/>
      <c r="H699" s="126"/>
      <c r="I699" s="124"/>
    </row>
    <row r="700" spans="1:9">
      <c r="A700" s="158"/>
      <c r="B700" s="50"/>
      <c r="C700" s="51"/>
      <c r="D700" s="51"/>
      <c r="E700" s="122"/>
      <c r="F700" s="116"/>
      <c r="G700" s="127"/>
      <c r="H700" s="80"/>
      <c r="I700" s="124"/>
    </row>
    <row r="701" spans="1:9">
      <c r="A701" s="157"/>
      <c r="B701" s="50"/>
      <c r="C701" s="51"/>
      <c r="D701" s="51"/>
      <c r="E701" s="122"/>
      <c r="F701" s="68"/>
      <c r="G701" s="127"/>
      <c r="H701" s="80"/>
      <c r="I701" s="124"/>
    </row>
    <row r="702" spans="1:9">
      <c r="A702" s="157"/>
      <c r="B702" s="50"/>
      <c r="C702" s="80"/>
      <c r="D702" s="51"/>
      <c r="E702" s="122"/>
      <c r="F702" s="68"/>
      <c r="G702" s="127"/>
      <c r="H702" s="80"/>
      <c r="I702" s="124"/>
    </row>
    <row r="703" spans="1:9">
      <c r="A703" s="157"/>
      <c r="B703" s="50"/>
      <c r="C703" s="80"/>
      <c r="D703" s="51"/>
      <c r="E703" s="122"/>
      <c r="F703" s="68"/>
      <c r="G703" s="127"/>
      <c r="H703" s="80"/>
      <c r="I703" s="124"/>
    </row>
    <row r="704" spans="1:9">
      <c r="A704" s="157"/>
      <c r="B704" s="50"/>
      <c r="C704" s="51"/>
      <c r="D704" s="51"/>
      <c r="E704" s="122"/>
      <c r="F704" s="68"/>
      <c r="G704" s="129"/>
      <c r="H704" s="80"/>
      <c r="I704" s="124"/>
    </row>
    <row r="705" spans="1:9">
      <c r="A705" s="157"/>
      <c r="B705" s="50"/>
      <c r="C705" s="51"/>
      <c r="D705" s="51"/>
      <c r="E705" s="122"/>
      <c r="F705" s="68"/>
      <c r="G705" s="129"/>
      <c r="H705" s="80"/>
      <c r="I705" s="124"/>
    </row>
    <row r="706" spans="1:9">
      <c r="A706" s="157"/>
      <c r="B706" s="51"/>
      <c r="C706" s="51"/>
      <c r="D706" s="51"/>
      <c r="E706" s="51"/>
      <c r="F706" s="68"/>
      <c r="G706" s="130"/>
      <c r="H706" s="51"/>
      <c r="I706" s="124"/>
    </row>
    <row r="707" spans="1:9">
      <c r="A707" s="157"/>
      <c r="B707" s="51"/>
      <c r="C707" s="51"/>
      <c r="D707" s="51"/>
      <c r="E707" s="51"/>
      <c r="F707" s="747"/>
      <c r="G707" s="51"/>
      <c r="H707" s="756"/>
      <c r="I707" s="124"/>
    </row>
    <row r="708" spans="1:9">
      <c r="A708" s="157"/>
      <c r="B708" s="51"/>
      <c r="C708" s="51"/>
      <c r="D708" s="51"/>
      <c r="E708" s="51"/>
      <c r="F708" s="740"/>
      <c r="G708" s="51"/>
      <c r="H708" s="680"/>
      <c r="I708" s="124"/>
    </row>
    <row r="709" spans="1:9">
      <c r="A709" s="749"/>
      <c r="B709" s="679"/>
      <c r="C709" s="122"/>
      <c r="D709" s="122"/>
      <c r="E709" s="122"/>
      <c r="F709" s="679"/>
      <c r="G709" s="679"/>
      <c r="H709" s="126"/>
      <c r="I709" s="124"/>
    </row>
    <row r="710" spans="1:9">
      <c r="A710" s="749"/>
      <c r="B710" s="680"/>
      <c r="C710" s="122"/>
      <c r="D710" s="122"/>
      <c r="E710" s="122"/>
      <c r="F710" s="680"/>
      <c r="G710" s="680"/>
      <c r="H710" s="126"/>
      <c r="I710" s="124"/>
    </row>
    <row r="711" spans="1:9">
      <c r="A711" s="158"/>
      <c r="B711" s="50"/>
      <c r="C711" s="68"/>
      <c r="D711" s="68"/>
      <c r="E711" s="116"/>
      <c r="F711" s="68"/>
      <c r="G711" s="131"/>
      <c r="H711" s="80"/>
      <c r="I711" s="124"/>
    </row>
    <row r="712" spans="1:9">
      <c r="A712" s="157"/>
      <c r="B712" s="50"/>
      <c r="C712" s="68"/>
      <c r="D712" s="68"/>
      <c r="E712" s="68"/>
      <c r="F712" s="68"/>
      <c r="G712" s="131"/>
      <c r="H712" s="80"/>
      <c r="I712" s="124"/>
    </row>
    <row r="713" spans="1:9">
      <c r="A713" s="157"/>
      <c r="B713" s="50"/>
      <c r="C713" s="68"/>
      <c r="D713" s="68"/>
      <c r="E713" s="68"/>
      <c r="F713" s="68"/>
      <c r="G713" s="131"/>
      <c r="H713" s="80"/>
      <c r="I713" s="124"/>
    </row>
    <row r="714" spans="1:9">
      <c r="A714" s="157"/>
      <c r="B714" s="50"/>
      <c r="C714" s="68"/>
      <c r="D714" s="68"/>
      <c r="E714" s="68"/>
      <c r="F714" s="68"/>
      <c r="G714" s="131"/>
      <c r="H714" s="80"/>
      <c r="I714" s="124"/>
    </row>
    <row r="715" spans="1:9">
      <c r="A715" s="157"/>
      <c r="B715" s="51"/>
      <c r="C715" s="68"/>
      <c r="D715" s="68"/>
      <c r="E715" s="68"/>
      <c r="F715" s="51"/>
      <c r="G715" s="131"/>
      <c r="H715" s="80"/>
      <c r="I715" s="124"/>
    </row>
    <row r="716" spans="1:9">
      <c r="A716" s="157"/>
      <c r="B716" s="51"/>
      <c r="C716" s="51"/>
      <c r="D716" s="51"/>
      <c r="E716" s="51"/>
      <c r="F716" s="747"/>
      <c r="G716" s="51"/>
      <c r="H716" s="756"/>
      <c r="I716" s="124"/>
    </row>
    <row r="717" spans="1:9">
      <c r="A717" s="157"/>
      <c r="B717" s="51"/>
      <c r="C717" s="51"/>
      <c r="D717" s="51"/>
      <c r="E717" s="51"/>
      <c r="F717" s="740"/>
      <c r="G717" s="51"/>
      <c r="H717" s="680"/>
      <c r="I717" s="124"/>
    </row>
    <row r="718" spans="1:9">
      <c r="A718" s="750"/>
      <c r="B718" s="750"/>
      <c r="C718" s="750"/>
      <c r="D718" s="51"/>
      <c r="E718" s="51"/>
      <c r="F718" s="51"/>
      <c r="G718" s="51"/>
      <c r="H718" s="748"/>
      <c r="I718" s="124"/>
    </row>
    <row r="719" spans="1:9">
      <c r="A719" s="750"/>
      <c r="B719" s="750"/>
      <c r="C719" s="750"/>
      <c r="D719" s="51"/>
      <c r="E719" s="51"/>
      <c r="F719" s="51"/>
      <c r="G719" s="51"/>
      <c r="H719" s="752"/>
      <c r="I719" s="124"/>
    </row>
    <row r="720" spans="1:9">
      <c r="A720" s="747"/>
      <c r="B720" s="747"/>
      <c r="C720" s="119"/>
      <c r="D720" s="51"/>
      <c r="E720" s="51"/>
      <c r="F720" s="51"/>
      <c r="G720" s="51"/>
      <c r="H720" s="764"/>
      <c r="I720" s="124"/>
    </row>
    <row r="721" spans="1:9">
      <c r="A721" s="747"/>
      <c r="B721" s="747"/>
      <c r="C721" s="119"/>
      <c r="D721" s="51"/>
      <c r="E721" s="51"/>
      <c r="F721" s="51"/>
      <c r="G721" s="51"/>
      <c r="H721" s="764"/>
      <c r="I721" s="124"/>
    </row>
    <row r="722" spans="1:9">
      <c r="A722" s="747"/>
      <c r="B722" s="747"/>
      <c r="C722" s="119"/>
      <c r="D722" s="51"/>
      <c r="E722" s="51"/>
      <c r="F722" s="51"/>
      <c r="G722" s="51"/>
      <c r="H722" s="748"/>
      <c r="I722" s="124"/>
    </row>
    <row r="723" spans="1:9">
      <c r="A723" s="747"/>
      <c r="B723" s="747"/>
      <c r="C723" s="119"/>
      <c r="D723" s="51"/>
      <c r="E723" s="51"/>
      <c r="F723" s="51"/>
      <c r="G723" s="51"/>
      <c r="H723" s="752"/>
      <c r="I723" s="124"/>
    </row>
    <row r="724" spans="1:9">
      <c r="A724" s="753"/>
      <c r="B724" s="753"/>
      <c r="C724" s="119"/>
      <c r="D724" s="51"/>
      <c r="E724" s="51"/>
      <c r="F724" s="51"/>
      <c r="G724" s="51"/>
      <c r="H724" s="80"/>
      <c r="I724" s="124"/>
    </row>
    <row r="725" spans="1:9">
      <c r="A725" s="157"/>
      <c r="B725" s="104"/>
      <c r="C725" s="51"/>
      <c r="D725" s="105"/>
      <c r="E725" s="51"/>
      <c r="F725" s="51"/>
      <c r="G725" s="51"/>
      <c r="H725" s="80"/>
      <c r="I725" s="124"/>
    </row>
    <row r="726" spans="1:9">
      <c r="A726" s="157"/>
      <c r="B726" s="104"/>
      <c r="C726" s="51"/>
      <c r="D726" s="105"/>
      <c r="E726" s="51"/>
      <c r="F726" s="51"/>
      <c r="G726" s="51"/>
      <c r="H726" s="51"/>
      <c r="I726" s="124"/>
    </row>
    <row r="727" spans="1:9">
      <c r="A727" s="662"/>
      <c r="B727" s="662"/>
      <c r="C727" s="662"/>
      <c r="D727" s="659"/>
      <c r="E727" s="659"/>
      <c r="F727" s="659"/>
      <c r="G727" s="659"/>
      <c r="H727" s="659"/>
      <c r="I727" s="124"/>
    </row>
    <row r="728" spans="1:9">
      <c r="A728" s="662"/>
      <c r="B728" s="662"/>
      <c r="C728" s="662"/>
      <c r="D728" s="659"/>
      <c r="E728" s="659"/>
      <c r="F728" s="659"/>
      <c r="G728" s="659"/>
      <c r="H728" s="659"/>
      <c r="I728" s="124"/>
    </row>
    <row r="729" spans="1:9">
      <c r="A729" s="662"/>
      <c r="B729" s="662"/>
      <c r="C729" s="662"/>
      <c r="D729" s="659"/>
      <c r="E729" s="659"/>
      <c r="F729" s="659"/>
      <c r="G729" s="659"/>
      <c r="H729" s="659"/>
      <c r="I729" s="124"/>
    </row>
    <row r="730" spans="1:9">
      <c r="A730" s="662"/>
      <c r="B730" s="662"/>
      <c r="C730" s="662"/>
      <c r="D730" s="659"/>
      <c r="E730" s="659"/>
      <c r="F730" s="659"/>
      <c r="G730" s="659"/>
      <c r="H730" s="659"/>
      <c r="I730" s="124"/>
    </row>
    <row r="731" spans="1:9">
      <c r="A731" s="753"/>
      <c r="B731" s="753"/>
      <c r="C731" s="133"/>
      <c r="D731" s="133"/>
      <c r="E731" s="119"/>
      <c r="F731" s="119"/>
      <c r="G731" s="119"/>
      <c r="H731" s="781"/>
      <c r="I731" s="124"/>
    </row>
    <row r="732" spans="1:9">
      <c r="A732" s="686"/>
      <c r="B732" s="686"/>
      <c r="C732" s="50"/>
      <c r="D732" s="133"/>
      <c r="E732" s="51"/>
      <c r="F732" s="51"/>
      <c r="G732" s="51"/>
      <c r="H732" s="781"/>
      <c r="I732" s="124"/>
    </row>
    <row r="733" spans="1:9">
      <c r="A733" s="749"/>
      <c r="B733" s="679"/>
      <c r="C733" s="749"/>
      <c r="D733" s="120"/>
      <c r="E733" s="121"/>
      <c r="F733" s="120"/>
      <c r="G733" s="121"/>
      <c r="H733" s="122"/>
      <c r="I733" s="124"/>
    </row>
    <row r="734" spans="1:9">
      <c r="A734" s="749"/>
      <c r="B734" s="778"/>
      <c r="C734" s="779"/>
      <c r="D734" s="122"/>
      <c r="E734" s="122"/>
      <c r="F734" s="122"/>
      <c r="G734" s="50"/>
      <c r="H734" s="122"/>
      <c r="I734" s="124"/>
    </row>
    <row r="735" spans="1:9">
      <c r="A735" s="123"/>
      <c r="B735" s="51"/>
      <c r="C735" s="68"/>
      <c r="D735" s="68"/>
      <c r="E735" s="68"/>
      <c r="F735" s="68"/>
      <c r="G735" s="68"/>
      <c r="H735" s="68"/>
      <c r="I735" s="124"/>
    </row>
    <row r="736" spans="1:9">
      <c r="A736" s="159"/>
      <c r="B736" s="51"/>
      <c r="C736" s="68"/>
      <c r="D736" s="68"/>
      <c r="E736" s="68"/>
      <c r="F736" s="68"/>
      <c r="G736" s="68"/>
      <c r="H736" s="68"/>
      <c r="I736" s="124"/>
    </row>
    <row r="737" spans="1:9">
      <c r="A737" s="124"/>
      <c r="B737" s="51"/>
      <c r="C737" s="68"/>
      <c r="D737" s="68"/>
      <c r="E737" s="68"/>
      <c r="F737" s="68"/>
      <c r="G737" s="68"/>
      <c r="H737" s="68"/>
      <c r="I737" s="124"/>
    </row>
    <row r="738" spans="1:9">
      <c r="A738" s="124"/>
      <c r="B738" s="51"/>
      <c r="C738" s="68"/>
      <c r="D738" s="68"/>
      <c r="E738" s="68"/>
      <c r="F738" s="68"/>
      <c r="G738" s="68"/>
      <c r="H738" s="68"/>
      <c r="I738" s="124"/>
    </row>
    <row r="739" spans="1:9">
      <c r="A739" s="124"/>
      <c r="B739" s="51"/>
      <c r="C739" s="68"/>
      <c r="D739" s="68"/>
      <c r="E739" s="68"/>
      <c r="F739" s="68"/>
      <c r="G739" s="68"/>
      <c r="H739" s="68"/>
      <c r="I739" s="124"/>
    </row>
    <row r="740" spans="1:9">
      <c r="A740" s="124"/>
      <c r="B740" s="51"/>
      <c r="C740" s="68"/>
      <c r="D740" s="68"/>
      <c r="E740" s="68"/>
      <c r="F740" s="68"/>
      <c r="G740" s="68"/>
      <c r="H740" s="68"/>
      <c r="I740" s="124"/>
    </row>
    <row r="741" spans="1:9">
      <c r="A741" s="124"/>
      <c r="B741" s="51"/>
      <c r="C741" s="68"/>
      <c r="D741" s="68"/>
      <c r="E741" s="68"/>
      <c r="F741" s="68"/>
      <c r="G741" s="68"/>
      <c r="H741" s="68"/>
      <c r="I741" s="124"/>
    </row>
    <row r="742" spans="1:9">
      <c r="A742" s="124"/>
      <c r="B742" s="51"/>
      <c r="C742" s="51"/>
      <c r="D742" s="51"/>
      <c r="E742" s="51"/>
      <c r="F742" s="747"/>
      <c r="G742" s="51"/>
      <c r="H742" s="757"/>
      <c r="I742" s="124"/>
    </row>
    <row r="743" spans="1:9">
      <c r="A743" s="124"/>
      <c r="B743" s="51"/>
      <c r="C743" s="51"/>
      <c r="D743" s="51"/>
      <c r="E743" s="51"/>
      <c r="F743" s="777"/>
      <c r="G743" s="51"/>
      <c r="H743" s="758"/>
      <c r="I743" s="124"/>
    </row>
    <row r="744" spans="1:9">
      <c r="A744" s="749"/>
      <c r="B744" s="679"/>
      <c r="C744" s="778"/>
      <c r="D744" s="679"/>
      <c r="E744" s="679"/>
      <c r="F744" s="679"/>
      <c r="G744" s="778"/>
      <c r="H744" s="122"/>
      <c r="I744" s="124"/>
    </row>
    <row r="745" spans="1:9">
      <c r="A745" s="749"/>
      <c r="B745" s="778"/>
      <c r="C745" s="778"/>
      <c r="D745" s="779"/>
      <c r="E745" s="779"/>
      <c r="F745" s="778"/>
      <c r="G745" s="778"/>
      <c r="H745" s="122"/>
      <c r="I745" s="124"/>
    </row>
    <row r="746" spans="1:9">
      <c r="A746" s="123"/>
      <c r="B746" s="51"/>
      <c r="C746" s="51"/>
      <c r="D746" s="51"/>
      <c r="E746" s="68"/>
      <c r="F746" s="68"/>
      <c r="G746" s="68"/>
      <c r="H746" s="68"/>
      <c r="I746" s="124"/>
    </row>
    <row r="747" spans="1:9">
      <c r="A747" s="123"/>
      <c r="B747" s="51"/>
      <c r="C747" s="51"/>
      <c r="D747" s="51"/>
      <c r="E747" s="68"/>
      <c r="F747" s="51"/>
      <c r="G747" s="68"/>
      <c r="H747" s="68"/>
      <c r="I747" s="124"/>
    </row>
    <row r="748" spans="1:9">
      <c r="A748" s="157"/>
      <c r="B748" s="51"/>
      <c r="C748" s="51"/>
      <c r="D748" s="51"/>
      <c r="E748" s="68"/>
      <c r="F748" s="51"/>
      <c r="G748" s="68"/>
      <c r="H748" s="68"/>
      <c r="I748" s="124"/>
    </row>
    <row r="749" spans="1:9">
      <c r="A749" s="157"/>
      <c r="B749" s="51"/>
      <c r="C749" s="51"/>
      <c r="D749" s="51"/>
      <c r="E749" s="68"/>
      <c r="F749" s="51"/>
      <c r="G749" s="68"/>
      <c r="H749" s="68"/>
      <c r="I749" s="124"/>
    </row>
    <row r="750" spans="1:9">
      <c r="A750" s="157"/>
      <c r="B750" s="51"/>
      <c r="C750" s="51"/>
      <c r="D750" s="51"/>
      <c r="E750" s="68"/>
      <c r="F750" s="51"/>
      <c r="G750" s="68"/>
      <c r="H750" s="68"/>
      <c r="I750" s="124"/>
    </row>
    <row r="751" spans="1:9">
      <c r="A751" s="157"/>
      <c r="B751" s="51"/>
      <c r="C751" s="51"/>
      <c r="D751" s="51"/>
      <c r="E751" s="68"/>
      <c r="F751" s="51"/>
      <c r="G751" s="68"/>
      <c r="H751" s="68"/>
      <c r="I751" s="124"/>
    </row>
    <row r="752" spans="1:9">
      <c r="A752" s="157"/>
      <c r="B752" s="51"/>
      <c r="C752" s="51"/>
      <c r="D752" s="51"/>
      <c r="E752" s="51"/>
      <c r="F752" s="747"/>
      <c r="G752" s="51"/>
      <c r="H752" s="756"/>
      <c r="I752" s="124"/>
    </row>
    <row r="753" spans="1:9">
      <c r="A753" s="157"/>
      <c r="B753" s="51"/>
      <c r="C753" s="51"/>
      <c r="D753" s="51"/>
      <c r="E753" s="51"/>
      <c r="F753" s="740"/>
      <c r="G753" s="51"/>
      <c r="H753" s="680"/>
      <c r="I753" s="124"/>
    </row>
    <row r="754" spans="1:9">
      <c r="A754" s="750"/>
      <c r="B754" s="750"/>
      <c r="C754" s="754"/>
      <c r="D754" s="747"/>
      <c r="E754" s="755"/>
      <c r="F754" s="755"/>
      <c r="G754" s="51"/>
      <c r="H754" s="756"/>
      <c r="I754" s="124"/>
    </row>
    <row r="755" spans="1:9">
      <c r="A755" s="750"/>
      <c r="B755" s="750"/>
      <c r="C755" s="680"/>
      <c r="D755" s="755"/>
      <c r="E755" s="755"/>
      <c r="F755" s="755"/>
      <c r="G755" s="51"/>
      <c r="H755" s="752"/>
      <c r="I755" s="124"/>
    </row>
    <row r="756" spans="1:9">
      <c r="A756" s="750"/>
      <c r="B756" s="750"/>
      <c r="C756" s="750"/>
      <c r="D756" s="750"/>
      <c r="E756" s="750"/>
      <c r="F756" s="750"/>
      <c r="G756" s="51"/>
      <c r="H756" s="748"/>
      <c r="I756" s="124"/>
    </row>
    <row r="757" spans="1:9">
      <c r="A757" s="750"/>
      <c r="B757" s="750"/>
      <c r="C757" s="750"/>
      <c r="D757" s="750"/>
      <c r="E757" s="750"/>
      <c r="F757" s="750"/>
      <c r="G757" s="51"/>
      <c r="H757" s="748"/>
      <c r="I757" s="124"/>
    </row>
    <row r="758" spans="1:9">
      <c r="A758" s="749"/>
      <c r="B758" s="679"/>
      <c r="C758" s="778"/>
      <c r="D758" s="778"/>
      <c r="E758" s="679"/>
      <c r="F758" s="679"/>
      <c r="G758" s="679"/>
      <c r="H758" s="126"/>
      <c r="I758" s="124"/>
    </row>
    <row r="759" spans="1:9">
      <c r="A759" s="749"/>
      <c r="B759" s="778"/>
      <c r="C759" s="778"/>
      <c r="D759" s="778"/>
      <c r="E759" s="779"/>
      <c r="F759" s="779"/>
      <c r="G759" s="779"/>
      <c r="H759" s="126"/>
      <c r="I759" s="124"/>
    </row>
    <row r="760" spans="1:9">
      <c r="A760" s="160"/>
      <c r="B760" s="50"/>
      <c r="C760" s="51"/>
      <c r="D760" s="51"/>
      <c r="E760" s="122"/>
      <c r="F760" s="116"/>
      <c r="G760" s="127"/>
      <c r="H760" s="80"/>
      <c r="I760" s="124"/>
    </row>
    <row r="761" spans="1:9">
      <c r="A761" s="124"/>
      <c r="B761" s="50"/>
      <c r="C761" s="51"/>
      <c r="D761" s="51"/>
      <c r="E761" s="122"/>
      <c r="F761" s="68"/>
      <c r="G761" s="127"/>
      <c r="H761" s="80"/>
      <c r="I761" s="124"/>
    </row>
    <row r="762" spans="1:9">
      <c r="A762" s="124"/>
      <c r="B762" s="50"/>
      <c r="C762" s="80"/>
      <c r="D762" s="51"/>
      <c r="E762" s="122"/>
      <c r="F762" s="68"/>
      <c r="G762" s="127"/>
      <c r="H762" s="80"/>
      <c r="I762" s="124"/>
    </row>
    <row r="763" spans="1:9">
      <c r="A763" s="124"/>
      <c r="B763" s="50"/>
      <c r="C763" s="80"/>
      <c r="D763" s="51"/>
      <c r="E763" s="122"/>
      <c r="F763" s="68"/>
      <c r="G763" s="127"/>
      <c r="H763" s="80"/>
      <c r="I763" s="124"/>
    </row>
    <row r="764" spans="1:9">
      <c r="A764" s="124"/>
      <c r="B764" s="50"/>
      <c r="C764" s="51"/>
      <c r="D764" s="51"/>
      <c r="E764" s="122"/>
      <c r="F764" s="68"/>
      <c r="G764" s="129"/>
      <c r="H764" s="80"/>
      <c r="I764" s="124"/>
    </row>
    <row r="765" spans="1:9">
      <c r="A765" s="124"/>
      <c r="B765" s="50"/>
      <c r="C765" s="51"/>
      <c r="D765" s="51"/>
      <c r="E765" s="122"/>
      <c r="F765" s="68"/>
      <c r="G765" s="129"/>
      <c r="H765" s="80"/>
      <c r="I765" s="124"/>
    </row>
    <row r="766" spans="1:9">
      <c r="A766" s="124"/>
      <c r="B766" s="51"/>
      <c r="C766" s="51"/>
      <c r="D766" s="51"/>
      <c r="E766" s="51"/>
      <c r="F766" s="68"/>
      <c r="G766" s="130"/>
      <c r="H766" s="51"/>
      <c r="I766" s="124"/>
    </row>
    <row r="767" spans="1:9">
      <c r="A767" s="124"/>
      <c r="B767" s="51"/>
      <c r="C767" s="51"/>
      <c r="D767" s="51"/>
      <c r="E767" s="51"/>
      <c r="F767" s="747"/>
      <c r="G767" s="51"/>
      <c r="H767" s="782"/>
      <c r="I767" s="124"/>
    </row>
    <row r="768" spans="1:9">
      <c r="A768" s="124"/>
      <c r="B768" s="51"/>
      <c r="C768" s="51"/>
      <c r="D768" s="51"/>
      <c r="E768" s="51"/>
      <c r="F768" s="777"/>
      <c r="G768" s="51"/>
      <c r="H768" s="783"/>
      <c r="I768" s="124"/>
    </row>
    <row r="769" spans="1:9">
      <c r="A769" s="749"/>
      <c r="B769" s="679"/>
      <c r="C769" s="122"/>
      <c r="D769" s="122"/>
      <c r="E769" s="122"/>
      <c r="F769" s="679"/>
      <c r="G769" s="679"/>
      <c r="H769" s="126"/>
      <c r="I769" s="124"/>
    </row>
    <row r="770" spans="1:9">
      <c r="A770" s="749"/>
      <c r="B770" s="778"/>
      <c r="C770" s="122"/>
      <c r="D770" s="122"/>
      <c r="E770" s="122"/>
      <c r="F770" s="778"/>
      <c r="G770" s="778"/>
      <c r="H770" s="126"/>
      <c r="I770" s="124"/>
    </row>
    <row r="771" spans="1:9">
      <c r="A771" s="160"/>
      <c r="B771" s="50"/>
      <c r="C771" s="68"/>
      <c r="D771" s="68"/>
      <c r="E771" s="116"/>
      <c r="F771" s="68"/>
      <c r="G771" s="131"/>
      <c r="H771" s="80"/>
      <c r="I771" s="124"/>
    </row>
    <row r="772" spans="1:9">
      <c r="A772" s="124"/>
      <c r="B772" s="50"/>
      <c r="C772" s="68"/>
      <c r="D772" s="68"/>
      <c r="E772" s="68"/>
      <c r="F772" s="68"/>
      <c r="G772" s="131"/>
      <c r="H772" s="80"/>
      <c r="I772" s="124"/>
    </row>
    <row r="773" spans="1:9">
      <c r="A773" s="124"/>
      <c r="B773" s="50"/>
      <c r="C773" s="68"/>
      <c r="D773" s="68"/>
      <c r="E773" s="68"/>
      <c r="F773" s="68"/>
      <c r="G773" s="131"/>
      <c r="H773" s="80"/>
      <c r="I773" s="124"/>
    </row>
    <row r="774" spans="1:9">
      <c r="A774" s="124"/>
      <c r="B774" s="50"/>
      <c r="C774" s="68"/>
      <c r="D774" s="68"/>
      <c r="E774" s="68"/>
      <c r="F774" s="68"/>
      <c r="G774" s="131"/>
      <c r="H774" s="80"/>
      <c r="I774" s="124"/>
    </row>
    <row r="775" spans="1:9">
      <c r="A775" s="124"/>
      <c r="B775" s="51"/>
      <c r="C775" s="68"/>
      <c r="D775" s="68"/>
      <c r="E775" s="68"/>
      <c r="F775" s="51"/>
      <c r="G775" s="131"/>
      <c r="H775" s="80"/>
      <c r="I775" s="124"/>
    </row>
    <row r="776" spans="1:9">
      <c r="A776" s="124"/>
      <c r="B776" s="51"/>
      <c r="C776" s="51"/>
      <c r="D776" s="51"/>
      <c r="E776" s="51"/>
      <c r="F776" s="747"/>
      <c r="G776" s="51"/>
      <c r="H776" s="756"/>
      <c r="I776" s="124"/>
    </row>
    <row r="777" spans="1:9">
      <c r="A777" s="124"/>
      <c r="B777" s="51"/>
      <c r="C777" s="51"/>
      <c r="D777" s="51"/>
      <c r="E777" s="51"/>
      <c r="F777" s="777"/>
      <c r="G777" s="51"/>
      <c r="H777" s="680"/>
      <c r="I777" s="124"/>
    </row>
    <row r="778" spans="1:9">
      <c r="A778" s="750"/>
      <c r="B778" s="750"/>
      <c r="C778" s="750"/>
      <c r="D778" s="51"/>
      <c r="E778" s="51"/>
      <c r="F778" s="51"/>
      <c r="G778" s="51"/>
      <c r="H778" s="748"/>
      <c r="I778" s="124"/>
    </row>
    <row r="779" spans="1:9">
      <c r="A779" s="750"/>
      <c r="B779" s="750"/>
      <c r="C779" s="750"/>
      <c r="D779" s="51"/>
      <c r="E779" s="51"/>
      <c r="F779" s="51"/>
      <c r="G779" s="51"/>
      <c r="H779" s="752"/>
      <c r="I779" s="124"/>
    </row>
    <row r="780" spans="1:9">
      <c r="A780" s="747"/>
      <c r="B780" s="747"/>
      <c r="C780" s="119"/>
      <c r="D780" s="51"/>
      <c r="E780" s="51"/>
      <c r="F780" s="51"/>
      <c r="G780" s="51"/>
      <c r="H780" s="764"/>
      <c r="I780" s="124"/>
    </row>
    <row r="781" spans="1:9">
      <c r="A781" s="747"/>
      <c r="B781" s="747"/>
      <c r="C781" s="119"/>
      <c r="D781" s="51"/>
      <c r="E781" s="51"/>
      <c r="F781" s="51"/>
      <c r="G781" s="51"/>
      <c r="H781" s="764"/>
      <c r="I781" s="124"/>
    </row>
    <row r="782" spans="1:9">
      <c r="A782" s="747"/>
      <c r="B782" s="747"/>
      <c r="C782" s="119"/>
      <c r="D782" s="51"/>
      <c r="E782" s="51"/>
      <c r="F782" s="51"/>
      <c r="G782" s="51"/>
      <c r="H782" s="748"/>
      <c r="I782" s="124"/>
    </row>
    <row r="783" spans="1:9">
      <c r="A783" s="747"/>
      <c r="B783" s="747"/>
      <c r="C783" s="119"/>
      <c r="D783" s="51"/>
      <c r="E783" s="51"/>
      <c r="F783" s="51"/>
      <c r="G783" s="51"/>
      <c r="H783" s="752"/>
      <c r="I783" s="124"/>
    </row>
    <row r="784" spans="1:9">
      <c r="A784" s="753"/>
      <c r="B784" s="753"/>
      <c r="C784" s="119"/>
      <c r="D784" s="51"/>
      <c r="E784" s="51"/>
      <c r="F784" s="51"/>
      <c r="G784" s="51"/>
      <c r="H784" s="80"/>
      <c r="I784" s="124"/>
    </row>
    <row r="785" spans="1:9">
      <c r="A785" s="124"/>
      <c r="B785" s="104"/>
      <c r="C785" s="51"/>
      <c r="D785" s="105"/>
      <c r="E785" s="51"/>
      <c r="F785" s="51"/>
      <c r="G785" s="51"/>
      <c r="H785" s="80"/>
      <c r="I785" s="124"/>
    </row>
    <row r="786" spans="1:9">
      <c r="A786" s="124"/>
      <c r="B786" s="104"/>
      <c r="C786" s="51"/>
      <c r="D786" s="105"/>
      <c r="E786" s="51"/>
      <c r="F786" s="51"/>
      <c r="G786" s="51"/>
      <c r="H786" s="51"/>
      <c r="I786" s="124"/>
    </row>
    <row r="787" spans="1:9">
      <c r="A787" s="662"/>
      <c r="B787" s="662"/>
      <c r="C787" s="662"/>
      <c r="D787" s="659"/>
      <c r="E787" s="659"/>
      <c r="F787" s="659"/>
      <c r="G787" s="659"/>
      <c r="H787" s="659"/>
      <c r="I787" s="124"/>
    </row>
    <row r="788" spans="1:9">
      <c r="A788" s="662"/>
      <c r="B788" s="662"/>
      <c r="C788" s="662"/>
      <c r="D788" s="659"/>
      <c r="E788" s="659"/>
      <c r="F788" s="659"/>
      <c r="G788" s="659"/>
      <c r="H788" s="659"/>
      <c r="I788" s="124"/>
    </row>
    <row r="789" spans="1:9">
      <c r="A789" s="662"/>
      <c r="B789" s="662"/>
      <c r="C789" s="662"/>
      <c r="D789" s="659"/>
      <c r="E789" s="659"/>
      <c r="F789" s="659"/>
      <c r="G789" s="659"/>
      <c r="H789" s="659"/>
      <c r="I789" s="124"/>
    </row>
    <row r="790" spans="1:9">
      <c r="A790" s="662"/>
      <c r="B790" s="662"/>
      <c r="C790" s="662"/>
      <c r="D790" s="659"/>
      <c r="E790" s="659"/>
      <c r="F790" s="659"/>
      <c r="G790" s="659"/>
      <c r="H790" s="659"/>
      <c r="I790" s="124"/>
    </row>
    <row r="791" spans="1:9">
      <c r="A791" s="753"/>
      <c r="B791" s="753"/>
      <c r="C791" s="133"/>
      <c r="D791" s="133"/>
      <c r="E791" s="119"/>
      <c r="F791" s="119"/>
      <c r="G791" s="119"/>
      <c r="H791" s="781"/>
      <c r="I791" s="124"/>
    </row>
    <row r="792" spans="1:9">
      <c r="A792" s="686"/>
      <c r="B792" s="686"/>
      <c r="C792" s="50"/>
      <c r="D792" s="133"/>
      <c r="E792" s="51"/>
      <c r="F792" s="51"/>
      <c r="G792" s="51"/>
      <c r="H792" s="781"/>
      <c r="I792" s="124"/>
    </row>
    <row r="793" spans="1:9">
      <c r="A793" s="749"/>
      <c r="B793" s="679"/>
      <c r="C793" s="749"/>
      <c r="D793" s="120"/>
      <c r="E793" s="121"/>
      <c r="F793" s="120"/>
      <c r="G793" s="121"/>
      <c r="H793" s="122"/>
      <c r="I793" s="124"/>
    </row>
    <row r="794" spans="1:9">
      <c r="A794" s="749"/>
      <c r="B794" s="778"/>
      <c r="C794" s="779"/>
      <c r="D794" s="122"/>
      <c r="E794" s="122"/>
      <c r="F794" s="122"/>
      <c r="G794" s="50"/>
      <c r="H794" s="122"/>
      <c r="I794" s="124"/>
    </row>
    <row r="795" spans="1:9">
      <c r="A795" s="123"/>
      <c r="B795" s="51"/>
      <c r="C795" s="68"/>
      <c r="D795" s="68"/>
      <c r="E795" s="68"/>
      <c r="F795" s="68"/>
      <c r="G795" s="68"/>
      <c r="H795" s="68"/>
      <c r="I795" s="124"/>
    </row>
    <row r="796" spans="1:9">
      <c r="A796" s="159"/>
      <c r="B796" s="51"/>
      <c r="C796" s="68"/>
      <c r="D796" s="68"/>
      <c r="E796" s="68"/>
      <c r="F796" s="68"/>
      <c r="G796" s="68"/>
      <c r="H796" s="68"/>
      <c r="I796" s="124"/>
    </row>
    <row r="797" spans="1:9">
      <c r="A797" s="124"/>
      <c r="B797" s="51"/>
      <c r="C797" s="68"/>
      <c r="D797" s="68"/>
      <c r="E797" s="68"/>
      <c r="F797" s="68"/>
      <c r="G797" s="68"/>
      <c r="H797" s="68"/>
      <c r="I797" s="124"/>
    </row>
    <row r="798" spans="1:9">
      <c r="A798" s="124"/>
      <c r="B798" s="51"/>
      <c r="C798" s="68"/>
      <c r="D798" s="68"/>
      <c r="E798" s="68"/>
      <c r="F798" s="68"/>
      <c r="G798" s="68"/>
      <c r="H798" s="68"/>
      <c r="I798" s="124"/>
    </row>
    <row r="799" spans="1:9">
      <c r="A799" s="124"/>
      <c r="B799" s="51"/>
      <c r="C799" s="68"/>
      <c r="D799" s="68"/>
      <c r="E799" s="68"/>
      <c r="F799" s="68"/>
      <c r="G799" s="68"/>
      <c r="H799" s="68"/>
      <c r="I799" s="124"/>
    </row>
    <row r="800" spans="1:9">
      <c r="A800" s="124"/>
      <c r="B800" s="51"/>
      <c r="C800" s="68"/>
      <c r="D800" s="68"/>
      <c r="E800" s="68"/>
      <c r="F800" s="68"/>
      <c r="G800" s="68"/>
      <c r="H800" s="68"/>
      <c r="I800" s="124"/>
    </row>
    <row r="801" spans="1:9">
      <c r="A801" s="124"/>
      <c r="B801" s="51"/>
      <c r="C801" s="68"/>
      <c r="D801" s="68"/>
      <c r="E801" s="68"/>
      <c r="F801" s="68"/>
      <c r="G801" s="68"/>
      <c r="H801" s="68"/>
      <c r="I801" s="124"/>
    </row>
    <row r="802" spans="1:9">
      <c r="A802" s="124"/>
      <c r="B802" s="51"/>
      <c r="C802" s="51"/>
      <c r="D802" s="51"/>
      <c r="E802" s="51"/>
      <c r="F802" s="747"/>
      <c r="G802" s="51"/>
      <c r="H802" s="757"/>
      <c r="I802" s="124"/>
    </row>
    <row r="803" spans="1:9">
      <c r="A803" s="124"/>
      <c r="B803" s="51"/>
      <c r="C803" s="51"/>
      <c r="D803" s="51"/>
      <c r="E803" s="51"/>
      <c r="F803" s="777"/>
      <c r="G803" s="51"/>
      <c r="H803" s="758"/>
      <c r="I803" s="124"/>
    </row>
    <row r="804" spans="1:9">
      <c r="A804" s="749"/>
      <c r="B804" s="679"/>
      <c r="C804" s="778"/>
      <c r="D804" s="679"/>
      <c r="E804" s="679"/>
      <c r="F804" s="679"/>
      <c r="G804" s="778"/>
      <c r="H804" s="122"/>
      <c r="I804" s="124"/>
    </row>
    <row r="805" spans="1:9">
      <c r="A805" s="749"/>
      <c r="B805" s="778"/>
      <c r="C805" s="778"/>
      <c r="D805" s="779"/>
      <c r="E805" s="779"/>
      <c r="F805" s="778"/>
      <c r="G805" s="778"/>
      <c r="H805" s="122"/>
      <c r="I805" s="124"/>
    </row>
    <row r="806" spans="1:9">
      <c r="A806" s="123"/>
      <c r="B806" s="51"/>
      <c r="C806" s="51"/>
      <c r="D806" s="51"/>
      <c r="E806" s="68"/>
      <c r="F806" s="68"/>
      <c r="G806" s="68"/>
      <c r="H806" s="68"/>
      <c r="I806" s="124"/>
    </row>
    <row r="807" spans="1:9">
      <c r="A807" s="123"/>
      <c r="B807" s="51"/>
      <c r="C807" s="51"/>
      <c r="D807" s="51"/>
      <c r="E807" s="68"/>
      <c r="F807" s="51"/>
      <c r="G807" s="68"/>
      <c r="H807" s="68"/>
      <c r="I807" s="124"/>
    </row>
    <row r="808" spans="1:9">
      <c r="A808" s="157"/>
      <c r="B808" s="51"/>
      <c r="C808" s="51"/>
      <c r="D808" s="51"/>
      <c r="E808" s="68"/>
      <c r="F808" s="51"/>
      <c r="G808" s="68"/>
      <c r="H808" s="68"/>
      <c r="I808" s="124"/>
    </row>
    <row r="809" spans="1:9">
      <c r="A809" s="157"/>
      <c r="B809" s="51"/>
      <c r="C809" s="51"/>
      <c r="D809" s="51"/>
      <c r="E809" s="68"/>
      <c r="F809" s="51"/>
      <c r="G809" s="68"/>
      <c r="H809" s="68"/>
      <c r="I809" s="124"/>
    </row>
    <row r="810" spans="1:9">
      <c r="A810" s="157"/>
      <c r="B810" s="51"/>
      <c r="C810" s="51"/>
      <c r="D810" s="51"/>
      <c r="E810" s="68"/>
      <c r="F810" s="51"/>
      <c r="G810" s="68"/>
      <c r="H810" s="68"/>
      <c r="I810" s="124"/>
    </row>
    <row r="811" spans="1:9">
      <c r="A811" s="157"/>
      <c r="B811" s="51"/>
      <c r="C811" s="51"/>
      <c r="D811" s="51"/>
      <c r="E811" s="68"/>
      <c r="F811" s="51"/>
      <c r="G811" s="68"/>
      <c r="H811" s="68"/>
      <c r="I811" s="124"/>
    </row>
    <row r="812" spans="1:9">
      <c r="A812" s="157"/>
      <c r="B812" s="51"/>
      <c r="C812" s="51"/>
      <c r="D812" s="51"/>
      <c r="E812" s="51"/>
      <c r="F812" s="747"/>
      <c r="G812" s="51"/>
      <c r="H812" s="756"/>
      <c r="I812" s="124"/>
    </row>
    <row r="813" spans="1:9">
      <c r="A813" s="157"/>
      <c r="B813" s="51"/>
      <c r="C813" s="51"/>
      <c r="D813" s="51"/>
      <c r="E813" s="51"/>
      <c r="F813" s="740"/>
      <c r="G813" s="51"/>
      <c r="H813" s="680"/>
      <c r="I813" s="124"/>
    </row>
    <row r="814" spans="1:9">
      <c r="A814" s="750"/>
      <c r="B814" s="750"/>
      <c r="C814" s="754"/>
      <c r="D814" s="747"/>
      <c r="E814" s="755"/>
      <c r="F814" s="755"/>
      <c r="G814" s="51"/>
      <c r="H814" s="756"/>
      <c r="I814" s="124"/>
    </row>
    <row r="815" spans="1:9">
      <c r="A815" s="750"/>
      <c r="B815" s="750"/>
      <c r="C815" s="680"/>
      <c r="D815" s="755"/>
      <c r="E815" s="755"/>
      <c r="F815" s="755"/>
      <c r="G815" s="51"/>
      <c r="H815" s="752"/>
      <c r="I815" s="124"/>
    </row>
    <row r="816" spans="1:9">
      <c r="A816" s="750"/>
      <c r="B816" s="750"/>
      <c r="C816" s="750"/>
      <c r="D816" s="750"/>
      <c r="E816" s="750"/>
      <c r="F816" s="750"/>
      <c r="G816" s="51"/>
      <c r="H816" s="748"/>
      <c r="I816" s="124"/>
    </row>
    <row r="817" spans="1:9">
      <c r="A817" s="750"/>
      <c r="B817" s="750"/>
      <c r="C817" s="750"/>
      <c r="D817" s="750"/>
      <c r="E817" s="750"/>
      <c r="F817" s="750"/>
      <c r="G817" s="51"/>
      <c r="H817" s="748"/>
      <c r="I817" s="124"/>
    </row>
    <row r="818" spans="1:9">
      <c r="A818" s="749"/>
      <c r="B818" s="679"/>
      <c r="C818" s="778"/>
      <c r="D818" s="778"/>
      <c r="E818" s="679"/>
      <c r="F818" s="679"/>
      <c r="G818" s="679"/>
      <c r="H818" s="126"/>
      <c r="I818" s="124"/>
    </row>
    <row r="819" spans="1:9">
      <c r="A819" s="749"/>
      <c r="B819" s="778"/>
      <c r="C819" s="778"/>
      <c r="D819" s="778"/>
      <c r="E819" s="779"/>
      <c r="F819" s="779"/>
      <c r="G819" s="779"/>
      <c r="H819" s="126"/>
      <c r="I819" s="124"/>
    </row>
    <row r="820" spans="1:9">
      <c r="A820" s="160"/>
      <c r="B820" s="50"/>
      <c r="C820" s="51"/>
      <c r="D820" s="51"/>
      <c r="E820" s="122"/>
      <c r="F820" s="116"/>
      <c r="G820" s="127"/>
      <c r="H820" s="80"/>
      <c r="I820" s="124"/>
    </row>
    <row r="821" spans="1:9">
      <c r="A821" s="124"/>
      <c r="B821" s="50"/>
      <c r="C821" s="51"/>
      <c r="D821" s="51"/>
      <c r="E821" s="122"/>
      <c r="F821" s="68"/>
      <c r="G821" s="127"/>
      <c r="H821" s="80"/>
      <c r="I821" s="124"/>
    </row>
    <row r="822" spans="1:9">
      <c r="A822" s="124"/>
      <c r="B822" s="50"/>
      <c r="C822" s="80"/>
      <c r="D822" s="51"/>
      <c r="E822" s="122"/>
      <c r="F822" s="68"/>
      <c r="G822" s="127"/>
      <c r="H822" s="80"/>
      <c r="I822" s="124"/>
    </row>
    <row r="823" spans="1:9">
      <c r="A823" s="124"/>
      <c r="B823" s="50"/>
      <c r="C823" s="80"/>
      <c r="D823" s="51"/>
      <c r="E823" s="122"/>
      <c r="F823" s="68"/>
      <c r="G823" s="127"/>
      <c r="H823" s="80"/>
      <c r="I823" s="124"/>
    </row>
    <row r="824" spans="1:9">
      <c r="A824" s="124"/>
      <c r="B824" s="50"/>
      <c r="C824" s="51"/>
      <c r="D824" s="51"/>
      <c r="E824" s="122"/>
      <c r="F824" s="68"/>
      <c r="G824" s="129"/>
      <c r="H824" s="80"/>
      <c r="I824" s="124"/>
    </row>
    <row r="825" spans="1:9">
      <c r="A825" s="124"/>
      <c r="B825" s="50"/>
      <c r="C825" s="51"/>
      <c r="D825" s="51"/>
      <c r="E825" s="122"/>
      <c r="F825" s="68"/>
      <c r="G825" s="129"/>
      <c r="H825" s="80"/>
      <c r="I825" s="124"/>
    </row>
    <row r="826" spans="1:9">
      <c r="A826" s="124"/>
      <c r="B826" s="51"/>
      <c r="C826" s="51"/>
      <c r="D826" s="51"/>
      <c r="E826" s="51"/>
      <c r="F826" s="68"/>
      <c r="G826" s="130"/>
      <c r="H826" s="51"/>
      <c r="I826" s="124"/>
    </row>
    <row r="827" spans="1:9">
      <c r="A827" s="124"/>
      <c r="B827" s="51"/>
      <c r="C827" s="51"/>
      <c r="D827" s="51"/>
      <c r="E827" s="51"/>
      <c r="F827" s="747"/>
      <c r="G827" s="51"/>
      <c r="H827" s="756"/>
      <c r="I827" s="124"/>
    </row>
    <row r="828" spans="1:9">
      <c r="A828" s="124"/>
      <c r="B828" s="51"/>
      <c r="C828" s="51"/>
      <c r="D828" s="51"/>
      <c r="E828" s="51"/>
      <c r="F828" s="777"/>
      <c r="G828" s="51"/>
      <c r="H828" s="680"/>
      <c r="I828" s="124"/>
    </row>
    <row r="829" spans="1:9">
      <c r="A829" s="749"/>
      <c r="B829" s="679"/>
      <c r="C829" s="122"/>
      <c r="D829" s="122"/>
      <c r="E829" s="122"/>
      <c r="F829" s="679"/>
      <c r="G829" s="679"/>
      <c r="H829" s="126"/>
      <c r="I829" s="124"/>
    </row>
    <row r="830" spans="1:9">
      <c r="A830" s="749"/>
      <c r="B830" s="778"/>
      <c r="C830" s="122"/>
      <c r="D830" s="122"/>
      <c r="E830" s="122"/>
      <c r="F830" s="778"/>
      <c r="G830" s="778"/>
      <c r="H830" s="126"/>
      <c r="I830" s="124"/>
    </row>
    <row r="831" spans="1:9">
      <c r="A831" s="160"/>
      <c r="B831" s="50"/>
      <c r="C831" s="68"/>
      <c r="D831" s="68"/>
      <c r="E831" s="116"/>
      <c r="F831" s="68"/>
      <c r="G831" s="131"/>
      <c r="H831" s="80"/>
      <c r="I831" s="124"/>
    </row>
    <row r="832" spans="1:9">
      <c r="A832" s="124"/>
      <c r="B832" s="50"/>
      <c r="C832" s="68"/>
      <c r="D832" s="68"/>
      <c r="E832" s="68"/>
      <c r="F832" s="68"/>
      <c r="G832" s="131"/>
      <c r="H832" s="80"/>
      <c r="I832" s="124"/>
    </row>
    <row r="833" spans="1:9">
      <c r="A833" s="124"/>
      <c r="B833" s="50"/>
      <c r="C833" s="68"/>
      <c r="D833" s="68"/>
      <c r="E833" s="68"/>
      <c r="F833" s="68"/>
      <c r="G833" s="131"/>
      <c r="H833" s="80"/>
      <c r="I833" s="124"/>
    </row>
    <row r="834" spans="1:9">
      <c r="A834" s="124"/>
      <c r="B834" s="50"/>
      <c r="C834" s="68"/>
      <c r="D834" s="68"/>
      <c r="E834" s="68"/>
      <c r="F834" s="68"/>
      <c r="G834" s="131"/>
      <c r="H834" s="80"/>
      <c r="I834" s="124"/>
    </row>
    <row r="835" spans="1:9">
      <c r="A835" s="124"/>
      <c r="B835" s="51"/>
      <c r="C835" s="68"/>
      <c r="D835" s="68"/>
      <c r="E835" s="68"/>
      <c r="F835" s="51"/>
      <c r="G835" s="131"/>
      <c r="H835" s="80"/>
      <c r="I835" s="124"/>
    </row>
    <row r="836" spans="1:9">
      <c r="A836" s="124"/>
      <c r="B836" s="51"/>
      <c r="C836" s="51"/>
      <c r="D836" s="51"/>
      <c r="E836" s="51"/>
      <c r="F836" s="747"/>
      <c r="G836" s="51"/>
      <c r="H836" s="756"/>
      <c r="I836" s="124"/>
    </row>
    <row r="837" spans="1:9">
      <c r="A837" s="124"/>
      <c r="B837" s="51"/>
      <c r="C837" s="51"/>
      <c r="D837" s="51"/>
      <c r="E837" s="51"/>
      <c r="F837" s="777"/>
      <c r="G837" s="51"/>
      <c r="H837" s="680"/>
      <c r="I837" s="124"/>
    </row>
    <row r="838" spans="1:9">
      <c r="A838" s="750"/>
      <c r="B838" s="750"/>
      <c r="C838" s="750"/>
      <c r="D838" s="51"/>
      <c r="E838" s="51"/>
      <c r="F838" s="51"/>
      <c r="G838" s="51"/>
      <c r="H838" s="748"/>
      <c r="I838" s="124"/>
    </row>
    <row r="839" spans="1:9">
      <c r="A839" s="750"/>
      <c r="B839" s="750"/>
      <c r="C839" s="750"/>
      <c r="D839" s="51"/>
      <c r="E839" s="51"/>
      <c r="F839" s="51"/>
      <c r="G839" s="51"/>
      <c r="H839" s="752"/>
      <c r="I839" s="124"/>
    </row>
    <row r="840" spans="1:9">
      <c r="A840" s="747"/>
      <c r="B840" s="747"/>
      <c r="C840" s="119"/>
      <c r="D840" s="51"/>
      <c r="E840" s="51"/>
      <c r="F840" s="51"/>
      <c r="G840" s="51"/>
      <c r="H840" s="764"/>
      <c r="I840" s="124"/>
    </row>
    <row r="841" spans="1:9">
      <c r="A841" s="747"/>
      <c r="B841" s="747"/>
      <c r="C841" s="119"/>
      <c r="D841" s="51"/>
      <c r="E841" s="51"/>
      <c r="F841" s="51"/>
      <c r="G841" s="51"/>
      <c r="H841" s="764"/>
      <c r="I841" s="124"/>
    </row>
    <row r="842" spans="1:9">
      <c r="A842" s="747"/>
      <c r="B842" s="747"/>
      <c r="C842" s="119"/>
      <c r="D842" s="51"/>
      <c r="E842" s="51"/>
      <c r="F842" s="51"/>
      <c r="G842" s="51"/>
      <c r="H842" s="748"/>
      <c r="I842" s="124"/>
    </row>
    <row r="843" spans="1:9">
      <c r="A843" s="747"/>
      <c r="B843" s="747"/>
      <c r="C843" s="119"/>
      <c r="D843" s="51"/>
      <c r="E843" s="51"/>
      <c r="F843" s="51"/>
      <c r="G843" s="51"/>
      <c r="H843" s="752"/>
      <c r="I843" s="124"/>
    </row>
    <row r="844" spans="1:9">
      <c r="A844" s="753"/>
      <c r="B844" s="753"/>
      <c r="C844" s="119"/>
      <c r="D844" s="51"/>
      <c r="E844" s="51"/>
      <c r="F844" s="51"/>
      <c r="G844" s="51"/>
      <c r="H844" s="80"/>
      <c r="I844" s="124"/>
    </row>
    <row r="845" spans="1:9">
      <c r="A845" s="124"/>
      <c r="B845" s="104"/>
      <c r="C845" s="51"/>
      <c r="D845" s="105"/>
      <c r="E845" s="51"/>
      <c r="F845" s="51"/>
      <c r="G845" s="51"/>
      <c r="H845" s="80"/>
      <c r="I845" s="124"/>
    </row>
    <row r="846" spans="1:9">
      <c r="A846" s="124"/>
      <c r="B846" s="104"/>
      <c r="C846" s="51"/>
      <c r="D846" s="105"/>
      <c r="E846" s="51"/>
      <c r="F846" s="51"/>
      <c r="G846" s="51"/>
      <c r="H846" s="51"/>
      <c r="I846" s="124"/>
    </row>
    <row r="847" spans="1:9">
      <c r="A847" s="662"/>
      <c r="B847" s="662"/>
      <c r="C847" s="662"/>
      <c r="D847" s="659"/>
      <c r="E847" s="659"/>
      <c r="F847" s="659"/>
      <c r="G847" s="659"/>
      <c r="H847" s="659"/>
      <c r="I847" s="124"/>
    </row>
    <row r="848" spans="1:9">
      <c r="A848" s="662"/>
      <c r="B848" s="662"/>
      <c r="C848" s="662"/>
      <c r="D848" s="659"/>
      <c r="E848" s="659"/>
      <c r="F848" s="659"/>
      <c r="G848" s="659"/>
      <c r="H848" s="659"/>
      <c r="I848" s="124"/>
    </row>
    <row r="849" spans="1:9">
      <c r="A849" s="662"/>
      <c r="B849" s="662"/>
      <c r="C849" s="662"/>
      <c r="D849" s="659"/>
      <c r="E849" s="659"/>
      <c r="F849" s="659"/>
      <c r="G849" s="659"/>
      <c r="H849" s="659"/>
      <c r="I849" s="124"/>
    </row>
    <row r="850" spans="1:9">
      <c r="A850" s="662"/>
      <c r="B850" s="662"/>
      <c r="C850" s="662"/>
      <c r="D850" s="659"/>
      <c r="E850" s="659"/>
      <c r="F850" s="659"/>
      <c r="G850" s="659"/>
      <c r="H850" s="659"/>
      <c r="I850" s="124"/>
    </row>
    <row r="851" spans="1:9">
      <c r="A851" s="124"/>
      <c r="B851" s="124"/>
      <c r="C851" s="124"/>
      <c r="D851" s="124"/>
      <c r="E851" s="124"/>
      <c r="F851" s="124"/>
      <c r="G851" s="124"/>
      <c r="H851" s="124"/>
      <c r="I851" s="124"/>
    </row>
    <row r="852" spans="1:9">
      <c r="A852" s="124"/>
      <c r="B852" s="124"/>
      <c r="C852" s="124"/>
      <c r="D852" s="124"/>
      <c r="E852" s="124"/>
      <c r="F852" s="124"/>
      <c r="G852" s="124"/>
      <c r="H852" s="124"/>
      <c r="I852" s="124"/>
    </row>
    <row r="853" spans="1:9">
      <c r="A853" s="124"/>
      <c r="B853" s="124"/>
      <c r="C853" s="124"/>
      <c r="D853" s="124"/>
      <c r="E853" s="124"/>
      <c r="F853" s="124"/>
      <c r="G853" s="124"/>
      <c r="H853" s="124"/>
      <c r="I853" s="124"/>
    </row>
    <row r="854" spans="1:9">
      <c r="A854" s="124"/>
      <c r="B854" s="124"/>
      <c r="C854" s="124"/>
      <c r="D854" s="124"/>
      <c r="E854" s="124"/>
      <c r="F854" s="124"/>
      <c r="G854" s="124"/>
      <c r="H854" s="124"/>
      <c r="I854" s="124"/>
    </row>
    <row r="855" spans="1:9">
      <c r="A855" s="124"/>
      <c r="B855" s="124"/>
      <c r="C855" s="124"/>
      <c r="D855" s="124"/>
      <c r="E855" s="124"/>
      <c r="F855" s="124"/>
      <c r="G855" s="124"/>
      <c r="H855" s="124"/>
      <c r="I855" s="124"/>
    </row>
    <row r="856" spans="1:9">
      <c r="A856" s="124"/>
      <c r="B856" s="124"/>
      <c r="C856" s="124"/>
      <c r="D856" s="124"/>
      <c r="E856" s="124"/>
      <c r="F856" s="124"/>
      <c r="G856" s="124"/>
      <c r="H856" s="124"/>
      <c r="I856" s="124"/>
    </row>
  </sheetData>
  <mergeCells count="642">
    <mergeCell ref="H354:H355"/>
    <mergeCell ref="H356:H357"/>
    <mergeCell ref="F354:F355"/>
    <mergeCell ref="A356:C357"/>
    <mergeCell ref="A346:A347"/>
    <mergeCell ref="B346:B347"/>
    <mergeCell ref="F346:F347"/>
    <mergeCell ref="G346:G347"/>
    <mergeCell ref="A333:F334"/>
    <mergeCell ref="H333:H334"/>
    <mergeCell ref="A335:A336"/>
    <mergeCell ref="B335:D336"/>
    <mergeCell ref="E335:E336"/>
    <mergeCell ref="F335:F336"/>
    <mergeCell ref="G335:G336"/>
    <mergeCell ref="F344:F345"/>
    <mergeCell ref="H344:H345"/>
    <mergeCell ref="A382:A383"/>
    <mergeCell ref="B382:C383"/>
    <mergeCell ref="D382:D383"/>
    <mergeCell ref="E382:E383"/>
    <mergeCell ref="F382:G383"/>
    <mergeCell ref="A365:C365"/>
    <mergeCell ref="D365:H368"/>
    <mergeCell ref="A366:C366"/>
    <mergeCell ref="A367:C367"/>
    <mergeCell ref="A368:C368"/>
    <mergeCell ref="A369:B369"/>
    <mergeCell ref="H369:H370"/>
    <mergeCell ref="A370:B370"/>
    <mergeCell ref="B371:B372"/>
    <mergeCell ref="C371:C372"/>
    <mergeCell ref="F380:F381"/>
    <mergeCell ref="H380:H381"/>
    <mergeCell ref="A307:B307"/>
    <mergeCell ref="B272:D273"/>
    <mergeCell ref="E272:E273"/>
    <mergeCell ref="F272:F273"/>
    <mergeCell ref="G272:G273"/>
    <mergeCell ref="F281:F282"/>
    <mergeCell ref="H281:H282"/>
    <mergeCell ref="A295:B296"/>
    <mergeCell ref="H295:H296"/>
    <mergeCell ref="A297:B298"/>
    <mergeCell ref="A299:B299"/>
    <mergeCell ref="H291:H292"/>
    <mergeCell ref="H293:H294"/>
    <mergeCell ref="F291:F292"/>
    <mergeCell ref="A293:C294"/>
    <mergeCell ref="A283:A284"/>
    <mergeCell ref="B283:B284"/>
    <mergeCell ref="H297:H298"/>
    <mergeCell ref="A272:A273"/>
    <mergeCell ref="F219:F220"/>
    <mergeCell ref="H219:H220"/>
    <mergeCell ref="A302:C302"/>
    <mergeCell ref="D302:H305"/>
    <mergeCell ref="A303:C303"/>
    <mergeCell ref="A304:C304"/>
    <mergeCell ref="A305:C305"/>
    <mergeCell ref="A237:B237"/>
    <mergeCell ref="D240:H243"/>
    <mergeCell ref="A243:C243"/>
    <mergeCell ref="A244:B244"/>
    <mergeCell ref="H244:H245"/>
    <mergeCell ref="A245:B245"/>
    <mergeCell ref="A240:C240"/>
    <mergeCell ref="A241:C241"/>
    <mergeCell ref="A242:C242"/>
    <mergeCell ref="F283:F284"/>
    <mergeCell ref="G283:G284"/>
    <mergeCell ref="A270:F271"/>
    <mergeCell ref="H270:H271"/>
    <mergeCell ref="B257:C258"/>
    <mergeCell ref="A221:A222"/>
    <mergeCell ref="B221:B222"/>
    <mergeCell ref="F221:F222"/>
    <mergeCell ref="A208:F209"/>
    <mergeCell ref="H208:H209"/>
    <mergeCell ref="A185:A186"/>
    <mergeCell ref="B185:B186"/>
    <mergeCell ref="F194:F195"/>
    <mergeCell ref="H194:H195"/>
    <mergeCell ref="A196:A197"/>
    <mergeCell ref="D196:D197"/>
    <mergeCell ref="E196:E197"/>
    <mergeCell ref="F196:G197"/>
    <mergeCell ref="C185:C186"/>
    <mergeCell ref="B196:C197"/>
    <mergeCell ref="F204:F205"/>
    <mergeCell ref="H204:H205"/>
    <mergeCell ref="A206:B207"/>
    <mergeCell ref="C206:C207"/>
    <mergeCell ref="H206:H207"/>
    <mergeCell ref="D206:F207"/>
    <mergeCell ref="B160:B161"/>
    <mergeCell ref="H174:H175"/>
    <mergeCell ref="A179:C179"/>
    <mergeCell ref="D179:H182"/>
    <mergeCell ref="A180:C180"/>
    <mergeCell ref="A181:C181"/>
    <mergeCell ref="A182:C182"/>
    <mergeCell ref="A183:B183"/>
    <mergeCell ref="H183:H184"/>
    <mergeCell ref="A184:B184"/>
    <mergeCell ref="F143:F144"/>
    <mergeCell ref="H143:H144"/>
    <mergeCell ref="A842:B843"/>
    <mergeCell ref="H842:H843"/>
    <mergeCell ref="F827:F828"/>
    <mergeCell ref="H827:H828"/>
    <mergeCell ref="A829:A830"/>
    <mergeCell ref="B829:B830"/>
    <mergeCell ref="F829:F830"/>
    <mergeCell ref="G829:G830"/>
    <mergeCell ref="A816:F817"/>
    <mergeCell ref="H816:H817"/>
    <mergeCell ref="A818:A819"/>
    <mergeCell ref="B818:D819"/>
    <mergeCell ref="E818:E819"/>
    <mergeCell ref="F818:F819"/>
    <mergeCell ref="G818:G819"/>
    <mergeCell ref="F812:F813"/>
    <mergeCell ref="H812:H813"/>
    <mergeCell ref="F160:F161"/>
    <mergeCell ref="G160:G161"/>
    <mergeCell ref="F168:F169"/>
    <mergeCell ref="A170:C171"/>
    <mergeCell ref="A174:B175"/>
    <mergeCell ref="A844:B844"/>
    <mergeCell ref="A847:C847"/>
    <mergeCell ref="D847:H850"/>
    <mergeCell ref="A848:C848"/>
    <mergeCell ref="A849:C849"/>
    <mergeCell ref="A850:C850"/>
    <mergeCell ref="F836:F837"/>
    <mergeCell ref="H836:H837"/>
    <mergeCell ref="A838:C839"/>
    <mergeCell ref="H838:H839"/>
    <mergeCell ref="A840:B841"/>
    <mergeCell ref="H840:H841"/>
    <mergeCell ref="A814:B815"/>
    <mergeCell ref="C814:C815"/>
    <mergeCell ref="D814:F815"/>
    <mergeCell ref="H814:H815"/>
    <mergeCell ref="F802:F803"/>
    <mergeCell ref="H802:H803"/>
    <mergeCell ref="A804:A805"/>
    <mergeCell ref="B804:C805"/>
    <mergeCell ref="D804:D805"/>
    <mergeCell ref="E804:E805"/>
    <mergeCell ref="F804:G805"/>
    <mergeCell ref="A791:B791"/>
    <mergeCell ref="H791:H792"/>
    <mergeCell ref="A792:B792"/>
    <mergeCell ref="A793:A794"/>
    <mergeCell ref="B793:B794"/>
    <mergeCell ref="C793:C794"/>
    <mergeCell ref="A782:B783"/>
    <mergeCell ref="H782:H783"/>
    <mergeCell ref="A784:B784"/>
    <mergeCell ref="A787:C787"/>
    <mergeCell ref="D787:H790"/>
    <mergeCell ref="A788:C788"/>
    <mergeCell ref="A789:C789"/>
    <mergeCell ref="A790:C790"/>
    <mergeCell ref="F776:F777"/>
    <mergeCell ref="H776:H777"/>
    <mergeCell ref="A778:C779"/>
    <mergeCell ref="H778:H779"/>
    <mergeCell ref="A780:B781"/>
    <mergeCell ref="H780:H781"/>
    <mergeCell ref="F767:F768"/>
    <mergeCell ref="H767:H768"/>
    <mergeCell ref="A769:A770"/>
    <mergeCell ref="B769:B770"/>
    <mergeCell ref="F769:F770"/>
    <mergeCell ref="G769:G770"/>
    <mergeCell ref="A756:F757"/>
    <mergeCell ref="H756:H757"/>
    <mergeCell ref="A758:A759"/>
    <mergeCell ref="B758:D759"/>
    <mergeCell ref="E758:E759"/>
    <mergeCell ref="F758:F759"/>
    <mergeCell ref="G758:G759"/>
    <mergeCell ref="F752:F753"/>
    <mergeCell ref="H752:H753"/>
    <mergeCell ref="A754:B755"/>
    <mergeCell ref="C754:C755"/>
    <mergeCell ref="D754:F755"/>
    <mergeCell ref="H754:H755"/>
    <mergeCell ref="F742:F743"/>
    <mergeCell ref="H742:H743"/>
    <mergeCell ref="A744:A745"/>
    <mergeCell ref="B744:C745"/>
    <mergeCell ref="D744:D745"/>
    <mergeCell ref="E744:E745"/>
    <mergeCell ref="F744:G745"/>
    <mergeCell ref="A731:B731"/>
    <mergeCell ref="H731:H732"/>
    <mergeCell ref="A732:B732"/>
    <mergeCell ref="A733:A734"/>
    <mergeCell ref="B733:B734"/>
    <mergeCell ref="C733:C734"/>
    <mergeCell ref="A722:B723"/>
    <mergeCell ref="H722:H723"/>
    <mergeCell ref="A724:B724"/>
    <mergeCell ref="A727:C727"/>
    <mergeCell ref="D727:H730"/>
    <mergeCell ref="A728:C728"/>
    <mergeCell ref="A729:C729"/>
    <mergeCell ref="A730:C730"/>
    <mergeCell ref="F716:F717"/>
    <mergeCell ref="H716:H717"/>
    <mergeCell ref="A718:C719"/>
    <mergeCell ref="H718:H719"/>
    <mergeCell ref="A720:B721"/>
    <mergeCell ref="H720:H721"/>
    <mergeCell ref="F707:F708"/>
    <mergeCell ref="H707:H708"/>
    <mergeCell ref="A709:A710"/>
    <mergeCell ref="B709:B710"/>
    <mergeCell ref="F709:F710"/>
    <mergeCell ref="G709:G710"/>
    <mergeCell ref="A696:F697"/>
    <mergeCell ref="H696:H697"/>
    <mergeCell ref="A698:A699"/>
    <mergeCell ref="B698:D699"/>
    <mergeCell ref="E698:E699"/>
    <mergeCell ref="F698:F699"/>
    <mergeCell ref="G698:G699"/>
    <mergeCell ref="F692:F693"/>
    <mergeCell ref="H692:H693"/>
    <mergeCell ref="A694:B695"/>
    <mergeCell ref="C694:C695"/>
    <mergeCell ref="D694:F695"/>
    <mergeCell ref="H694:H695"/>
    <mergeCell ref="F682:F683"/>
    <mergeCell ref="H682:H683"/>
    <mergeCell ref="A684:A685"/>
    <mergeCell ref="B684:C685"/>
    <mergeCell ref="D684:D685"/>
    <mergeCell ref="E684:E685"/>
    <mergeCell ref="F684:G685"/>
    <mergeCell ref="A671:B671"/>
    <mergeCell ref="H671:H672"/>
    <mergeCell ref="A672:B672"/>
    <mergeCell ref="A673:A674"/>
    <mergeCell ref="B673:B674"/>
    <mergeCell ref="C673:C674"/>
    <mergeCell ref="A662:B663"/>
    <mergeCell ref="H662:H663"/>
    <mergeCell ref="A664:B664"/>
    <mergeCell ref="A667:C667"/>
    <mergeCell ref="D667:H670"/>
    <mergeCell ref="A668:C668"/>
    <mergeCell ref="A669:C669"/>
    <mergeCell ref="A670:C670"/>
    <mergeCell ref="F656:F657"/>
    <mergeCell ref="H656:H657"/>
    <mergeCell ref="A658:C659"/>
    <mergeCell ref="H658:H659"/>
    <mergeCell ref="A660:B661"/>
    <mergeCell ref="H660:H661"/>
    <mergeCell ref="F647:F648"/>
    <mergeCell ref="H647:H648"/>
    <mergeCell ref="A649:A650"/>
    <mergeCell ref="B649:B650"/>
    <mergeCell ref="F649:F650"/>
    <mergeCell ref="G649:G650"/>
    <mergeCell ref="A636:F637"/>
    <mergeCell ref="H636:H637"/>
    <mergeCell ref="A638:A639"/>
    <mergeCell ref="B638:D639"/>
    <mergeCell ref="E638:E639"/>
    <mergeCell ref="F638:F639"/>
    <mergeCell ref="G638:G639"/>
    <mergeCell ref="F632:F633"/>
    <mergeCell ref="H632:H633"/>
    <mergeCell ref="A634:B635"/>
    <mergeCell ref="C634:C635"/>
    <mergeCell ref="D634:F635"/>
    <mergeCell ref="H634:H635"/>
    <mergeCell ref="F622:F623"/>
    <mergeCell ref="H622:H623"/>
    <mergeCell ref="A624:A625"/>
    <mergeCell ref="B624:C625"/>
    <mergeCell ref="D624:D625"/>
    <mergeCell ref="E624:E625"/>
    <mergeCell ref="F624:G625"/>
    <mergeCell ref="A611:B611"/>
    <mergeCell ref="H611:H612"/>
    <mergeCell ref="A612:B612"/>
    <mergeCell ref="A613:A614"/>
    <mergeCell ref="B613:B614"/>
    <mergeCell ref="C613:C614"/>
    <mergeCell ref="A602:B603"/>
    <mergeCell ref="H602:H603"/>
    <mergeCell ref="A604:B604"/>
    <mergeCell ref="A607:C607"/>
    <mergeCell ref="D607:H610"/>
    <mergeCell ref="A608:C608"/>
    <mergeCell ref="A609:C609"/>
    <mergeCell ref="A610:C610"/>
    <mergeCell ref="F596:F597"/>
    <mergeCell ref="H596:H597"/>
    <mergeCell ref="A598:C599"/>
    <mergeCell ref="H598:H599"/>
    <mergeCell ref="A600:B601"/>
    <mergeCell ref="H600:H601"/>
    <mergeCell ref="F587:F588"/>
    <mergeCell ref="H587:H588"/>
    <mergeCell ref="A589:A590"/>
    <mergeCell ref="B589:B590"/>
    <mergeCell ref="F589:F590"/>
    <mergeCell ref="G589:G590"/>
    <mergeCell ref="A576:F577"/>
    <mergeCell ref="H576:H577"/>
    <mergeCell ref="A578:A579"/>
    <mergeCell ref="B578:D579"/>
    <mergeCell ref="E578:E579"/>
    <mergeCell ref="F578:F579"/>
    <mergeCell ref="G578:G579"/>
    <mergeCell ref="F572:F573"/>
    <mergeCell ref="H572:H573"/>
    <mergeCell ref="A574:B575"/>
    <mergeCell ref="C574:C575"/>
    <mergeCell ref="D574:F575"/>
    <mergeCell ref="H574:H575"/>
    <mergeCell ref="F562:F563"/>
    <mergeCell ref="H562:H563"/>
    <mergeCell ref="A564:A565"/>
    <mergeCell ref="B564:C565"/>
    <mergeCell ref="D564:D565"/>
    <mergeCell ref="E564:E565"/>
    <mergeCell ref="F564:G565"/>
    <mergeCell ref="A551:B551"/>
    <mergeCell ref="H551:H552"/>
    <mergeCell ref="A552:B552"/>
    <mergeCell ref="A553:A554"/>
    <mergeCell ref="B553:B554"/>
    <mergeCell ref="C553:C554"/>
    <mergeCell ref="A542:B543"/>
    <mergeCell ref="H542:H543"/>
    <mergeCell ref="A544:B544"/>
    <mergeCell ref="A547:C547"/>
    <mergeCell ref="D547:H550"/>
    <mergeCell ref="A548:C548"/>
    <mergeCell ref="A549:C549"/>
    <mergeCell ref="A550:C550"/>
    <mergeCell ref="F536:F537"/>
    <mergeCell ref="H536:H537"/>
    <mergeCell ref="A538:C539"/>
    <mergeCell ref="H538:H539"/>
    <mergeCell ref="A540:B541"/>
    <mergeCell ref="H540:H541"/>
    <mergeCell ref="F527:F528"/>
    <mergeCell ref="H527:H528"/>
    <mergeCell ref="A529:A530"/>
    <mergeCell ref="B529:B530"/>
    <mergeCell ref="F529:F530"/>
    <mergeCell ref="G529:G530"/>
    <mergeCell ref="A516:F517"/>
    <mergeCell ref="H516:H517"/>
    <mergeCell ref="A518:A519"/>
    <mergeCell ref="B518:D519"/>
    <mergeCell ref="E518:E519"/>
    <mergeCell ref="F518:F519"/>
    <mergeCell ref="G518:G519"/>
    <mergeCell ref="F512:F513"/>
    <mergeCell ref="H512:H513"/>
    <mergeCell ref="A514:B515"/>
    <mergeCell ref="C514:C515"/>
    <mergeCell ref="D514:F515"/>
    <mergeCell ref="H514:H515"/>
    <mergeCell ref="F502:F503"/>
    <mergeCell ref="H502:H503"/>
    <mergeCell ref="A504:A505"/>
    <mergeCell ref="B504:C505"/>
    <mergeCell ref="D504:D505"/>
    <mergeCell ref="E504:E505"/>
    <mergeCell ref="F504:G505"/>
    <mergeCell ref="A491:B491"/>
    <mergeCell ref="H491:H492"/>
    <mergeCell ref="A492:B492"/>
    <mergeCell ref="A493:A494"/>
    <mergeCell ref="B493:B494"/>
    <mergeCell ref="C493:C494"/>
    <mergeCell ref="A482:B483"/>
    <mergeCell ref="H482:H483"/>
    <mergeCell ref="A484:B484"/>
    <mergeCell ref="A487:C487"/>
    <mergeCell ref="D487:H490"/>
    <mergeCell ref="A488:C488"/>
    <mergeCell ref="A489:C489"/>
    <mergeCell ref="A490:C490"/>
    <mergeCell ref="F476:F477"/>
    <mergeCell ref="H476:H477"/>
    <mergeCell ref="A478:C479"/>
    <mergeCell ref="H478:H479"/>
    <mergeCell ref="A480:B481"/>
    <mergeCell ref="H480:H481"/>
    <mergeCell ref="F467:F468"/>
    <mergeCell ref="H467:H468"/>
    <mergeCell ref="A469:A470"/>
    <mergeCell ref="B469:B470"/>
    <mergeCell ref="F469:F470"/>
    <mergeCell ref="G469:G470"/>
    <mergeCell ref="A456:F457"/>
    <mergeCell ref="H456:H457"/>
    <mergeCell ref="A458:A459"/>
    <mergeCell ref="B458:D459"/>
    <mergeCell ref="E458:E459"/>
    <mergeCell ref="F458:F459"/>
    <mergeCell ref="G458:G459"/>
    <mergeCell ref="F452:F453"/>
    <mergeCell ref="H452:H453"/>
    <mergeCell ref="A454:B455"/>
    <mergeCell ref="C454:C455"/>
    <mergeCell ref="D454:F455"/>
    <mergeCell ref="H454:H455"/>
    <mergeCell ref="A433:A434"/>
    <mergeCell ref="B433:B434"/>
    <mergeCell ref="C433:C434"/>
    <mergeCell ref="F442:F443"/>
    <mergeCell ref="H442:H443"/>
    <mergeCell ref="A444:A445"/>
    <mergeCell ref="B444:C445"/>
    <mergeCell ref="D444:D445"/>
    <mergeCell ref="E444:E445"/>
    <mergeCell ref="F444:G445"/>
    <mergeCell ref="A427:C427"/>
    <mergeCell ref="D427:H430"/>
    <mergeCell ref="A428:C428"/>
    <mergeCell ref="A429:C429"/>
    <mergeCell ref="A430:C430"/>
    <mergeCell ref="A431:B431"/>
    <mergeCell ref="H431:H432"/>
    <mergeCell ref="A432:B432"/>
    <mergeCell ref="H416:H417"/>
    <mergeCell ref="H418:H419"/>
    <mergeCell ref="A420:B421"/>
    <mergeCell ref="H420:H421"/>
    <mergeCell ref="A424:B424"/>
    <mergeCell ref="F416:F417"/>
    <mergeCell ref="A418:C419"/>
    <mergeCell ref="A422:B423"/>
    <mergeCell ref="F406:F407"/>
    <mergeCell ref="H406:H407"/>
    <mergeCell ref="A408:A409"/>
    <mergeCell ref="F391:F392"/>
    <mergeCell ref="H391:H392"/>
    <mergeCell ref="A393:B394"/>
    <mergeCell ref="A371:A372"/>
    <mergeCell ref="A358:B359"/>
    <mergeCell ref="H358:H359"/>
    <mergeCell ref="A360:B361"/>
    <mergeCell ref="A362:B362"/>
    <mergeCell ref="B408:B409"/>
    <mergeCell ref="F408:F409"/>
    <mergeCell ref="G408:G409"/>
    <mergeCell ref="C393:C394"/>
    <mergeCell ref="D393:F394"/>
    <mergeCell ref="H393:H394"/>
    <mergeCell ref="A395:F396"/>
    <mergeCell ref="H395:H396"/>
    <mergeCell ref="A397:A398"/>
    <mergeCell ref="B397:D398"/>
    <mergeCell ref="E397:E398"/>
    <mergeCell ref="F397:F398"/>
    <mergeCell ref="G397:G398"/>
    <mergeCell ref="F329:F330"/>
    <mergeCell ref="H329:H330"/>
    <mergeCell ref="A331:B332"/>
    <mergeCell ref="C331:C332"/>
    <mergeCell ref="D331:F332"/>
    <mergeCell ref="H331:H332"/>
    <mergeCell ref="F266:F267"/>
    <mergeCell ref="H266:H267"/>
    <mergeCell ref="A268:B269"/>
    <mergeCell ref="C268:C269"/>
    <mergeCell ref="D268:F269"/>
    <mergeCell ref="H268:H269"/>
    <mergeCell ref="A308:A309"/>
    <mergeCell ref="B308:B309"/>
    <mergeCell ref="F318:F319"/>
    <mergeCell ref="H318:H319"/>
    <mergeCell ref="A320:A321"/>
    <mergeCell ref="D320:D321"/>
    <mergeCell ref="E320:E321"/>
    <mergeCell ref="F320:G321"/>
    <mergeCell ref="C308:C309"/>
    <mergeCell ref="B320:C321"/>
    <mergeCell ref="A306:B306"/>
    <mergeCell ref="H306:H307"/>
    <mergeCell ref="G221:G222"/>
    <mergeCell ref="F229:F230"/>
    <mergeCell ref="H229:H230"/>
    <mergeCell ref="A231:C232"/>
    <mergeCell ref="H231:H232"/>
    <mergeCell ref="A246:A247"/>
    <mergeCell ref="B246:B247"/>
    <mergeCell ref="F255:F256"/>
    <mergeCell ref="H255:H256"/>
    <mergeCell ref="A257:A258"/>
    <mergeCell ref="D257:D258"/>
    <mergeCell ref="E257:E258"/>
    <mergeCell ref="F257:G258"/>
    <mergeCell ref="C246:C247"/>
    <mergeCell ref="H235:H236"/>
    <mergeCell ref="A233:B234"/>
    <mergeCell ref="H233:H234"/>
    <mergeCell ref="A235:B236"/>
    <mergeCell ref="A210:A211"/>
    <mergeCell ref="B210:D211"/>
    <mergeCell ref="E210:E211"/>
    <mergeCell ref="F210:F211"/>
    <mergeCell ref="G210:G211"/>
    <mergeCell ref="A145:B146"/>
    <mergeCell ref="C145:C146"/>
    <mergeCell ref="D145:F146"/>
    <mergeCell ref="H145:H146"/>
    <mergeCell ref="A176:B176"/>
    <mergeCell ref="A147:F148"/>
    <mergeCell ref="H147:H148"/>
    <mergeCell ref="A149:A150"/>
    <mergeCell ref="B149:D150"/>
    <mergeCell ref="E149:E150"/>
    <mergeCell ref="F149:F150"/>
    <mergeCell ref="G149:G150"/>
    <mergeCell ref="A172:B173"/>
    <mergeCell ref="H172:H173"/>
    <mergeCell ref="H168:H169"/>
    <mergeCell ref="H170:H171"/>
    <mergeCell ref="F158:F159"/>
    <mergeCell ref="H158:H159"/>
    <mergeCell ref="A160:A161"/>
    <mergeCell ref="A123:A124"/>
    <mergeCell ref="B123:B124"/>
    <mergeCell ref="F132:F133"/>
    <mergeCell ref="H132:H133"/>
    <mergeCell ref="A134:A135"/>
    <mergeCell ref="D134:D135"/>
    <mergeCell ref="E134:E135"/>
    <mergeCell ref="F134:G135"/>
    <mergeCell ref="A112:B113"/>
    <mergeCell ref="H112:H113"/>
    <mergeCell ref="A114:B114"/>
    <mergeCell ref="A117:C117"/>
    <mergeCell ref="D117:H120"/>
    <mergeCell ref="A118:C118"/>
    <mergeCell ref="A119:C119"/>
    <mergeCell ref="A120:C120"/>
    <mergeCell ref="A121:B121"/>
    <mergeCell ref="H121:H122"/>
    <mergeCell ref="A122:B122"/>
    <mergeCell ref="C123:C124"/>
    <mergeCell ref="B134:C135"/>
    <mergeCell ref="F106:F107"/>
    <mergeCell ref="H106:H107"/>
    <mergeCell ref="A108:C109"/>
    <mergeCell ref="H108:H109"/>
    <mergeCell ref="A110:B111"/>
    <mergeCell ref="H110:H111"/>
    <mergeCell ref="F97:F98"/>
    <mergeCell ref="H97:H98"/>
    <mergeCell ref="A99:A100"/>
    <mergeCell ref="B99:B100"/>
    <mergeCell ref="F99:F100"/>
    <mergeCell ref="G99:G100"/>
    <mergeCell ref="A86:F87"/>
    <mergeCell ref="H86:H87"/>
    <mergeCell ref="A88:A89"/>
    <mergeCell ref="B88:D89"/>
    <mergeCell ref="E88:E89"/>
    <mergeCell ref="F88:F89"/>
    <mergeCell ref="G88:G89"/>
    <mergeCell ref="F82:F83"/>
    <mergeCell ref="H82:H83"/>
    <mergeCell ref="A84:B85"/>
    <mergeCell ref="C84:C85"/>
    <mergeCell ref="D84:F85"/>
    <mergeCell ref="H84:H85"/>
    <mergeCell ref="F72:F73"/>
    <mergeCell ref="H72:H73"/>
    <mergeCell ref="A74:A75"/>
    <mergeCell ref="B74:C75"/>
    <mergeCell ref="D74:D75"/>
    <mergeCell ref="E74:E75"/>
    <mergeCell ref="F74:G75"/>
    <mergeCell ref="A61:B61"/>
    <mergeCell ref="H61:H62"/>
    <mergeCell ref="A62:B62"/>
    <mergeCell ref="A63:A64"/>
    <mergeCell ref="B63:B64"/>
    <mergeCell ref="C63:C64"/>
    <mergeCell ref="A52:B53"/>
    <mergeCell ref="H52:H53"/>
    <mergeCell ref="A54:B54"/>
    <mergeCell ref="A57:C57"/>
    <mergeCell ref="D57:H60"/>
    <mergeCell ref="A58:C58"/>
    <mergeCell ref="A59:C59"/>
    <mergeCell ref="A60:C60"/>
    <mergeCell ref="F46:F47"/>
    <mergeCell ref="H46:H47"/>
    <mergeCell ref="A48:C49"/>
    <mergeCell ref="H48:H49"/>
    <mergeCell ref="A50:B51"/>
    <mergeCell ref="H50:H51"/>
    <mergeCell ref="F37:F38"/>
    <mergeCell ref="H37:H38"/>
    <mergeCell ref="A39:A40"/>
    <mergeCell ref="B39:B40"/>
    <mergeCell ref="F39:F40"/>
    <mergeCell ref="G39:G40"/>
    <mergeCell ref="A26:F27"/>
    <mergeCell ref="H26:H27"/>
    <mergeCell ref="A28:A29"/>
    <mergeCell ref="B28:D29"/>
    <mergeCell ref="E28:E29"/>
    <mergeCell ref="F28:F29"/>
    <mergeCell ref="G28:G29"/>
    <mergeCell ref="A1:B1"/>
    <mergeCell ref="H1:H2"/>
    <mergeCell ref="A2:B2"/>
    <mergeCell ref="A3:A4"/>
    <mergeCell ref="B3:B4"/>
    <mergeCell ref="C3:C4"/>
    <mergeCell ref="F22:F23"/>
    <mergeCell ref="H22:H23"/>
    <mergeCell ref="A24:B25"/>
    <mergeCell ref="C24:C25"/>
    <mergeCell ref="D24:F25"/>
    <mergeCell ref="H24:H25"/>
    <mergeCell ref="F12:F13"/>
    <mergeCell ref="H12:H13"/>
    <mergeCell ref="A14:A15"/>
    <mergeCell ref="B14:C15"/>
    <mergeCell ref="D14:D15"/>
    <mergeCell ref="E14:E15"/>
    <mergeCell ref="F14:G15"/>
  </mergeCells>
  <pageMargins left="0.51181102362204722" right="0.39" top="0.78740157480314965" bottom="0.78740157480314965" header="0.31496062992125984" footer="0.31496062992125984"/>
  <pageSetup paperSize="9" scale="74" orientation="portrait" r:id="rId1"/>
  <rowBreaks count="13" manualBreakCount="13">
    <brk id="60" max="7" man="1"/>
    <brk id="120" max="7" man="1"/>
    <brk id="182" max="7" man="1"/>
    <brk id="243" max="7" man="1"/>
    <brk id="305" max="7" man="1"/>
    <brk id="368" max="7" man="1"/>
    <brk id="430" max="7" man="1"/>
    <brk id="490" max="7" man="1"/>
    <brk id="550" max="7" man="1"/>
    <brk id="610" max="7" man="1"/>
    <brk id="670" max="7" man="1"/>
    <brk id="730" max="7" man="1"/>
    <brk id="79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15</vt:i4>
      </vt:variant>
      <vt:variant>
        <vt:lpstr>Intervalos nomeados</vt:lpstr>
      </vt:variant>
      <vt:variant>
        <vt:i4>11</vt:i4>
      </vt:variant>
    </vt:vector>
  </HeadingPairs>
  <TitlesOfParts>
    <vt:vector size="26" baseType="lpstr">
      <vt:lpstr>259</vt:lpstr>
      <vt:lpstr>SICRO set 2016 com desoneração</vt:lpstr>
      <vt:lpstr>Cronograma</vt:lpstr>
      <vt:lpstr>Curva - s - previsto x medido</vt:lpstr>
      <vt:lpstr>Plano Transporte</vt:lpstr>
      <vt:lpstr>AUXILIARES</vt:lpstr>
      <vt:lpstr>TERRAPLANAGEM</vt:lpstr>
      <vt:lpstr>DRENAGEM</vt:lpstr>
      <vt:lpstr>PAVIMENTAÇÃO</vt:lpstr>
      <vt:lpstr>OBRAS COMPLEMENTARE</vt:lpstr>
      <vt:lpstr>Material Betuminoso</vt:lpstr>
      <vt:lpstr>Mobilização</vt:lpstr>
      <vt:lpstr>Manut Cant</vt:lpstr>
      <vt:lpstr>Instalação</vt:lpstr>
      <vt:lpstr>Cotação Agregados</vt:lpstr>
      <vt:lpstr>'259'!Area_de_impressao</vt:lpstr>
      <vt:lpstr>Cronograma!Area_de_impressao</vt:lpstr>
      <vt:lpstr>'Curva - s - previsto x medido'!Area_de_impressao</vt:lpstr>
      <vt:lpstr>DRENAGEM!Area_de_impressao</vt:lpstr>
      <vt:lpstr>Instalação!Area_de_impressao</vt:lpstr>
      <vt:lpstr>Mobilização!Area_de_impressao</vt:lpstr>
      <vt:lpstr>'OBRAS COMPLEMENTARE'!Area_de_impressao</vt:lpstr>
      <vt:lpstr>PAVIMENTAÇÃO!Area_de_impressao</vt:lpstr>
      <vt:lpstr>TERRAPLANAGEM!Area_de_impressao</vt:lpstr>
      <vt:lpstr>'259'!Titulos_de_impressao</vt:lpstr>
      <vt:lpstr>Cronograma!Titulos_de_impressao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Machado</dc:creator>
  <cp:lastModifiedBy>Thanira Thammy Bastos Vilches</cp:lastModifiedBy>
  <cp:lastPrinted>2017-03-09T15:25:09Z</cp:lastPrinted>
  <dcterms:created xsi:type="dcterms:W3CDTF">2013-01-14T19:27:49Z</dcterms:created>
  <dcterms:modified xsi:type="dcterms:W3CDTF">2017-03-09T15:27:27Z</dcterms:modified>
</cp:coreProperties>
</file>