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.correa\Nextcloud\DF-GEPEC\Carnes\Quadro_de_suprimento\quadros_para_publicação\"/>
    </mc:Choice>
  </mc:AlternateContent>
  <bookViews>
    <workbookView xWindow="-28920" yWindow="-3930" windowWidth="29040" windowHeight="15720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C35" i="1" s="1"/>
  <c r="D33" i="1"/>
  <c r="D35" i="1" s="1"/>
  <c r="E33" i="1"/>
  <c r="F33" i="1"/>
  <c r="G33" i="1"/>
  <c r="H33" i="1"/>
  <c r="I33" i="1"/>
  <c r="I35" i="1" s="1"/>
  <c r="J33" i="1"/>
  <c r="J35" i="1" s="1"/>
  <c r="K33" i="1"/>
  <c r="K35" i="1" s="1"/>
  <c r="L33" i="1"/>
  <c r="L35" i="1" s="1"/>
  <c r="M33" i="1"/>
  <c r="N33" i="1"/>
  <c r="N35" i="1" s="1"/>
  <c r="O33" i="1"/>
  <c r="O35" i="1" s="1"/>
  <c r="P33" i="1"/>
  <c r="Q33" i="1"/>
  <c r="R33" i="1"/>
  <c r="S33" i="1"/>
  <c r="T33" i="1"/>
  <c r="U33" i="1"/>
  <c r="V33" i="1"/>
  <c r="V35" i="1" s="1"/>
  <c r="W33" i="1"/>
  <c r="W35" i="1" s="1"/>
  <c r="X33" i="1"/>
  <c r="Y33" i="1"/>
  <c r="Z33" i="1"/>
  <c r="AA33" i="1"/>
  <c r="AB33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B35" i="1"/>
  <c r="E35" i="1"/>
  <c r="F35" i="1"/>
  <c r="G35" i="1"/>
  <c r="H35" i="1"/>
  <c r="M35" i="1"/>
  <c r="P35" i="1"/>
  <c r="U35" i="1"/>
  <c r="X35" i="1"/>
  <c r="V40" i="1"/>
  <c r="W40" i="1"/>
  <c r="X40" i="1"/>
  <c r="Y40" i="1"/>
  <c r="Z40" i="1"/>
  <c r="AA40" i="1"/>
  <c r="AB40" i="1"/>
  <c r="W41" i="1"/>
  <c r="X41" i="1"/>
  <c r="Y41" i="1"/>
  <c r="Z41" i="1"/>
  <c r="AA41" i="1"/>
  <c r="AB41" i="1"/>
  <c r="V42" i="1"/>
  <c r="W42" i="1"/>
  <c r="X42" i="1"/>
  <c r="Y42" i="1"/>
  <c r="Z42" i="1"/>
  <c r="AA42" i="1"/>
  <c r="AB42" i="1"/>
  <c r="O44" i="1"/>
  <c r="O45" i="1" s="1"/>
  <c r="P44" i="1"/>
  <c r="Q44" i="1"/>
  <c r="R44" i="1"/>
  <c r="R45" i="1" s="1"/>
  <c r="S44" i="1"/>
  <c r="T44" i="1"/>
  <c r="T45" i="1" s="1"/>
  <c r="U44" i="1"/>
  <c r="U45" i="1" s="1"/>
  <c r="V44" i="1"/>
  <c r="W44" i="1"/>
  <c r="X44" i="1"/>
  <c r="Y44" i="1"/>
  <c r="Z44" i="1"/>
  <c r="AA44" i="1"/>
  <c r="AB44" i="1"/>
  <c r="P45" i="1"/>
  <c r="Q45" i="1"/>
  <c r="S45" i="1"/>
  <c r="O52" i="1"/>
  <c r="P52" i="1"/>
  <c r="P53" i="1" s="1"/>
  <c r="Q52" i="1"/>
  <c r="Q53" i="1" s="1"/>
  <c r="R52" i="1"/>
  <c r="R53" i="1" s="1"/>
  <c r="S52" i="1"/>
  <c r="S53" i="1" s="1"/>
  <c r="T52" i="1"/>
  <c r="U52" i="1"/>
  <c r="V52" i="1"/>
  <c r="W52" i="1"/>
  <c r="X52" i="1"/>
  <c r="Y52" i="1"/>
  <c r="Y53" i="1" s="1"/>
  <c r="Z52" i="1"/>
  <c r="Z53" i="1" s="1"/>
  <c r="AA52" i="1"/>
  <c r="AA53" i="1" s="1"/>
  <c r="AB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T53" i="1"/>
  <c r="U53" i="1"/>
  <c r="V53" i="1"/>
  <c r="W53" i="1"/>
  <c r="X53" i="1"/>
  <c r="AB53" i="1"/>
  <c r="AA35" i="1" l="1"/>
  <c r="S35" i="1"/>
  <c r="Y35" i="1"/>
  <c r="Q35" i="1"/>
  <c r="Z35" i="1"/>
  <c r="R35" i="1"/>
  <c r="AB35" i="1"/>
  <c r="T35" i="1"/>
  <c r="B22" i="1"/>
  <c r="B24" i="1" s="1"/>
  <c r="K22" i="1" l="1"/>
  <c r="K24" i="1" s="1"/>
  <c r="AC53" i="1"/>
  <c r="AD51" i="1"/>
  <c r="AD50" i="1"/>
  <c r="AD44" i="1"/>
  <c r="AC42" i="1"/>
  <c r="AC41" i="1"/>
  <c r="AD41" i="1" s="1"/>
  <c r="AC40" i="1"/>
  <c r="AD34" i="1"/>
  <c r="AC33" i="1"/>
  <c r="AC35" i="1" s="1"/>
  <c r="AD32" i="1"/>
  <c r="AD31" i="1"/>
  <c r="AD30" i="1"/>
  <c r="AD29" i="1"/>
  <c r="AB23" i="1"/>
  <c r="AD23" i="1" s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AC22" i="1"/>
  <c r="AC24" i="1" s="1"/>
  <c r="AB22" i="1"/>
  <c r="AA22" i="1"/>
  <c r="AA43" i="1" s="1"/>
  <c r="AA45" i="1" s="1"/>
  <c r="Z22" i="1"/>
  <c r="Y22" i="1"/>
  <c r="Y43" i="1" s="1"/>
  <c r="Y45" i="1" s="1"/>
  <c r="X22" i="1"/>
  <c r="W22" i="1"/>
  <c r="W43" i="1" s="1"/>
  <c r="W45" i="1" s="1"/>
  <c r="V22" i="1"/>
  <c r="V43" i="1" s="1"/>
  <c r="V45" i="1" s="1"/>
  <c r="U22" i="1"/>
  <c r="T22" i="1"/>
  <c r="S22" i="1"/>
  <c r="R22" i="1"/>
  <c r="Q22" i="1"/>
  <c r="P22" i="1"/>
  <c r="O22" i="1"/>
  <c r="O24" i="1" s="1"/>
  <c r="N22" i="1"/>
  <c r="N24" i="1" s="1"/>
  <c r="M22" i="1"/>
  <c r="M24" i="1" s="1"/>
  <c r="L22" i="1"/>
  <c r="L24" i="1" s="1"/>
  <c r="J22" i="1"/>
  <c r="J24" i="1" s="1"/>
  <c r="I22" i="1"/>
  <c r="I24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AD21" i="1"/>
  <c r="AD20" i="1"/>
  <c r="AD19" i="1"/>
  <c r="AD18" i="1"/>
  <c r="V12" i="1"/>
  <c r="U12" i="1"/>
  <c r="T12" i="1"/>
  <c r="S12" i="1"/>
  <c r="R12" i="1"/>
  <c r="Q12" i="1"/>
  <c r="P12" i="1"/>
  <c r="O12" i="1"/>
  <c r="AD11" i="1"/>
  <c r="AC10" i="1"/>
  <c r="AC12" i="1" s="1"/>
  <c r="AB10" i="1"/>
  <c r="AB12" i="1" s="1"/>
  <c r="AA10" i="1"/>
  <c r="Z10" i="1"/>
  <c r="Z12" i="1" s="1"/>
  <c r="Y10" i="1"/>
  <c r="Y12" i="1" s="1"/>
  <c r="X10" i="1"/>
  <c r="W10" i="1"/>
  <c r="AD9" i="1"/>
  <c r="AD8" i="1"/>
  <c r="AD7" i="1"/>
  <c r="AD6" i="1"/>
  <c r="P24" i="1" l="1"/>
  <c r="AB43" i="1"/>
  <c r="AB45" i="1" s="1"/>
  <c r="W24" i="1"/>
  <c r="Z43" i="1"/>
  <c r="Z45" i="1" s="1"/>
  <c r="X24" i="1"/>
  <c r="X43" i="1"/>
  <c r="X45" i="1" s="1"/>
  <c r="V24" i="1"/>
  <c r="Y24" i="1"/>
  <c r="Z24" i="1"/>
  <c r="AA24" i="1"/>
  <c r="U24" i="1"/>
  <c r="R24" i="1"/>
  <c r="S24" i="1"/>
  <c r="AD42" i="1"/>
  <c r="Q24" i="1"/>
  <c r="T24" i="1"/>
  <c r="AD53" i="1"/>
  <c r="AC43" i="1"/>
  <c r="AC45" i="1" s="1"/>
  <c r="AD40" i="1"/>
  <c r="AD10" i="1"/>
  <c r="AD12" i="1"/>
  <c r="AD35" i="1"/>
  <c r="W12" i="1"/>
  <c r="AD33" i="1"/>
  <c r="AD52" i="1"/>
  <c r="X12" i="1"/>
  <c r="AD22" i="1"/>
  <c r="AA12" i="1"/>
  <c r="AB24" i="1"/>
  <c r="AD24" i="1" s="1"/>
  <c r="AD43" i="1" l="1"/>
  <c r="AD45" i="1"/>
</calcChain>
</file>

<file path=xl/sharedStrings.xml><?xml version="1.0" encoding="utf-8"?>
<sst xmlns="http://schemas.openxmlformats.org/spreadsheetml/2006/main" count="110" uniqueCount="48">
  <si>
    <t>1- AVICULTURA DE CORTE</t>
  </si>
  <si>
    <t>ANO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</si>
  <si>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</si>
  <si>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</si>
  <si>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</si>
  <si>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</si>
  <si>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</si>
  <si>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</si>
  <si>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</si>
  <si>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</si>
  <si>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</si>
  <si>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2024*</t>
  </si>
  <si>
    <t>Variação 24/23</t>
  </si>
  <si>
    <t>ALOJAMENTO DE PINTOS DE CORTE (milhões de cabeças)</t>
  </si>
  <si>
    <t>PRODUÇÃO DE CARNE DE FRANGO (1.000 t)</t>
  </si>
  <si>
    <t>IMPORTAÇÃO (1.000 t)</t>
  </si>
  <si>
    <t>EXPORTAÇÃO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</si>
  <si>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</si>
  <si>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</si>
  <si>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</rPr>
      <t xml:space="preserve"> PER CAPITA </t>
    </r>
    <r>
      <rPr>
        <sz val="8"/>
        <rFont val="Arial"/>
      </rPr>
      <t>(kg/hab./ano)</t>
    </r>
  </si>
  <si>
    <r>
      <rPr>
        <b/>
        <sz val="8"/>
        <rFont val="Arial"/>
      </rPr>
      <t>O alojamento</t>
    </r>
    <r>
      <rPr>
        <sz val="8"/>
        <rFont val="Arial"/>
      </rPr>
      <t xml:space="preserve">, e não a produção de pintos de corte, reflete o plantel que irá produzir carne; </t>
    </r>
    <r>
      <rPr>
        <b/>
        <sz val="8"/>
        <rFont val="Arial"/>
      </rPr>
      <t>Alojamento e</t>
    </r>
    <r>
      <rPr>
        <sz val="8"/>
        <rFont val="Arial"/>
      </rPr>
      <t xml:space="preserve"> </t>
    </r>
    <r>
      <rPr>
        <b/>
        <sz val="8"/>
        <rFont val="Arial"/>
      </rPr>
      <t>Produção.</t>
    </r>
    <r>
      <rPr>
        <sz val="8"/>
        <rFont val="Arial"/>
      </rPr>
      <t xml:space="preserve"> Fonte: Assoc. Brasileira dos Produtores de Pintos de Corte - APINCO;</t>
    </r>
  </si>
  <si>
    <r>
      <rPr>
        <b/>
        <sz val="8"/>
        <rFont val="Arial"/>
      </rPr>
      <t>Exportação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</t>
    </r>
    <r>
      <rPr>
        <sz val="8"/>
        <rFont val="Arial"/>
      </rPr>
      <t>. Fonte: IBGE.</t>
    </r>
  </si>
  <si>
    <t>2 - BOVINOS</t>
  </si>
  <si>
    <t>2001</t>
  </si>
  <si>
    <t>REBANHO (1.000 cabeças)</t>
  </si>
  <si>
    <t>PRODUÇÃO DE CARNE (1.000 t  equiv. carcaça)</t>
  </si>
  <si>
    <t>IMPORTAÇÃO (1.000 t  equiv. carcaça)</t>
  </si>
  <si>
    <t>EXPORTAÇÃO (1.000 t  equiv. carcaça)</t>
  </si>
  <si>
    <t>DISPONIBILIDADE INTERNA (1.000 t  equiv. carcaça)</t>
  </si>
  <si>
    <t>3 - SUÍNOS</t>
  </si>
  <si>
    <t>EXPORTAÇÃO (1.000 t equiv. Carcaça)</t>
  </si>
  <si>
    <r>
      <t>4 - TOTAL CARNES (AVICULTURA DE CORTE, BOVINOS E SUÍNOS)</t>
    </r>
    <r>
      <rPr>
        <b/>
        <vertAlign val="superscript"/>
        <sz val="10"/>
        <rFont val="Arial"/>
      </rPr>
      <t>1)</t>
    </r>
  </si>
  <si>
    <t>2023*</t>
  </si>
  <si>
    <t>PRODUÇÃO DE CARNE TOTAL ( 1.000 t)</t>
  </si>
  <si>
    <t>Quadro com o somatório dos valores referentes à Avicultura de Corte, Bovinos e Suínos.</t>
  </si>
  <si>
    <t>5 - OVOS</t>
  </si>
  <si>
    <t>Variação 23/22</t>
  </si>
  <si>
    <t>PLANTEL DE POEDEIRAS (milhões de aves)</t>
  </si>
  <si>
    <t>PRODUÇÃO DE OVOS (bilhões de unidades)</t>
  </si>
  <si>
    <r>
      <t>DISPONIBILIDADE</t>
    </r>
    <r>
      <rPr>
        <i/>
        <sz val="8"/>
        <rFont val="Arial"/>
      </rPr>
      <t xml:space="preserve"> PER CAPITA </t>
    </r>
    <r>
      <rPr>
        <sz val="8"/>
        <rFont val="Arial"/>
      </rPr>
      <t>(unidades/hab./ano)</t>
    </r>
  </si>
  <si>
    <t>Fonte: IBGE</t>
  </si>
  <si>
    <t>Nota Complementar:  As exportações e as importações das carnes bovina e suína resultam dos dados da SECEX (em quilo líquido),  convertidos para</t>
  </si>
  <si>
    <t xml:space="preserve"> equivalente-carcaça.</t>
  </si>
  <si>
    <t>(*) Estimativa da Conab.</t>
  </si>
  <si>
    <t>ELAB.: Conab / Sugof / Gefab - Jul/2024</t>
  </si>
  <si>
    <t>S U P R I M E N T O   D E   C A R N E S   E   O V O S</t>
  </si>
  <si>
    <r>
      <rPr>
        <b/>
        <sz val="8"/>
        <rFont val="Arial"/>
      </rPr>
      <t>Abates</t>
    </r>
    <r>
      <rPr>
        <sz val="8"/>
        <rFont val="Arial"/>
      </rPr>
      <t xml:space="preserve">.  Fonte: IBGE; </t>
    </r>
    <r>
      <rPr>
        <b/>
        <sz val="8"/>
        <rFont val="Arial"/>
      </rPr>
      <t>Exportação e Importação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</t>
    </r>
    <r>
      <rPr>
        <sz val="8"/>
        <rFont val="Arial"/>
      </rPr>
      <t>. Fonte: IBGE.</t>
    </r>
  </si>
  <si>
    <r>
      <rPr>
        <b/>
        <sz val="8"/>
        <rFont val="Arial"/>
      </rPr>
      <t>Abates</t>
    </r>
    <r>
      <rPr>
        <sz val="8"/>
        <rFont val="Arial"/>
      </rPr>
      <t xml:space="preserve">. Fonte: IBGE; </t>
    </r>
    <r>
      <rPr>
        <b/>
        <sz val="8"/>
        <rFont val="Arial"/>
      </rPr>
      <t>Exportação e Importação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 e Produção de carne.</t>
    </r>
    <r>
      <rPr>
        <sz val="8"/>
        <rFont val="Arial"/>
      </rPr>
      <t xml:space="preserve"> Fonte: IBGE;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</si>
</sst>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#,##0.0"/>
    <numFmt numFmtId="167" formatCode="0.0%"/>
    <numFmt numFmtId="168" formatCode="_(* #,##0.0_);_(* \(#,##0.0\);_(* &quot;-&quot;??_);_(@_)"/>
  </numFmts>
  <fonts count="12" x14ac:knownFonts="1">
    <font>
      <sz val="11"/>
      <color theme="1"/>
      <name val="Calibri"/>
      <scheme val="minor"/>
    </font>
    <font>
      <sz val="10"/>
      <name val="Arial"/>
    </font>
    <font>
      <b/>
      <sz val="20"/>
      <name val="Arial"/>
    </font>
    <font>
      <b/>
      <sz val="14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sz val="9"/>
      <name val="Arial"/>
    </font>
    <font>
      <sz val="11"/>
      <color theme="1"/>
      <name val="Calibri"/>
      <scheme val="minor"/>
    </font>
    <font>
      <i/>
      <sz val="8"/>
      <name val="Arial"/>
    </font>
    <font>
      <b/>
      <sz val="8"/>
      <name val="Arial"/>
    </font>
    <font>
      <b/>
      <vertAlign val="superscript"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1"/>
    <xf numFmtId="0" fontId="1" fillId="0" borderId="1"/>
    <xf numFmtId="9" fontId="8" fillId="0" borderId="1" applyFont="0" applyFill="0" applyBorder="0"/>
    <xf numFmtId="9" fontId="1" fillId="0" borderId="1" applyFont="0" applyFill="0" applyBorder="0"/>
    <xf numFmtId="43" fontId="8" fillId="0" borderId="1" applyFont="0" applyFill="0" applyBorder="0"/>
    <xf numFmtId="164" fontId="1" fillId="0" borderId="1" applyFont="0" applyFill="0" applyBorder="0"/>
  </cellStyleXfs>
  <cellXfs count="74">
    <xf numFmtId="0" fontId="0" fillId="0" borderId="1" xfId="0"/>
    <xf numFmtId="0" fontId="1" fillId="0" borderId="1" xfId="1" applyAlignment="1">
      <alignment vertical="center"/>
    </xf>
    <xf numFmtId="0" fontId="2" fillId="0" borderId="1" xfId="1" applyFont="1" applyAlignment="1">
      <alignment vertical="center"/>
    </xf>
    <xf numFmtId="2" fontId="1" fillId="0" borderId="1" xfId="1" applyNumberFormat="1" applyAlignment="1">
      <alignment vertical="center"/>
    </xf>
    <xf numFmtId="0" fontId="3" fillId="0" borderId="1" xfId="1" applyFont="1" applyAlignment="1">
      <alignment horizontal="center" vertical="center"/>
    </xf>
    <xf numFmtId="0" fontId="1" fillId="0" borderId="1" xfId="1" applyAlignment="1">
      <alignment horizontal="center" vertical="center"/>
    </xf>
    <xf numFmtId="165" fontId="1" fillId="0" borderId="1" xfId="1" applyNumberFormat="1" applyAlignment="1">
      <alignment horizontal="center" vertical="center"/>
    </xf>
    <xf numFmtId="165" fontId="1" fillId="0" borderId="1" xfId="1" applyNumberFormat="1" applyAlignment="1">
      <alignment vertical="center"/>
    </xf>
    <xf numFmtId="164" fontId="1" fillId="0" borderId="1" xfId="5" applyFont="1" applyBorder="1" applyAlignment="1">
      <alignment vertical="center"/>
    </xf>
    <xf numFmtId="165" fontId="1" fillId="0" borderId="2" xfId="1" applyNumberForma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" fillId="0" borderId="3" xfId="1" applyBorder="1" applyAlignment="1">
      <alignment vertical="center"/>
    </xf>
    <xf numFmtId="166" fontId="1" fillId="0" borderId="3" xfId="1" applyNumberFormat="1" applyBorder="1" applyAlignment="1">
      <alignment vertical="center"/>
    </xf>
    <xf numFmtId="4" fontId="0" fillId="0" borderId="1" xfId="3" applyNumberFormat="1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quotePrefix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quotePrefix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166" fontId="1" fillId="0" borderId="1" xfId="1" applyNumberFormat="1" applyAlignment="1">
      <alignment vertical="center"/>
    </xf>
    <xf numFmtId="0" fontId="5" fillId="0" borderId="1" xfId="1" applyFont="1" applyAlignment="1">
      <alignment vertical="center"/>
    </xf>
    <xf numFmtId="166" fontId="1" fillId="0" borderId="7" xfId="5" applyNumberFormat="1" applyFont="1" applyBorder="1" applyAlignment="1">
      <alignment vertical="center"/>
    </xf>
    <xf numFmtId="166" fontId="1" fillId="0" borderId="1" xfId="5" applyNumberFormat="1" applyFont="1" applyBorder="1" applyAlignment="1">
      <alignment vertical="center"/>
    </xf>
    <xf numFmtId="166" fontId="1" fillId="0" borderId="8" xfId="5" applyNumberFormat="1" applyFont="1" applyBorder="1" applyAlignment="1">
      <alignment vertical="center"/>
    </xf>
    <xf numFmtId="166" fontId="1" fillId="4" borderId="8" xfId="5" applyNumberFormat="1" applyFont="1" applyFill="1" applyBorder="1" applyAlignment="1">
      <alignment vertical="center"/>
    </xf>
    <xf numFmtId="167" fontId="1" fillId="4" borderId="8" xfId="2" applyNumberFormat="1" applyFont="1" applyFill="1" applyBorder="1"/>
    <xf numFmtId="166" fontId="1" fillId="0" borderId="9" xfId="5" applyNumberFormat="1" applyFont="1" applyBorder="1" applyAlignment="1">
      <alignment vertical="center"/>
    </xf>
    <xf numFmtId="167" fontId="1" fillId="0" borderId="8" xfId="2" applyNumberFormat="1" applyFont="1" applyBorder="1"/>
    <xf numFmtId="4" fontId="1" fillId="0" borderId="1" xfId="1" applyNumberFormat="1" applyAlignment="1">
      <alignment vertical="center"/>
    </xf>
    <xf numFmtId="4" fontId="1" fillId="0" borderId="7" xfId="5" applyNumberFormat="1" applyFont="1" applyBorder="1" applyAlignment="1">
      <alignment vertical="center"/>
    </xf>
    <xf numFmtId="4" fontId="1" fillId="0" borderId="1" xfId="5" applyNumberFormat="1" applyFont="1" applyBorder="1" applyAlignment="1">
      <alignment vertical="center"/>
    </xf>
    <xf numFmtId="4" fontId="1" fillId="0" borderId="8" xfId="5" applyNumberFormat="1" applyFont="1" applyBorder="1" applyAlignment="1">
      <alignment vertical="center"/>
    </xf>
    <xf numFmtId="166" fontId="1" fillId="0" borderId="7" xfId="1" applyNumberFormat="1" applyBorder="1" applyAlignment="1">
      <alignment vertical="center"/>
    </xf>
    <xf numFmtId="166" fontId="1" fillId="0" borderId="8" xfId="1" applyNumberFormat="1" applyBorder="1" applyAlignment="1">
      <alignment vertical="center"/>
    </xf>
    <xf numFmtId="166" fontId="1" fillId="0" borderId="10" xfId="1" applyNumberFormat="1" applyBorder="1" applyAlignment="1">
      <alignment vertical="center"/>
    </xf>
    <xf numFmtId="166" fontId="1" fillId="0" borderId="10" xfId="5" applyNumberFormat="1" applyFont="1" applyBorder="1" applyAlignment="1">
      <alignment vertical="center"/>
    </xf>
    <xf numFmtId="166" fontId="1" fillId="0" borderId="11" xfId="5" applyNumberFormat="1" applyFont="1" applyBorder="1" applyAlignment="1">
      <alignment vertical="center"/>
    </xf>
    <xf numFmtId="167" fontId="1" fillId="0" borderId="11" xfId="2" applyNumberFormat="1" applyFont="1" applyBorder="1"/>
    <xf numFmtId="0" fontId="5" fillId="0" borderId="3" xfId="1" applyFont="1" applyBorder="1" applyAlignment="1">
      <alignment vertical="center"/>
    </xf>
    <xf numFmtId="168" fontId="1" fillId="0" borderId="3" xfId="1" applyNumberFormat="1" applyBorder="1" applyAlignment="1">
      <alignment vertical="center"/>
    </xf>
    <xf numFmtId="167" fontId="1" fillId="0" borderId="3" xfId="3" applyNumberFormat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1" xfId="1" applyFont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7" xfId="1" quotePrefix="1" applyFont="1" applyFill="1" applyBorder="1" applyAlignment="1">
      <alignment horizontal="center" vertical="center"/>
    </xf>
    <xf numFmtId="0" fontId="4" fillId="2" borderId="8" xfId="1" quotePrefix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4" fillId="2" borderId="14" xfId="1" quotePrefix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66" fontId="1" fillId="0" borderId="17" xfId="5" applyNumberFormat="1" applyFont="1" applyBorder="1" applyAlignment="1">
      <alignment vertical="center"/>
    </xf>
    <xf numFmtId="166" fontId="1" fillId="0" borderId="3" xfId="5" applyNumberFormat="1" applyFont="1" applyBorder="1" applyAlignment="1">
      <alignment vertical="center"/>
    </xf>
    <xf numFmtId="166" fontId="1" fillId="0" borderId="18" xfId="5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68" fontId="1" fillId="0" borderId="1" xfId="1" applyNumberFormat="1" applyAlignment="1">
      <alignment vertical="center"/>
    </xf>
    <xf numFmtId="10" fontId="1" fillId="0" borderId="1" xfId="2" applyNumberFormat="1" applyFont="1" applyBorder="1" applyAlignment="1">
      <alignment vertical="center"/>
    </xf>
    <xf numFmtId="164" fontId="4" fillId="2" borderId="5" xfId="5" quotePrefix="1" applyFont="1" applyFill="1" applyBorder="1" applyAlignment="1">
      <alignment horizontal="center" vertical="center"/>
    </xf>
    <xf numFmtId="0" fontId="4" fillId="2" borderId="19" xfId="1" quotePrefix="1" applyFont="1" applyFill="1" applyBorder="1" applyAlignment="1">
      <alignment horizontal="center" vertical="center"/>
    </xf>
    <xf numFmtId="0" fontId="4" fillId="2" borderId="12" xfId="1" quotePrefix="1" applyFont="1" applyFill="1" applyBorder="1" applyAlignment="1">
      <alignment horizontal="center" vertical="center"/>
    </xf>
    <xf numFmtId="164" fontId="1" fillId="0" borderId="3" xfId="5" applyFont="1" applyBorder="1" applyAlignment="1">
      <alignment vertical="center"/>
    </xf>
    <xf numFmtId="9" fontId="0" fillId="0" borderId="3" xfId="3" applyFont="1" applyBorder="1" applyAlignment="1">
      <alignment vertical="center"/>
    </xf>
    <xf numFmtId="9" fontId="0" fillId="0" borderId="1" xfId="3" applyFont="1" applyBorder="1" applyAlignment="1">
      <alignment vertical="center"/>
    </xf>
    <xf numFmtId="166" fontId="1" fillId="0" borderId="11" xfId="1" applyNumberFormat="1" applyBorder="1" applyAlignment="1">
      <alignment vertical="center"/>
    </xf>
    <xf numFmtId="167" fontId="1" fillId="0" borderId="1" xfId="3" applyNumberFormat="1" applyFont="1" applyBorder="1" applyAlignment="1">
      <alignment vertical="center"/>
    </xf>
    <xf numFmtId="43" fontId="1" fillId="0" borderId="1" xfId="4" applyFont="1" applyBorder="1" applyAlignment="1">
      <alignment vertical="center"/>
    </xf>
    <xf numFmtId="0" fontId="4" fillId="2" borderId="16" xfId="1" applyFont="1" applyFill="1" applyBorder="1" applyAlignment="1">
      <alignment horizontal="center" vertical="center" wrapText="1"/>
    </xf>
    <xf numFmtId="167" fontId="1" fillId="0" borderId="18" xfId="3" applyNumberFormat="1" applyFont="1" applyBorder="1" applyAlignment="1">
      <alignment vertical="center"/>
    </xf>
    <xf numFmtId="167" fontId="1" fillId="0" borderId="8" xfId="3" applyNumberFormat="1" applyFont="1" applyBorder="1" applyAlignment="1">
      <alignment vertical="center"/>
    </xf>
    <xf numFmtId="167" fontId="1" fillId="0" borderId="11" xfId="3" applyNumberFormat="1" applyFont="1" applyBorder="1" applyAlignment="1">
      <alignment vertical="center"/>
    </xf>
    <xf numFmtId="0" fontId="6" fillId="0" borderId="1" xfId="1" applyFont="1" applyAlignment="1">
      <alignment vertical="center"/>
    </xf>
    <xf numFmtId="0" fontId="7" fillId="0" borderId="1" xfId="1" applyFont="1" applyAlignment="1">
      <alignment vertical="center"/>
    </xf>
    <xf numFmtId="166" fontId="1" fillId="0" borderId="8" xfId="5" applyNumberFormat="1" applyFont="1" applyFill="1" applyBorder="1" applyAlignment="1">
      <alignment vertical="center"/>
    </xf>
  </cellXfs>
  <cellStyles count="6">
    <cellStyle name="Normal" xfId="0" builtinId="0"/>
    <cellStyle name="Normal 2" xfId="1"/>
    <cellStyle name="Porcentagem" xfId="2" builtinId="5"/>
    <cellStyle name="Porcentagem 2" xfId="3"/>
    <cellStyle name="Vírgula" xfId="4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showGridLines="0" tabSelected="1" zoomScale="115" zoomScaleNormal="115" workbookViewId="0">
      <pane xSplit="1" topLeftCell="W1" activePane="topRight" state="frozen"/>
      <selection activeCell="AD7" sqref="AD7"/>
      <selection pane="topRight" activeCell="AE1" sqref="AE1:AI1048576"/>
    </sheetView>
  </sheetViews>
  <sheetFormatPr defaultColWidth="11.5703125" defaultRowHeight="12.75" x14ac:dyDescent="0.25"/>
  <cols>
    <col min="1" max="1" width="45" style="1" customWidth="1"/>
    <col min="2" max="2" width="11.140625" style="1" hidden="1" customWidth="1"/>
    <col min="3" max="4" width="11.42578125" style="1" hidden="1" customWidth="1"/>
    <col min="5" max="6" width="11.140625" style="1" hidden="1" customWidth="1"/>
    <col min="7" max="7" width="11.85546875" style="1" hidden="1" customWidth="1"/>
    <col min="8" max="8" width="11.5703125" style="1" hidden="1" customWidth="1"/>
    <col min="9" max="9" width="12.5703125" style="1" hidden="1" customWidth="1"/>
    <col min="10" max="10" width="11.5703125" style="1" hidden="1" customWidth="1"/>
    <col min="11" max="11" width="12.85546875" style="1" hidden="1" customWidth="1"/>
    <col min="12" max="12" width="11.85546875" style="1" hidden="1" customWidth="1"/>
    <col min="13" max="13" width="10.7109375" style="1" hidden="1" customWidth="1"/>
    <col min="14" max="22" width="11.5703125" style="1" hidden="1" customWidth="1"/>
    <col min="23" max="29" width="11.5703125" style="1" customWidth="1"/>
    <col min="30" max="30" width="10.140625" style="1" customWidth="1"/>
    <col min="31" max="16384" width="11.5703125" style="1"/>
  </cols>
  <sheetData>
    <row r="1" spans="1:30" ht="26.25" x14ac:dyDescent="0.2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D1" s="3"/>
    </row>
    <row r="2" spans="1:30" ht="18" x14ac:dyDescent="0.25">
      <c r="A2" s="4"/>
      <c r="B2" s="4"/>
      <c r="C2" s="4"/>
      <c r="D2" s="4"/>
      <c r="E2" s="4"/>
      <c r="F2" s="5"/>
      <c r="G2" s="5"/>
      <c r="H2" s="6"/>
      <c r="I2" s="5"/>
      <c r="J2" s="7"/>
      <c r="L2" s="8"/>
    </row>
    <row r="3" spans="1:30" ht="13.5" thickBot="1" x14ac:dyDescent="0.3"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</row>
    <row r="4" spans="1:30" ht="15.75" thickBot="1" x14ac:dyDescent="0.3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3"/>
    </row>
    <row r="5" spans="1:30" ht="26.25" thickBot="1" x14ac:dyDescent="0.3">
      <c r="A5" s="14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>
        <v>2001</v>
      </c>
      <c r="G5" s="15" t="s">
        <v>6</v>
      </c>
      <c r="H5" s="15" t="s">
        <v>7</v>
      </c>
      <c r="I5" s="15" t="s">
        <v>8</v>
      </c>
      <c r="J5" s="17" t="s">
        <v>9</v>
      </c>
      <c r="K5" s="15" t="s">
        <v>10</v>
      </c>
      <c r="L5" s="16">
        <v>2007</v>
      </c>
      <c r="M5" s="16">
        <v>2008</v>
      </c>
      <c r="N5" s="18">
        <v>2009</v>
      </c>
      <c r="O5" s="18">
        <v>2010</v>
      </c>
      <c r="P5" s="18">
        <v>2011</v>
      </c>
      <c r="Q5" s="18">
        <v>2012</v>
      </c>
      <c r="R5" s="18">
        <v>2013</v>
      </c>
      <c r="S5" s="18">
        <v>2014</v>
      </c>
      <c r="T5" s="18">
        <v>2015</v>
      </c>
      <c r="U5" s="18">
        <v>2016</v>
      </c>
      <c r="V5" s="18">
        <v>2017</v>
      </c>
      <c r="W5" s="18">
        <v>2018</v>
      </c>
      <c r="X5" s="18">
        <v>2019</v>
      </c>
      <c r="Y5" s="18">
        <v>2020</v>
      </c>
      <c r="Z5" s="18">
        <v>2021</v>
      </c>
      <c r="AA5" s="18">
        <v>2022</v>
      </c>
      <c r="AB5" s="18">
        <v>2023</v>
      </c>
      <c r="AC5" s="18" t="s">
        <v>11</v>
      </c>
      <c r="AD5" s="19" t="s">
        <v>12</v>
      </c>
    </row>
    <row r="6" spans="1:30" s="20" customFormat="1" x14ac:dyDescent="0.2">
      <c r="A6" s="21" t="s">
        <v>13</v>
      </c>
      <c r="B6" s="23">
        <v>2852</v>
      </c>
      <c r="C6" s="22">
        <v>2849</v>
      </c>
      <c r="D6" s="22">
        <v>3146</v>
      </c>
      <c r="E6" s="22">
        <v>3246</v>
      </c>
      <c r="F6" s="22">
        <v>3468</v>
      </c>
      <c r="G6" s="24">
        <v>3817</v>
      </c>
      <c r="H6" s="24">
        <v>3905</v>
      </c>
      <c r="I6" s="22">
        <v>4275.6000000000004</v>
      </c>
      <c r="J6" s="22">
        <v>4690.1000000000004</v>
      </c>
      <c r="K6" s="22">
        <v>4571.1970000000001</v>
      </c>
      <c r="L6" s="22">
        <v>5145.1116060000004</v>
      </c>
      <c r="M6" s="22">
        <v>5462.947893999999</v>
      </c>
      <c r="N6" s="24">
        <v>5556.9957979999999</v>
      </c>
      <c r="O6" s="24">
        <v>5986.7208759999994</v>
      </c>
      <c r="P6" s="24">
        <v>6232.6435200000005</v>
      </c>
      <c r="Q6" s="24">
        <v>5998.7444550000009</v>
      </c>
      <c r="R6" s="24">
        <v>6138.9449590000004</v>
      </c>
      <c r="S6" s="24">
        <v>6226.2803780000004</v>
      </c>
      <c r="T6" s="24">
        <v>6500.4516950000007</v>
      </c>
      <c r="U6" s="24">
        <v>6444.6114780000007</v>
      </c>
      <c r="V6" s="24">
        <v>6206.3472550000006</v>
      </c>
      <c r="W6" s="24">
        <v>6063.8273380000001</v>
      </c>
      <c r="X6" s="24">
        <v>6459.0608680000014</v>
      </c>
      <c r="Y6" s="24">
        <v>6810.109535999999</v>
      </c>
      <c r="Z6" s="24">
        <v>6912.2439859999995</v>
      </c>
      <c r="AA6" s="24">
        <v>6856.7659999999996</v>
      </c>
      <c r="AB6" s="24">
        <v>6876</v>
      </c>
      <c r="AC6" s="25">
        <v>6919.3952259971757</v>
      </c>
      <c r="AD6" s="26">
        <f t="shared" ref="AD6:AD12" si="0">(AC6-AB6)/AB6</f>
        <v>6.3111148919685368E-3</v>
      </c>
    </row>
    <row r="7" spans="1:30" s="20" customFormat="1" x14ac:dyDescent="0.2">
      <c r="A7" s="21" t="s">
        <v>14</v>
      </c>
      <c r="B7" s="23">
        <v>4460.8999999999996</v>
      </c>
      <c r="C7" s="22">
        <v>4853.6000000000004</v>
      </c>
      <c r="D7" s="22">
        <v>5526</v>
      </c>
      <c r="E7" s="22">
        <v>5980.6</v>
      </c>
      <c r="F7" s="22">
        <v>6567.3</v>
      </c>
      <c r="G7" s="24">
        <v>7449</v>
      </c>
      <c r="H7" s="24">
        <v>7645.2</v>
      </c>
      <c r="I7" s="22">
        <v>8408.5</v>
      </c>
      <c r="J7" s="22">
        <v>9348</v>
      </c>
      <c r="K7" s="22">
        <v>9353.66</v>
      </c>
      <c r="L7" s="22">
        <v>10305.236000000001</v>
      </c>
      <c r="M7" s="22">
        <v>11032.759</v>
      </c>
      <c r="N7" s="24">
        <v>11021.242</v>
      </c>
      <c r="O7" s="24">
        <v>12312.26</v>
      </c>
      <c r="P7" s="24">
        <v>12863.17</v>
      </c>
      <c r="Q7" s="24">
        <v>12661.92303</v>
      </c>
      <c r="R7" s="24">
        <v>12662.9645</v>
      </c>
      <c r="S7" s="24">
        <v>12945.868200000001</v>
      </c>
      <c r="T7" s="24">
        <v>13546.5514</v>
      </c>
      <c r="U7" s="24">
        <v>13523.492</v>
      </c>
      <c r="V7" s="24">
        <v>13612.1</v>
      </c>
      <c r="W7" s="24">
        <v>13288.637000000001</v>
      </c>
      <c r="X7" s="24">
        <v>13936.011</v>
      </c>
      <c r="Y7" s="24">
        <v>14683.165999999999</v>
      </c>
      <c r="Z7" s="24">
        <v>15232.795</v>
      </c>
      <c r="AA7" s="24">
        <v>14782.846</v>
      </c>
      <c r="AB7" s="24">
        <v>14921</v>
      </c>
      <c r="AC7" s="25">
        <v>15176.408276702325</v>
      </c>
      <c r="AD7" s="26">
        <f t="shared" si="0"/>
        <v>1.7117369928444787E-2</v>
      </c>
    </row>
    <row r="8" spans="1:30" s="20" customFormat="1" x14ac:dyDescent="0.2">
      <c r="A8" s="21" t="s">
        <v>15</v>
      </c>
      <c r="B8" s="23"/>
      <c r="C8" s="27"/>
      <c r="D8" s="22"/>
      <c r="E8" s="22"/>
      <c r="F8" s="24"/>
      <c r="G8" s="24"/>
      <c r="H8" s="24"/>
      <c r="I8" s="22"/>
      <c r="J8" s="22"/>
      <c r="K8" s="22"/>
      <c r="L8" s="22"/>
      <c r="M8" s="22"/>
      <c r="N8" s="24"/>
      <c r="O8" s="24"/>
      <c r="P8" s="24"/>
      <c r="Q8" s="24"/>
      <c r="R8" s="24"/>
      <c r="S8" s="24"/>
      <c r="T8" s="24"/>
      <c r="U8" s="24"/>
      <c r="V8" s="24">
        <v>3.3</v>
      </c>
      <c r="W8" s="24">
        <v>3.4</v>
      </c>
      <c r="X8" s="24">
        <v>5</v>
      </c>
      <c r="Y8" s="24">
        <v>5.2</v>
      </c>
      <c r="Z8" s="24">
        <v>5.3</v>
      </c>
      <c r="AA8" s="24">
        <v>4.8</v>
      </c>
      <c r="AB8" s="24">
        <v>1.9433058000000001</v>
      </c>
      <c r="AC8" s="25">
        <v>2.9849999999999999</v>
      </c>
      <c r="AD8" s="26">
        <f t="shared" si="0"/>
        <v>0.53604234598589673</v>
      </c>
    </row>
    <row r="9" spans="1:30" s="20" customFormat="1" x14ac:dyDescent="0.2">
      <c r="A9" s="21" t="s">
        <v>16</v>
      </c>
      <c r="B9" s="23">
        <v>651.29999999999995</v>
      </c>
      <c r="C9" s="22">
        <v>616.5</v>
      </c>
      <c r="D9" s="22">
        <v>776.4</v>
      </c>
      <c r="E9" s="22">
        <v>916.1</v>
      </c>
      <c r="F9" s="22">
        <v>1265.9000000000001</v>
      </c>
      <c r="G9" s="24">
        <v>1624.9</v>
      </c>
      <c r="H9" s="24">
        <v>1959.8</v>
      </c>
      <c r="I9" s="22">
        <v>2469.6999999999998</v>
      </c>
      <c r="J9" s="22">
        <v>2846.4987169999999</v>
      </c>
      <c r="K9" s="22">
        <v>2714.4202780000001</v>
      </c>
      <c r="L9" s="22">
        <v>3284.7437249999998</v>
      </c>
      <c r="M9" s="22">
        <v>3637.5520120000001</v>
      </c>
      <c r="N9" s="24">
        <v>3628.0478320000002</v>
      </c>
      <c r="O9" s="24">
        <v>3815.9603400000001</v>
      </c>
      <c r="P9" s="24">
        <v>3939.361504</v>
      </c>
      <c r="Q9" s="24">
        <v>3912.3026009999999</v>
      </c>
      <c r="R9" s="24">
        <v>3886.8836120000001</v>
      </c>
      <c r="S9" s="24">
        <v>3991.212059</v>
      </c>
      <c r="T9" s="24">
        <v>4223.1924879999997</v>
      </c>
      <c r="U9" s="24">
        <v>4306.9002659999996</v>
      </c>
      <c r="V9" s="24">
        <v>4231.5894259999995</v>
      </c>
      <c r="W9" s="24">
        <v>4017.6931</v>
      </c>
      <c r="X9" s="24">
        <v>4174.7818139999999</v>
      </c>
      <c r="Y9" s="24">
        <v>4124.6582920000001</v>
      </c>
      <c r="Z9" s="24">
        <v>4467.5833830000001</v>
      </c>
      <c r="AA9" s="24">
        <v>4652.7709999999997</v>
      </c>
      <c r="AB9" s="24">
        <v>5009.3</v>
      </c>
      <c r="AC9" s="25">
        <v>5053.3</v>
      </c>
      <c r="AD9" s="26">
        <f t="shared" si="0"/>
        <v>8.7836623879583974E-3</v>
      </c>
    </row>
    <row r="10" spans="1:30" s="20" customFormat="1" x14ac:dyDescent="0.2">
      <c r="A10" s="21" t="s">
        <v>17</v>
      </c>
      <c r="B10" s="22">
        <v>3809.5999999999995</v>
      </c>
      <c r="C10" s="27">
        <v>4237.1000000000004</v>
      </c>
      <c r="D10" s="22">
        <v>4749.6000000000004</v>
      </c>
      <c r="E10" s="22">
        <v>5064.5</v>
      </c>
      <c r="F10" s="24">
        <v>5301.4</v>
      </c>
      <c r="G10" s="24">
        <v>5824.1</v>
      </c>
      <c r="H10" s="24">
        <v>5685.4</v>
      </c>
      <c r="I10" s="22">
        <v>5938.8</v>
      </c>
      <c r="J10" s="22">
        <v>6501.5012829999996</v>
      </c>
      <c r="K10" s="22">
        <v>6639.2397220000003</v>
      </c>
      <c r="L10" s="22">
        <v>7020.4922750000005</v>
      </c>
      <c r="M10" s="22">
        <v>7395.2069879999999</v>
      </c>
      <c r="N10" s="24">
        <v>7393.194168</v>
      </c>
      <c r="O10" s="24">
        <v>8496.2996600000006</v>
      </c>
      <c r="P10" s="24">
        <v>8923.8084959999996</v>
      </c>
      <c r="Q10" s="24">
        <v>8749.6204290000005</v>
      </c>
      <c r="R10" s="24">
        <v>8776.0808880000004</v>
      </c>
      <c r="S10" s="24">
        <v>8954.6561410000013</v>
      </c>
      <c r="T10" s="24">
        <v>9323.3589119999997</v>
      </c>
      <c r="U10" s="24">
        <v>9216.5917340000015</v>
      </c>
      <c r="V10" s="24">
        <v>9380.5105739999999</v>
      </c>
      <c r="W10" s="24">
        <f t="shared" ref="W10:AC10" si="1">W7+W8-W9</f>
        <v>9274.3438999999998</v>
      </c>
      <c r="X10" s="24">
        <f t="shared" si="1"/>
        <v>9766.2291860000005</v>
      </c>
      <c r="Y10" s="24">
        <f t="shared" si="1"/>
        <v>10563.707708</v>
      </c>
      <c r="Z10" s="24">
        <f t="shared" si="1"/>
        <v>10770.511617</v>
      </c>
      <c r="AA10" s="24">
        <f t="shared" si="1"/>
        <v>10134.875</v>
      </c>
      <c r="AB10" s="24">
        <f t="shared" si="1"/>
        <v>9913.6433058000002</v>
      </c>
      <c r="AC10" s="24">
        <f t="shared" si="1"/>
        <v>10126.093276702326</v>
      </c>
      <c r="AD10" s="28">
        <f t="shared" si="0"/>
        <v>2.1430060004078558E-2</v>
      </c>
    </row>
    <row r="11" spans="1:30" s="29" customFormat="1" x14ac:dyDescent="0.2">
      <c r="A11" s="21" t="s">
        <v>18</v>
      </c>
      <c r="B11" s="31">
        <v>159.55000000000001</v>
      </c>
      <c r="C11" s="30">
        <v>161.71</v>
      </c>
      <c r="D11" s="30">
        <v>163.9</v>
      </c>
      <c r="E11" s="30">
        <v>173.45</v>
      </c>
      <c r="F11" s="30">
        <v>175.89</v>
      </c>
      <c r="G11" s="32">
        <v>178.28</v>
      </c>
      <c r="H11" s="32">
        <v>180.62</v>
      </c>
      <c r="I11" s="30">
        <v>182.91</v>
      </c>
      <c r="J11" s="30">
        <v>185.15</v>
      </c>
      <c r="K11" s="30">
        <v>187.34</v>
      </c>
      <c r="L11" s="30">
        <v>189.46</v>
      </c>
      <c r="M11" s="30">
        <v>191.53</v>
      </c>
      <c r="N11" s="32">
        <v>193.54</v>
      </c>
      <c r="O11" s="24">
        <v>190.755799</v>
      </c>
      <c r="P11" s="24">
        <v>191.74772915480003</v>
      </c>
      <c r="Q11" s="24">
        <v>192.744817346405</v>
      </c>
      <c r="R11" s="24">
        <v>193.74709039660632</v>
      </c>
      <c r="S11" s="24">
        <v>194.7545752666687</v>
      </c>
      <c r="T11" s="24">
        <v>195.76729905805541</v>
      </c>
      <c r="U11" s="24">
        <v>196.7852890131573</v>
      </c>
      <c r="V11" s="24">
        <v>197.80857251602575</v>
      </c>
      <c r="W11" s="24">
        <v>198.83717709310909</v>
      </c>
      <c r="X11" s="24">
        <v>199.87113041399328</v>
      </c>
      <c r="Y11" s="24">
        <v>200.9104602921461</v>
      </c>
      <c r="Z11" s="24">
        <v>201.95519468566528</v>
      </c>
      <c r="AA11" s="24">
        <v>203.062512</v>
      </c>
      <c r="AB11" s="24">
        <v>204.11843706240001</v>
      </c>
      <c r="AC11" s="24">
        <v>205.2</v>
      </c>
      <c r="AD11" s="28">
        <f t="shared" si="0"/>
        <v>5.2987028176653354E-3</v>
      </c>
    </row>
    <row r="12" spans="1:30" s="20" customFormat="1" ht="13.5" thickBot="1" x14ac:dyDescent="0.25">
      <c r="A12" s="21" t="s">
        <v>19</v>
      </c>
      <c r="B12" s="34">
        <v>23.877154497022872</v>
      </c>
      <c r="C12" s="34">
        <v>26.201842805021336</v>
      </c>
      <c r="D12" s="33">
        <v>28.97864551555827</v>
      </c>
      <c r="E12" s="35">
        <v>29.198616315941194</v>
      </c>
      <c r="F12" s="34">
        <v>30.140428677014043</v>
      </c>
      <c r="G12" s="34">
        <v>32.668274624186672</v>
      </c>
      <c r="H12" s="34">
        <v>31.477134315136748</v>
      </c>
      <c r="I12" s="35">
        <v>32.468427095292768</v>
      </c>
      <c r="J12" s="36">
        <v>35.11477873615987</v>
      </c>
      <c r="K12" s="36">
        <v>35.439520241272554</v>
      </c>
      <c r="L12" s="36">
        <v>37.055274332312891</v>
      </c>
      <c r="M12" s="36">
        <v>38.611220111731846</v>
      </c>
      <c r="N12" s="37">
        <v>38.1998251937584</v>
      </c>
      <c r="O12" s="37">
        <f t="shared" ref="O12:AC12" si="2">O10/O11</f>
        <v>44.540190675933268</v>
      </c>
      <c r="P12" s="37">
        <f t="shared" si="2"/>
        <v>46.539317755339425</v>
      </c>
      <c r="Q12" s="37">
        <f t="shared" si="2"/>
        <v>45.394841477241904</v>
      </c>
      <c r="R12" s="37">
        <f t="shared" si="2"/>
        <v>45.296581590129122</v>
      </c>
      <c r="S12" s="37">
        <f t="shared" si="2"/>
        <v>45.979182408109246</v>
      </c>
      <c r="T12" s="37">
        <f t="shared" si="2"/>
        <v>47.624700125403109</v>
      </c>
      <c r="U12" s="37">
        <f t="shared" si="2"/>
        <v>46.835776089867011</v>
      </c>
      <c r="V12" s="37">
        <f t="shared" si="2"/>
        <v>47.422164038113287</v>
      </c>
      <c r="W12" s="37">
        <f t="shared" si="2"/>
        <v>46.64290670178405</v>
      </c>
      <c r="X12" s="37">
        <f t="shared" si="2"/>
        <v>48.862630464795991</v>
      </c>
      <c r="Y12" s="37">
        <f t="shared" si="2"/>
        <v>52.579182251830971</v>
      </c>
      <c r="Z12" s="37">
        <f t="shared" si="2"/>
        <v>53.331193751979718</v>
      </c>
      <c r="AA12" s="37">
        <f t="shared" si="2"/>
        <v>49.910123243230636</v>
      </c>
      <c r="AB12" s="37">
        <f t="shared" si="2"/>
        <v>48.568093350476474</v>
      </c>
      <c r="AC12" s="37">
        <f t="shared" si="2"/>
        <v>49.347433122331026</v>
      </c>
      <c r="AD12" s="38">
        <f t="shared" si="0"/>
        <v>1.6046332439502823E-2</v>
      </c>
    </row>
    <row r="13" spans="1:30" ht="12.75" customHeight="1" x14ac:dyDescent="0.25">
      <c r="A13" s="39" t="s">
        <v>20</v>
      </c>
      <c r="B13" s="40"/>
      <c r="C13" s="40"/>
      <c r="D13" s="40"/>
      <c r="E13" s="40"/>
      <c r="F13" s="40"/>
      <c r="G13" s="40"/>
      <c r="H13" s="40"/>
      <c r="I13" s="40"/>
      <c r="J13" s="11"/>
      <c r="K13" s="11"/>
      <c r="L13" s="11"/>
      <c r="M13" s="1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12.75" customHeight="1" x14ac:dyDescent="0.25">
      <c r="A14" s="21" t="s">
        <v>21</v>
      </c>
    </row>
    <row r="15" spans="1:30" ht="27" customHeight="1" thickBo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13.5" thickBot="1" x14ac:dyDescent="0.3">
      <c r="A16" s="43" t="s">
        <v>22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25.5" customHeight="1" thickBot="1" x14ac:dyDescent="0.3">
      <c r="A17" s="44" t="s">
        <v>1</v>
      </c>
      <c r="B17" s="45" t="s">
        <v>2</v>
      </c>
      <c r="C17" s="45" t="s">
        <v>3</v>
      </c>
      <c r="D17" s="46" t="s">
        <v>4</v>
      </c>
      <c r="E17" s="47" t="s">
        <v>5</v>
      </c>
      <c r="F17" s="47" t="s">
        <v>23</v>
      </c>
      <c r="G17" s="47" t="s">
        <v>6</v>
      </c>
      <c r="H17" s="47" t="s">
        <v>7</v>
      </c>
      <c r="I17" s="47" t="s">
        <v>8</v>
      </c>
      <c r="J17" s="48" t="s">
        <v>9</v>
      </c>
      <c r="K17" s="49" t="s">
        <v>10</v>
      </c>
      <c r="L17" s="50">
        <v>2007</v>
      </c>
      <c r="M17" s="51">
        <v>2008</v>
      </c>
      <c r="N17" s="50">
        <v>2009</v>
      </c>
      <c r="O17" s="50">
        <v>2010</v>
      </c>
      <c r="P17" s="50">
        <v>2011</v>
      </c>
      <c r="Q17" s="50">
        <v>2012</v>
      </c>
      <c r="R17" s="50">
        <v>2013</v>
      </c>
      <c r="S17" s="50">
        <v>2014</v>
      </c>
      <c r="T17" s="50">
        <v>2015</v>
      </c>
      <c r="U17" s="50">
        <v>2016</v>
      </c>
      <c r="V17" s="50">
        <v>2017</v>
      </c>
      <c r="W17" s="50">
        <v>2018</v>
      </c>
      <c r="X17" s="50">
        <v>2019</v>
      </c>
      <c r="Y17" s="50">
        <v>2020</v>
      </c>
      <c r="Z17" s="50">
        <v>2021</v>
      </c>
      <c r="AA17" s="50">
        <v>2022</v>
      </c>
      <c r="AB17" s="50">
        <v>2023</v>
      </c>
      <c r="AC17" s="18" t="s">
        <v>11</v>
      </c>
      <c r="AD17" s="19" t="s">
        <v>12</v>
      </c>
    </row>
    <row r="18" spans="1:30" s="20" customFormat="1" x14ac:dyDescent="0.2">
      <c r="A18" s="39" t="s">
        <v>24</v>
      </c>
      <c r="B18" s="53">
        <v>161416</v>
      </c>
      <c r="C18" s="52">
        <v>163154</v>
      </c>
      <c r="D18" s="52">
        <v>164621</v>
      </c>
      <c r="E18" s="52">
        <v>169876</v>
      </c>
      <c r="F18" s="52">
        <v>176389</v>
      </c>
      <c r="G18" s="54">
        <v>185348</v>
      </c>
      <c r="H18" s="54">
        <v>195551</v>
      </c>
      <c r="I18" s="52">
        <v>204512.7</v>
      </c>
      <c r="J18" s="52">
        <v>207156.7</v>
      </c>
      <c r="K18" s="52">
        <v>205886.2</v>
      </c>
      <c r="L18" s="52">
        <v>199752.014</v>
      </c>
      <c r="M18" s="52">
        <v>202306.731</v>
      </c>
      <c r="N18" s="54">
        <v>205307.954</v>
      </c>
      <c r="O18" s="54">
        <v>209541.109</v>
      </c>
      <c r="P18" s="54">
        <v>212815.3</v>
      </c>
      <c r="Q18" s="54">
        <v>211279.08199999999</v>
      </c>
      <c r="R18" s="54">
        <v>211764.3</v>
      </c>
      <c r="S18" s="54">
        <v>212366.1</v>
      </c>
      <c r="T18" s="54">
        <v>215220.508</v>
      </c>
      <c r="U18" s="54">
        <v>218190.76800000001</v>
      </c>
      <c r="V18" s="54">
        <v>215003.57800000001</v>
      </c>
      <c r="W18" s="54">
        <v>213809.44500000001</v>
      </c>
      <c r="X18" s="54">
        <v>214689.984</v>
      </c>
      <c r="Y18" s="54">
        <v>217836.28200000001</v>
      </c>
      <c r="Z18" s="54">
        <v>224602.11199999999</v>
      </c>
      <c r="AA18" s="54">
        <v>234352.649</v>
      </c>
      <c r="AB18" s="54">
        <v>238635</v>
      </c>
      <c r="AC18" s="73">
        <v>242931.9</v>
      </c>
      <c r="AD18" s="28">
        <f t="shared" ref="AD18:AD53" si="3">(AC18-AB18)/AB18</f>
        <v>1.8006160035200176E-2</v>
      </c>
    </row>
    <row r="19" spans="1:30" s="20" customFormat="1" x14ac:dyDescent="0.2">
      <c r="A19" s="21" t="s">
        <v>25</v>
      </c>
      <c r="B19" s="23">
        <v>5921.5</v>
      </c>
      <c r="C19" s="22">
        <v>5794.3</v>
      </c>
      <c r="D19" s="22">
        <v>6413.3</v>
      </c>
      <c r="E19" s="22">
        <v>6579.2</v>
      </c>
      <c r="F19" s="22">
        <v>6827.2</v>
      </c>
      <c r="G19" s="24">
        <v>8173.1</v>
      </c>
      <c r="H19" s="24">
        <v>8503</v>
      </c>
      <c r="I19" s="22">
        <v>8386.2999999999993</v>
      </c>
      <c r="J19" s="22">
        <v>9228.7000000000007</v>
      </c>
      <c r="K19" s="22">
        <v>10183.799999999999</v>
      </c>
      <c r="L19" s="22">
        <v>10083.9</v>
      </c>
      <c r="M19" s="22">
        <v>8834.6</v>
      </c>
      <c r="N19" s="24">
        <v>8474.1</v>
      </c>
      <c r="O19" s="24">
        <v>8782.4650000000001</v>
      </c>
      <c r="P19" s="24">
        <v>8448.4240000000009</v>
      </c>
      <c r="Q19" s="24">
        <v>8751.6539999999986</v>
      </c>
      <c r="R19" s="24">
        <v>9601.8810000000012</v>
      </c>
      <c r="S19" s="24">
        <v>9106.48</v>
      </c>
      <c r="T19" s="24">
        <v>8528.2000000000007</v>
      </c>
      <c r="U19" s="24">
        <v>8715.7489999999998</v>
      </c>
      <c r="V19" s="24">
        <v>8920.9085192718921</v>
      </c>
      <c r="W19" s="24">
        <v>9214.6</v>
      </c>
      <c r="X19" s="24">
        <v>8866.1</v>
      </c>
      <c r="Y19" s="24">
        <v>8492.7000000000007</v>
      </c>
      <c r="Z19" s="24">
        <v>8328.5</v>
      </c>
      <c r="AA19" s="24">
        <v>8673.7000000000007</v>
      </c>
      <c r="AB19" s="24">
        <v>9516.7000000000007</v>
      </c>
      <c r="AC19" s="25">
        <v>10196.480907112038</v>
      </c>
      <c r="AD19" s="26">
        <f t="shared" si="3"/>
        <v>7.1430317979135335E-2</v>
      </c>
    </row>
    <row r="20" spans="1:30" s="20" customFormat="1" x14ac:dyDescent="0.2">
      <c r="A20" s="21" t="s">
        <v>26</v>
      </c>
      <c r="B20" s="23">
        <v>135</v>
      </c>
      <c r="C20" s="22">
        <v>101.77</v>
      </c>
      <c r="D20" s="22">
        <v>62.75</v>
      </c>
      <c r="E20" s="22">
        <v>76.7</v>
      </c>
      <c r="F20" s="22">
        <v>42.3</v>
      </c>
      <c r="G20" s="24">
        <v>73.98</v>
      </c>
      <c r="H20" s="24">
        <v>66.17</v>
      </c>
      <c r="I20" s="22">
        <v>56.15</v>
      </c>
      <c r="J20" s="22">
        <v>53.5</v>
      </c>
      <c r="K20" s="22">
        <v>27.7</v>
      </c>
      <c r="L20" s="22">
        <v>32.020000000000003</v>
      </c>
      <c r="M20" s="22">
        <v>31.92</v>
      </c>
      <c r="N20" s="24">
        <v>41.29</v>
      </c>
      <c r="O20" s="24">
        <v>40.840000000000003</v>
      </c>
      <c r="P20" s="24">
        <v>44.82</v>
      </c>
      <c r="Q20" s="24">
        <v>60.14</v>
      </c>
      <c r="R20" s="24">
        <v>57.1</v>
      </c>
      <c r="S20" s="24">
        <v>76.8</v>
      </c>
      <c r="T20" s="24">
        <v>59.3</v>
      </c>
      <c r="U20" s="24">
        <v>63.9</v>
      </c>
      <c r="V20" s="24">
        <v>56.9</v>
      </c>
      <c r="W20" s="24">
        <v>47.2</v>
      </c>
      <c r="X20" s="24">
        <v>49.7</v>
      </c>
      <c r="Y20" s="24">
        <v>62.723940999999996</v>
      </c>
      <c r="Z20" s="24">
        <v>70.66633680000001</v>
      </c>
      <c r="AA20" s="24">
        <v>80.608008699999999</v>
      </c>
      <c r="AB20" s="24">
        <v>61.523158000000002</v>
      </c>
      <c r="AC20" s="25">
        <v>62.458950000000002</v>
      </c>
      <c r="AD20" s="26">
        <f t="shared" si="3"/>
        <v>1.5210402560934847E-2</v>
      </c>
    </row>
    <row r="21" spans="1:30" s="20" customFormat="1" x14ac:dyDescent="0.2">
      <c r="A21" s="21" t="s">
        <v>27</v>
      </c>
      <c r="B21" s="23">
        <v>305.39999999999998</v>
      </c>
      <c r="C21" s="22">
        <v>395.2</v>
      </c>
      <c r="D21" s="22">
        <v>575.58000000000004</v>
      </c>
      <c r="E21" s="22">
        <v>598</v>
      </c>
      <c r="F21" s="22">
        <v>838.3</v>
      </c>
      <c r="G21" s="24">
        <v>985.95</v>
      </c>
      <c r="H21" s="24">
        <v>1279.5</v>
      </c>
      <c r="I21" s="22">
        <v>1715.5</v>
      </c>
      <c r="J21" s="22">
        <v>1948.78</v>
      </c>
      <c r="K21" s="22">
        <v>2194.38</v>
      </c>
      <c r="L21" s="22">
        <v>2313.65</v>
      </c>
      <c r="M21" s="22">
        <v>1989.66</v>
      </c>
      <c r="N21" s="24">
        <v>1766.99</v>
      </c>
      <c r="O21" s="24">
        <v>1701.47</v>
      </c>
      <c r="P21" s="24">
        <v>1494.64</v>
      </c>
      <c r="Q21" s="24">
        <v>1684.38</v>
      </c>
      <c r="R21" s="24">
        <v>2007.3</v>
      </c>
      <c r="S21" s="24">
        <v>2057.5</v>
      </c>
      <c r="T21" s="24">
        <v>1839.2</v>
      </c>
      <c r="U21" s="24">
        <v>1825.06</v>
      </c>
      <c r="V21" s="24">
        <v>1967.2</v>
      </c>
      <c r="W21" s="24">
        <v>2194.4</v>
      </c>
      <c r="X21" s="24">
        <v>2482.8000000000002</v>
      </c>
      <c r="Y21" s="24">
        <v>2690.9</v>
      </c>
      <c r="Z21" s="24">
        <v>2478.2014715</v>
      </c>
      <c r="AA21" s="24">
        <v>3018.0329999999999</v>
      </c>
      <c r="AB21" s="24">
        <v>3029.8119999999999</v>
      </c>
      <c r="AC21" s="73">
        <v>3435.1008722526612</v>
      </c>
      <c r="AD21" s="26">
        <f t="shared" si="3"/>
        <v>0.13376700344861706</v>
      </c>
    </row>
    <row r="22" spans="1:30" s="20" customFormat="1" x14ac:dyDescent="0.2">
      <c r="A22" s="21" t="s">
        <v>28</v>
      </c>
      <c r="B22" s="24">
        <f t="shared" ref="B22:AC22" si="4">B19+B20-B21</f>
        <v>5751.1</v>
      </c>
      <c r="C22" s="24">
        <f t="shared" si="4"/>
        <v>5500.8700000000008</v>
      </c>
      <c r="D22" s="24">
        <f t="shared" si="4"/>
        <v>5900.47</v>
      </c>
      <c r="E22" s="24">
        <f t="shared" si="4"/>
        <v>6057.9</v>
      </c>
      <c r="F22" s="24">
        <f t="shared" si="4"/>
        <v>6031.2</v>
      </c>
      <c r="G22" s="24">
        <f t="shared" si="4"/>
        <v>7261.13</v>
      </c>
      <c r="H22" s="24">
        <f t="shared" si="4"/>
        <v>7289.67</v>
      </c>
      <c r="I22" s="24">
        <f t="shared" si="4"/>
        <v>6726.9499999999989</v>
      </c>
      <c r="J22" s="24">
        <f t="shared" si="4"/>
        <v>7333.420000000001</v>
      </c>
      <c r="K22" s="24">
        <f t="shared" si="4"/>
        <v>8017.12</v>
      </c>
      <c r="L22" s="24">
        <f t="shared" si="4"/>
        <v>7802.27</v>
      </c>
      <c r="M22" s="24">
        <f t="shared" si="4"/>
        <v>6876.8600000000006</v>
      </c>
      <c r="N22" s="24">
        <f t="shared" si="4"/>
        <v>6748.4000000000015</v>
      </c>
      <c r="O22" s="24">
        <f t="shared" si="4"/>
        <v>7121.835</v>
      </c>
      <c r="P22" s="24">
        <f t="shared" si="4"/>
        <v>6998.6040000000003</v>
      </c>
      <c r="Q22" s="24">
        <f t="shared" si="4"/>
        <v>7127.4139999999979</v>
      </c>
      <c r="R22" s="24">
        <f t="shared" si="4"/>
        <v>7651.6810000000014</v>
      </c>
      <c r="S22" s="24">
        <f t="shared" si="4"/>
        <v>7125.7799999999988</v>
      </c>
      <c r="T22" s="24">
        <f t="shared" si="4"/>
        <v>6748.3</v>
      </c>
      <c r="U22" s="24">
        <f t="shared" si="4"/>
        <v>6954.5889999999999</v>
      </c>
      <c r="V22" s="24">
        <f t="shared" si="4"/>
        <v>7010.608519271892</v>
      </c>
      <c r="W22" s="24">
        <f t="shared" si="4"/>
        <v>7067.4000000000015</v>
      </c>
      <c r="X22" s="24">
        <f t="shared" si="4"/>
        <v>6433.0000000000009</v>
      </c>
      <c r="Y22" s="24">
        <f t="shared" si="4"/>
        <v>5864.5239410000013</v>
      </c>
      <c r="Z22" s="24">
        <f t="shared" si="4"/>
        <v>5920.9648653000004</v>
      </c>
      <c r="AA22" s="24">
        <f t="shared" si="4"/>
        <v>5736.2750087000004</v>
      </c>
      <c r="AB22" s="24">
        <f t="shared" si="4"/>
        <v>6548.4111580000008</v>
      </c>
      <c r="AC22" s="24">
        <f t="shared" si="4"/>
        <v>6823.838984859377</v>
      </c>
      <c r="AD22" s="28">
        <f t="shared" si="3"/>
        <v>4.2060252512228731E-2</v>
      </c>
    </row>
    <row r="23" spans="1:30" s="29" customFormat="1" x14ac:dyDescent="0.2">
      <c r="A23" s="21" t="s">
        <v>18</v>
      </c>
      <c r="B23" s="31">
        <v>159.55000000000001</v>
      </c>
      <c r="C23" s="30">
        <v>161.71</v>
      </c>
      <c r="D23" s="30">
        <v>163.9</v>
      </c>
      <c r="E23" s="30">
        <v>173.45</v>
      </c>
      <c r="F23" s="30">
        <v>175.89</v>
      </c>
      <c r="G23" s="32">
        <v>178.28</v>
      </c>
      <c r="H23" s="32">
        <v>180.62</v>
      </c>
      <c r="I23" s="30">
        <v>182.91</v>
      </c>
      <c r="J23" s="30">
        <v>185.15</v>
      </c>
      <c r="K23" s="30">
        <v>187.34</v>
      </c>
      <c r="L23" s="30">
        <v>189.46</v>
      </c>
      <c r="M23" s="30">
        <v>191.53</v>
      </c>
      <c r="N23" s="32">
        <v>193.54</v>
      </c>
      <c r="O23" s="24">
        <f t="shared" ref="O23:AB23" si="5">O11</f>
        <v>190.755799</v>
      </c>
      <c r="P23" s="24">
        <f t="shared" si="5"/>
        <v>191.74772915480003</v>
      </c>
      <c r="Q23" s="24">
        <f t="shared" si="5"/>
        <v>192.744817346405</v>
      </c>
      <c r="R23" s="24">
        <f t="shared" si="5"/>
        <v>193.74709039660632</v>
      </c>
      <c r="S23" s="24">
        <f t="shared" si="5"/>
        <v>194.7545752666687</v>
      </c>
      <c r="T23" s="24">
        <f t="shared" si="5"/>
        <v>195.76729905805541</v>
      </c>
      <c r="U23" s="24">
        <f t="shared" si="5"/>
        <v>196.7852890131573</v>
      </c>
      <c r="V23" s="24">
        <f t="shared" si="5"/>
        <v>197.80857251602575</v>
      </c>
      <c r="W23" s="24">
        <f t="shared" si="5"/>
        <v>198.83717709310909</v>
      </c>
      <c r="X23" s="24">
        <f t="shared" si="5"/>
        <v>199.87113041399328</v>
      </c>
      <c r="Y23" s="24">
        <f t="shared" si="5"/>
        <v>200.9104602921461</v>
      </c>
      <c r="Z23" s="24">
        <f t="shared" si="5"/>
        <v>201.95519468566528</v>
      </c>
      <c r="AA23" s="24">
        <f t="shared" si="5"/>
        <v>203.062512</v>
      </c>
      <c r="AB23" s="24">
        <f t="shared" si="5"/>
        <v>204.11843706240001</v>
      </c>
      <c r="AC23" s="24">
        <v>205.2</v>
      </c>
      <c r="AD23" s="28">
        <f t="shared" si="3"/>
        <v>5.2987028176653354E-3</v>
      </c>
    </row>
    <row r="24" spans="1:30" s="20" customFormat="1" ht="13.5" thickBot="1" x14ac:dyDescent="0.25">
      <c r="A24" s="55" t="s">
        <v>19</v>
      </c>
      <c r="B24" s="37">
        <f t="shared" ref="B24:AC24" si="6">B22/B23</f>
        <v>36.045753682231272</v>
      </c>
      <c r="C24" s="37">
        <f t="shared" si="6"/>
        <v>34.016882072846457</v>
      </c>
      <c r="D24" s="37">
        <f t="shared" si="6"/>
        <v>36.000427089688834</v>
      </c>
      <c r="E24" s="37">
        <f t="shared" si="6"/>
        <v>34.925915249351398</v>
      </c>
      <c r="F24" s="37">
        <f t="shared" si="6"/>
        <v>34.289612826198194</v>
      </c>
      <c r="G24" s="37">
        <f t="shared" si="6"/>
        <v>40.72879739735248</v>
      </c>
      <c r="H24" s="37">
        <f t="shared" si="6"/>
        <v>40.359151810430738</v>
      </c>
      <c r="I24" s="37">
        <f t="shared" si="6"/>
        <v>36.777376852003712</v>
      </c>
      <c r="J24" s="37">
        <f t="shared" si="6"/>
        <v>39.607993518768573</v>
      </c>
      <c r="K24" s="37">
        <f t="shared" si="6"/>
        <v>42.794491299242019</v>
      </c>
      <c r="L24" s="37">
        <f t="shared" si="6"/>
        <v>41.181621450438087</v>
      </c>
      <c r="M24" s="37">
        <f t="shared" si="6"/>
        <v>35.904871299535323</v>
      </c>
      <c r="N24" s="37">
        <f t="shared" si="6"/>
        <v>34.868244290585935</v>
      </c>
      <c r="O24" s="37">
        <f t="shared" si="6"/>
        <v>37.33482828482714</v>
      </c>
      <c r="P24" s="37">
        <f t="shared" si="6"/>
        <v>36.499018949788713</v>
      </c>
      <c r="Q24" s="37">
        <f t="shared" si="6"/>
        <v>36.978498815822689</v>
      </c>
      <c r="R24" s="37">
        <f t="shared" si="6"/>
        <v>39.49314017741775</v>
      </c>
      <c r="S24" s="37">
        <f t="shared" si="6"/>
        <v>36.588511413623984</v>
      </c>
      <c r="T24" s="37">
        <f t="shared" si="6"/>
        <v>34.471027758312026</v>
      </c>
      <c r="U24" s="37">
        <f t="shared" si="6"/>
        <v>35.341000513178642</v>
      </c>
      <c r="V24" s="37">
        <f t="shared" si="6"/>
        <v>35.441378652605749</v>
      </c>
      <c r="W24" s="37">
        <f t="shared" si="6"/>
        <v>35.543654880448059</v>
      </c>
      <c r="X24" s="37">
        <f t="shared" si="6"/>
        <v>32.185738814181526</v>
      </c>
      <c r="Y24" s="37">
        <f t="shared" si="6"/>
        <v>29.189739212544399</v>
      </c>
      <c r="Z24" s="37">
        <f t="shared" si="6"/>
        <v>29.318210281818857</v>
      </c>
      <c r="AA24" s="37">
        <f t="shared" si="6"/>
        <v>28.248813393483484</v>
      </c>
      <c r="AB24" s="37">
        <f t="shared" si="6"/>
        <v>32.081429057768652</v>
      </c>
      <c r="AC24" s="37">
        <f t="shared" si="6"/>
        <v>33.254575949607101</v>
      </c>
      <c r="AD24" s="38">
        <f t="shared" si="3"/>
        <v>3.6567787854025376E-2</v>
      </c>
    </row>
    <row r="25" spans="1:30" x14ac:dyDescent="0.25">
      <c r="A25" s="39" t="s">
        <v>46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</row>
    <row r="26" spans="1:30" ht="27" customHeight="1" thickBo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3.5" thickBot="1" x14ac:dyDescent="0.3">
      <c r="A27" s="43" t="s">
        <v>29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W27" s="57"/>
      <c r="X27" s="57"/>
      <c r="Y27" s="57"/>
      <c r="Z27" s="57"/>
      <c r="AA27" s="57"/>
      <c r="AB27" s="57"/>
      <c r="AC27" s="57"/>
      <c r="AD27" s="20"/>
    </row>
    <row r="28" spans="1:30" ht="26.25" thickBot="1" x14ac:dyDescent="0.3">
      <c r="A28" s="44" t="s">
        <v>1</v>
      </c>
      <c r="B28" s="15" t="s">
        <v>2</v>
      </c>
      <c r="C28" s="15" t="s">
        <v>3</v>
      </c>
      <c r="D28" s="15" t="s">
        <v>4</v>
      </c>
      <c r="E28" s="15" t="s">
        <v>5</v>
      </c>
      <c r="F28" s="15" t="s">
        <v>23</v>
      </c>
      <c r="G28" s="15" t="s">
        <v>6</v>
      </c>
      <c r="H28" s="58" t="s">
        <v>7</v>
      </c>
      <c r="I28" s="15" t="s">
        <v>8</v>
      </c>
      <c r="J28" s="59" t="s">
        <v>9</v>
      </c>
      <c r="K28" s="60" t="s">
        <v>10</v>
      </c>
      <c r="L28" s="16">
        <v>2007</v>
      </c>
      <c r="M28" s="16">
        <v>2008</v>
      </c>
      <c r="N28" s="18">
        <v>2009</v>
      </c>
      <c r="O28" s="18">
        <v>2010</v>
      </c>
      <c r="P28" s="18">
        <v>2011</v>
      </c>
      <c r="Q28" s="18">
        <v>2012</v>
      </c>
      <c r="R28" s="18">
        <v>2013</v>
      </c>
      <c r="S28" s="18">
        <v>2014</v>
      </c>
      <c r="T28" s="18">
        <v>2015</v>
      </c>
      <c r="U28" s="18">
        <v>2016</v>
      </c>
      <c r="V28" s="18">
        <v>2017</v>
      </c>
      <c r="W28" s="18">
        <v>2018</v>
      </c>
      <c r="X28" s="18">
        <v>2019</v>
      </c>
      <c r="Y28" s="18">
        <v>2020</v>
      </c>
      <c r="Z28" s="18">
        <v>2021</v>
      </c>
      <c r="AA28" s="18">
        <v>2022</v>
      </c>
      <c r="AB28" s="18">
        <v>2023</v>
      </c>
      <c r="AC28" s="18" t="s">
        <v>11</v>
      </c>
      <c r="AD28" s="19" t="s">
        <v>12</v>
      </c>
    </row>
    <row r="29" spans="1:30" s="20" customFormat="1" x14ac:dyDescent="0.2">
      <c r="A29" s="39" t="s">
        <v>24</v>
      </c>
      <c r="B29" s="23">
        <v>29637.1</v>
      </c>
      <c r="C29" s="22">
        <v>30006.9</v>
      </c>
      <c r="D29" s="22">
        <v>30838.6</v>
      </c>
      <c r="E29" s="22">
        <v>31562.1</v>
      </c>
      <c r="F29" s="22">
        <v>32605.1</v>
      </c>
      <c r="G29" s="24">
        <v>31918.7</v>
      </c>
      <c r="H29" s="24">
        <v>32304.9</v>
      </c>
      <c r="I29" s="22">
        <v>33085.300000000003</v>
      </c>
      <c r="J29" s="22">
        <v>34063.9</v>
      </c>
      <c r="K29" s="22">
        <v>35173.800000000003</v>
      </c>
      <c r="L29" s="22">
        <v>35945</v>
      </c>
      <c r="M29" s="22">
        <v>36819.017</v>
      </c>
      <c r="N29" s="24">
        <v>38045.453999999998</v>
      </c>
      <c r="O29" s="24">
        <v>38956.758000000002</v>
      </c>
      <c r="P29" s="24">
        <v>39307.300000000003</v>
      </c>
      <c r="Q29" s="24">
        <v>38795.9</v>
      </c>
      <c r="R29" s="24">
        <v>36743.599999999999</v>
      </c>
      <c r="S29" s="24">
        <v>37930.300000000003</v>
      </c>
      <c r="T29" s="24">
        <v>39795.222000000002</v>
      </c>
      <c r="U29" s="24">
        <v>40053.184000000001</v>
      </c>
      <c r="V29" s="24">
        <v>41383.029000000002</v>
      </c>
      <c r="W29" s="24">
        <v>41231.856</v>
      </c>
      <c r="X29" s="24">
        <v>40556.108999999997</v>
      </c>
      <c r="Y29" s="24">
        <v>41211.188000000002</v>
      </c>
      <c r="Z29" s="24">
        <v>42550.892</v>
      </c>
      <c r="AA29" s="24">
        <v>44393.93</v>
      </c>
      <c r="AB29" s="24">
        <v>44973.595999999998</v>
      </c>
      <c r="AC29" s="73">
        <v>45556.065000000002</v>
      </c>
      <c r="AD29" s="28">
        <f t="shared" si="3"/>
        <v>1.2951354834957041E-2</v>
      </c>
    </row>
    <row r="30" spans="1:30" s="20" customFormat="1" x14ac:dyDescent="0.2">
      <c r="A30" s="21" t="s">
        <v>25</v>
      </c>
      <c r="B30" s="24">
        <v>1518</v>
      </c>
      <c r="C30" s="24">
        <v>1652.3</v>
      </c>
      <c r="D30" s="24">
        <v>1683.6</v>
      </c>
      <c r="E30" s="24">
        <v>2556</v>
      </c>
      <c r="F30" s="24">
        <v>2730</v>
      </c>
      <c r="G30" s="24">
        <v>2872</v>
      </c>
      <c r="H30" s="24">
        <v>2697</v>
      </c>
      <c r="I30" s="24">
        <v>2621.3000000000002</v>
      </c>
      <c r="J30" s="24">
        <v>2709.3</v>
      </c>
      <c r="K30" s="24">
        <v>2943.1</v>
      </c>
      <c r="L30" s="24">
        <v>2997.6</v>
      </c>
      <c r="M30" s="24">
        <v>3026.4</v>
      </c>
      <c r="N30" s="24">
        <v>3190</v>
      </c>
      <c r="O30" s="24">
        <v>3237.5</v>
      </c>
      <c r="P30" s="24">
        <v>3397.8</v>
      </c>
      <c r="Q30" s="24">
        <v>3488.4164352000003</v>
      </c>
      <c r="R30" s="24">
        <v>3422.2019952000005</v>
      </c>
      <c r="S30" s="24">
        <v>3626.9051159999995</v>
      </c>
      <c r="T30" s="24">
        <v>3675.9596291000003</v>
      </c>
      <c r="U30" s="24">
        <v>3731.3790581999997</v>
      </c>
      <c r="V30" s="24">
        <v>3840.5003257520007</v>
      </c>
      <c r="W30" s="24">
        <v>3950.7585739999995</v>
      </c>
      <c r="X30" s="24">
        <v>4125.7276109999993</v>
      </c>
      <c r="Y30" s="24">
        <v>4482.0475349999997</v>
      </c>
      <c r="Z30" s="24">
        <v>4898.967122</v>
      </c>
      <c r="AA30" s="24">
        <v>5186.3029999999999</v>
      </c>
      <c r="AB30" s="24">
        <v>5298.6</v>
      </c>
      <c r="AC30" s="25">
        <v>5397.5203619552804</v>
      </c>
      <c r="AD30" s="26">
        <f t="shared" si="3"/>
        <v>1.8669150710617897E-2</v>
      </c>
    </row>
    <row r="31" spans="1:30" s="20" customFormat="1" x14ac:dyDescent="0.2">
      <c r="A31" s="21" t="s">
        <v>26</v>
      </c>
      <c r="B31" s="23">
        <v>10.5</v>
      </c>
      <c r="C31" s="22">
        <v>8.6</v>
      </c>
      <c r="D31" s="22">
        <v>7.48</v>
      </c>
      <c r="E31" s="22">
        <v>6.78</v>
      </c>
      <c r="F31" s="22">
        <v>6.8</v>
      </c>
      <c r="G31" s="24">
        <v>7.46</v>
      </c>
      <c r="H31" s="24">
        <v>7.6</v>
      </c>
      <c r="I31" s="22">
        <v>9.9</v>
      </c>
      <c r="J31" s="22">
        <v>8.16</v>
      </c>
      <c r="K31" s="22">
        <v>7.8</v>
      </c>
      <c r="L31" s="22">
        <v>8.98</v>
      </c>
      <c r="M31" s="22">
        <v>9.5</v>
      </c>
      <c r="N31" s="24">
        <v>8.66</v>
      </c>
      <c r="O31" s="24">
        <v>9.56</v>
      </c>
      <c r="P31" s="24">
        <v>11.02</v>
      </c>
      <c r="Q31" s="24">
        <v>13.26</v>
      </c>
      <c r="R31" s="24">
        <v>12.2</v>
      </c>
      <c r="S31" s="24">
        <v>15.4</v>
      </c>
      <c r="T31" s="24">
        <v>10.3</v>
      </c>
      <c r="U31" s="24">
        <v>13.8</v>
      </c>
      <c r="V31" s="24">
        <v>15.2</v>
      </c>
      <c r="W31" s="24">
        <v>16.8</v>
      </c>
      <c r="X31" s="24">
        <v>19.2</v>
      </c>
      <c r="Y31" s="24">
        <v>15.9</v>
      </c>
      <c r="Z31" s="24">
        <v>29.455762000000004</v>
      </c>
      <c r="AA31" s="24">
        <v>22.637348000000003</v>
      </c>
      <c r="AB31" s="24">
        <v>17.147311800000001</v>
      </c>
      <c r="AC31" s="25">
        <v>19.554120000000001</v>
      </c>
      <c r="AD31" s="26">
        <f t="shared" si="3"/>
        <v>0.1403606715776872</v>
      </c>
    </row>
    <row r="32" spans="1:30" s="20" customFormat="1" x14ac:dyDescent="0.2">
      <c r="A32" s="21" t="s">
        <v>30</v>
      </c>
      <c r="B32" s="23">
        <v>83.19</v>
      </c>
      <c r="C32" s="22">
        <v>103.4</v>
      </c>
      <c r="D32" s="22">
        <v>105.76</v>
      </c>
      <c r="E32" s="22">
        <v>147.1</v>
      </c>
      <c r="F32" s="22">
        <v>291.89</v>
      </c>
      <c r="G32" s="24">
        <v>485.39</v>
      </c>
      <c r="H32" s="24">
        <v>500.7</v>
      </c>
      <c r="I32" s="22">
        <v>514.38</v>
      </c>
      <c r="J32" s="22">
        <v>629.29</v>
      </c>
      <c r="K32" s="22">
        <v>534.78</v>
      </c>
      <c r="L32" s="22">
        <v>618.05999999999995</v>
      </c>
      <c r="M32" s="22">
        <v>548.16</v>
      </c>
      <c r="N32" s="24">
        <v>627.09</v>
      </c>
      <c r="O32" s="24">
        <v>557.08000000000004</v>
      </c>
      <c r="P32" s="24">
        <v>534.64</v>
      </c>
      <c r="Q32" s="24">
        <v>590.44000000000005</v>
      </c>
      <c r="R32" s="24">
        <v>528.29999999999995</v>
      </c>
      <c r="S32" s="24">
        <v>504.78800000000001</v>
      </c>
      <c r="T32" s="24">
        <v>499.2</v>
      </c>
      <c r="U32" s="24">
        <v>735.9</v>
      </c>
      <c r="V32" s="24">
        <v>699.8</v>
      </c>
      <c r="W32" s="24">
        <v>650.70000000000005</v>
      </c>
      <c r="X32" s="24">
        <v>763</v>
      </c>
      <c r="Y32" s="24">
        <v>1027.8</v>
      </c>
      <c r="Z32" s="24">
        <v>1130.954414</v>
      </c>
      <c r="AA32" s="24">
        <v>1109.066</v>
      </c>
      <c r="AB32" s="24">
        <v>1211.6980000000001</v>
      </c>
      <c r="AC32" s="25">
        <v>1239.8584760813094</v>
      </c>
      <c r="AD32" s="26">
        <f t="shared" si="3"/>
        <v>2.3240507190165616E-2</v>
      </c>
    </row>
    <row r="33" spans="1:30" s="20" customFormat="1" x14ac:dyDescent="0.2">
      <c r="A33" s="21" t="s">
        <v>28</v>
      </c>
      <c r="B33" s="24">
        <f t="shared" ref="B33:AC33" si="7">B30+B31-B32</f>
        <v>1445.31</v>
      </c>
      <c r="C33" s="24">
        <f t="shared" si="7"/>
        <v>1557.4999999999998</v>
      </c>
      <c r="D33" s="24">
        <f t="shared" si="7"/>
        <v>1585.32</v>
      </c>
      <c r="E33" s="24">
        <f t="shared" si="7"/>
        <v>2415.6800000000003</v>
      </c>
      <c r="F33" s="24">
        <f t="shared" si="7"/>
        <v>2444.9100000000003</v>
      </c>
      <c r="G33" s="24">
        <f t="shared" si="7"/>
        <v>2394.0700000000002</v>
      </c>
      <c r="H33" s="24">
        <f t="shared" si="7"/>
        <v>2203.9</v>
      </c>
      <c r="I33" s="24">
        <f t="shared" si="7"/>
        <v>2116.8200000000002</v>
      </c>
      <c r="J33" s="24">
        <f t="shared" si="7"/>
        <v>2088.17</v>
      </c>
      <c r="K33" s="24">
        <f t="shared" si="7"/>
        <v>2416.12</v>
      </c>
      <c r="L33" s="24">
        <f t="shared" si="7"/>
        <v>2388.52</v>
      </c>
      <c r="M33" s="24">
        <f t="shared" si="7"/>
        <v>2487.7400000000002</v>
      </c>
      <c r="N33" s="24">
        <f t="shared" si="7"/>
        <v>2571.5699999999997</v>
      </c>
      <c r="O33" s="24">
        <f t="shared" si="7"/>
        <v>2689.98</v>
      </c>
      <c r="P33" s="24">
        <f t="shared" si="7"/>
        <v>2874.1800000000003</v>
      </c>
      <c r="Q33" s="24">
        <f t="shared" si="7"/>
        <v>2911.2364352000004</v>
      </c>
      <c r="R33" s="24">
        <f t="shared" si="7"/>
        <v>2906.1019952000006</v>
      </c>
      <c r="S33" s="24">
        <f t="shared" si="7"/>
        <v>3137.5171159999995</v>
      </c>
      <c r="T33" s="24">
        <f t="shared" si="7"/>
        <v>3187.0596291000006</v>
      </c>
      <c r="U33" s="24">
        <f t="shared" si="7"/>
        <v>3009.2790581999998</v>
      </c>
      <c r="V33" s="24">
        <f t="shared" si="7"/>
        <v>3155.9003257520008</v>
      </c>
      <c r="W33" s="24">
        <f t="shared" si="7"/>
        <v>3316.8585739999999</v>
      </c>
      <c r="X33" s="24">
        <f t="shared" si="7"/>
        <v>3381.9276109999992</v>
      </c>
      <c r="Y33" s="24">
        <f t="shared" si="7"/>
        <v>3470.1475349999992</v>
      </c>
      <c r="Z33" s="24">
        <f t="shared" si="7"/>
        <v>3797.4684699999998</v>
      </c>
      <c r="AA33" s="24">
        <f t="shared" si="7"/>
        <v>4099.8743480000003</v>
      </c>
      <c r="AB33" s="24">
        <f t="shared" si="7"/>
        <v>4104.0493118000004</v>
      </c>
      <c r="AC33" s="24">
        <f t="shared" si="7"/>
        <v>4177.216005873971</v>
      </c>
      <c r="AD33" s="28">
        <f t="shared" si="3"/>
        <v>1.7827927618608533E-2</v>
      </c>
    </row>
    <row r="34" spans="1:30" s="29" customFormat="1" x14ac:dyDescent="0.2">
      <c r="A34" s="21" t="s">
        <v>18</v>
      </c>
      <c r="B34" s="31">
        <v>159.55000000000001</v>
      </c>
      <c r="C34" s="30">
        <v>161.71</v>
      </c>
      <c r="D34" s="30">
        <v>163.9</v>
      </c>
      <c r="E34" s="30">
        <v>173.45</v>
      </c>
      <c r="F34" s="30">
        <v>175.89</v>
      </c>
      <c r="G34" s="32">
        <v>178.28</v>
      </c>
      <c r="H34" s="32">
        <v>180.62</v>
      </c>
      <c r="I34" s="30">
        <v>182.91</v>
      </c>
      <c r="J34" s="30">
        <v>185.15</v>
      </c>
      <c r="K34" s="30">
        <v>187.34</v>
      </c>
      <c r="L34" s="30">
        <v>189.46</v>
      </c>
      <c r="M34" s="30">
        <v>191.53</v>
      </c>
      <c r="N34" s="32">
        <v>193.54</v>
      </c>
      <c r="O34" s="24">
        <f t="shared" ref="O34:AB34" si="8">O11</f>
        <v>190.755799</v>
      </c>
      <c r="P34" s="24">
        <f t="shared" si="8"/>
        <v>191.74772915480003</v>
      </c>
      <c r="Q34" s="24">
        <f t="shared" si="8"/>
        <v>192.744817346405</v>
      </c>
      <c r="R34" s="24">
        <f t="shared" si="8"/>
        <v>193.74709039660632</v>
      </c>
      <c r="S34" s="24">
        <f t="shared" si="8"/>
        <v>194.7545752666687</v>
      </c>
      <c r="T34" s="24">
        <f t="shared" si="8"/>
        <v>195.76729905805541</v>
      </c>
      <c r="U34" s="24">
        <f t="shared" si="8"/>
        <v>196.7852890131573</v>
      </c>
      <c r="V34" s="24">
        <f t="shared" si="8"/>
        <v>197.80857251602575</v>
      </c>
      <c r="W34" s="24">
        <f t="shared" si="8"/>
        <v>198.83717709310909</v>
      </c>
      <c r="X34" s="24">
        <f t="shared" si="8"/>
        <v>199.87113041399328</v>
      </c>
      <c r="Y34" s="24">
        <f t="shared" si="8"/>
        <v>200.9104602921461</v>
      </c>
      <c r="Z34" s="24">
        <f t="shared" si="8"/>
        <v>201.95519468566528</v>
      </c>
      <c r="AA34" s="24">
        <f t="shared" si="8"/>
        <v>203.062512</v>
      </c>
      <c r="AB34" s="24">
        <f t="shared" si="8"/>
        <v>204.11843706240001</v>
      </c>
      <c r="AC34" s="24">
        <v>205.2</v>
      </c>
      <c r="AD34" s="28">
        <f t="shared" si="3"/>
        <v>5.2987028176653354E-3</v>
      </c>
    </row>
    <row r="35" spans="1:30" s="20" customFormat="1" ht="13.5" thickBot="1" x14ac:dyDescent="0.25">
      <c r="A35" s="21" t="s">
        <v>19</v>
      </c>
      <c r="B35" s="37">
        <f t="shared" ref="B35:AC35" si="9">B33/B34</f>
        <v>9.0586649952992779</v>
      </c>
      <c r="C35" s="37">
        <f t="shared" si="9"/>
        <v>9.6314389957331006</v>
      </c>
      <c r="D35" s="37">
        <f t="shared" si="9"/>
        <v>9.6724832214765097</v>
      </c>
      <c r="E35" s="37">
        <f t="shared" si="9"/>
        <v>13.927241279907758</v>
      </c>
      <c r="F35" s="37">
        <f t="shared" si="9"/>
        <v>13.900221729490026</v>
      </c>
      <c r="G35" s="37">
        <f t="shared" si="9"/>
        <v>13.428707650886247</v>
      </c>
      <c r="H35" s="37">
        <f t="shared" si="9"/>
        <v>12.201860259107519</v>
      </c>
      <c r="I35" s="37">
        <f t="shared" si="9"/>
        <v>11.573014050625993</v>
      </c>
      <c r="J35" s="37">
        <f t="shared" si="9"/>
        <v>11.278260869565218</v>
      </c>
      <c r="K35" s="37">
        <f t="shared" si="9"/>
        <v>12.89697875520444</v>
      </c>
      <c r="L35" s="37">
        <f t="shared" si="9"/>
        <v>12.606988282487068</v>
      </c>
      <c r="M35" s="37">
        <f t="shared" si="9"/>
        <v>12.988774604500602</v>
      </c>
      <c r="N35" s="37">
        <f t="shared" si="9"/>
        <v>13.287020770900071</v>
      </c>
      <c r="O35" s="37">
        <f t="shared" si="9"/>
        <v>14.101694491604945</v>
      </c>
      <c r="P35" s="37">
        <f t="shared" si="9"/>
        <v>14.98938220895249</v>
      </c>
      <c r="Q35" s="37">
        <f t="shared" si="9"/>
        <v>15.104097092104249</v>
      </c>
      <c r="R35" s="37">
        <f t="shared" si="9"/>
        <v>14.999461355786657</v>
      </c>
      <c r="S35" s="37">
        <f t="shared" si="9"/>
        <v>16.110107357960338</v>
      </c>
      <c r="T35" s="37">
        <f t="shared" si="9"/>
        <v>16.279836542848088</v>
      </c>
      <c r="U35" s="37">
        <f t="shared" si="9"/>
        <v>15.292195231111995</v>
      </c>
      <c r="V35" s="37">
        <f t="shared" si="9"/>
        <v>15.954315253431805</v>
      </c>
      <c r="W35" s="37">
        <f t="shared" si="9"/>
        <v>16.681279740995421</v>
      </c>
      <c r="X35" s="37">
        <f t="shared" si="9"/>
        <v>16.920540770420466</v>
      </c>
      <c r="Y35" s="37">
        <f t="shared" si="9"/>
        <v>17.272109824217313</v>
      </c>
      <c r="Z35" s="37">
        <f t="shared" si="9"/>
        <v>18.803519641624465</v>
      </c>
      <c r="AA35" s="37">
        <f t="shared" si="9"/>
        <v>20.190207969061273</v>
      </c>
      <c r="AB35" s="37">
        <f t="shared" si="9"/>
        <v>20.106215640605619</v>
      </c>
      <c r="AC35" s="37">
        <f t="shared" si="9"/>
        <v>20.356803147533974</v>
      </c>
      <c r="AD35" s="38">
        <f t="shared" si="3"/>
        <v>1.2463186081734813E-2</v>
      </c>
    </row>
    <row r="36" spans="1:30" ht="15" x14ac:dyDescent="0.25">
      <c r="A36" s="39" t="s">
        <v>47</v>
      </c>
      <c r="B36" s="40"/>
      <c r="C36" s="40"/>
      <c r="D36" s="40"/>
      <c r="E36" s="40"/>
      <c r="F36" s="40"/>
      <c r="G36" s="40"/>
      <c r="H36" s="61"/>
      <c r="I36" s="61"/>
      <c r="J36" s="1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3"/>
    </row>
    <row r="37" spans="1:30" ht="27" customHeight="1" thickBo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5.75" thickBot="1" x14ac:dyDescent="0.3">
      <c r="A38" s="43" t="s">
        <v>31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3"/>
    </row>
    <row r="39" spans="1:30" ht="26.25" thickBot="1" x14ac:dyDescent="0.3">
      <c r="A39" s="14" t="s">
        <v>1</v>
      </c>
      <c r="B39" s="15" t="s">
        <v>2</v>
      </c>
      <c r="C39" s="15" t="s">
        <v>3</v>
      </c>
      <c r="D39" s="15" t="s">
        <v>4</v>
      </c>
      <c r="E39" s="15" t="s">
        <v>5</v>
      </c>
      <c r="F39" s="16">
        <v>2001</v>
      </c>
      <c r="G39" s="15" t="s">
        <v>6</v>
      </c>
      <c r="H39" s="15" t="s">
        <v>7</v>
      </c>
      <c r="I39" s="15" t="s">
        <v>8</v>
      </c>
      <c r="J39" s="17" t="s">
        <v>9</v>
      </c>
      <c r="K39" s="15" t="s">
        <v>10</v>
      </c>
      <c r="L39" s="16">
        <v>2007</v>
      </c>
      <c r="M39" s="16">
        <v>2008</v>
      </c>
      <c r="N39" s="18">
        <v>2009</v>
      </c>
      <c r="O39" s="18">
        <v>2010</v>
      </c>
      <c r="P39" s="18">
        <v>2011</v>
      </c>
      <c r="Q39" s="18">
        <v>2012</v>
      </c>
      <c r="R39" s="18">
        <v>2013</v>
      </c>
      <c r="S39" s="18">
        <v>2014</v>
      </c>
      <c r="T39" s="18">
        <v>2015</v>
      </c>
      <c r="U39" s="18">
        <v>2016</v>
      </c>
      <c r="V39" s="18">
        <v>2017</v>
      </c>
      <c r="W39" s="18">
        <v>2018</v>
      </c>
      <c r="X39" s="18">
        <v>2019</v>
      </c>
      <c r="Y39" s="18">
        <v>2020</v>
      </c>
      <c r="Z39" s="18">
        <v>2021</v>
      </c>
      <c r="AA39" s="18">
        <v>2022</v>
      </c>
      <c r="AB39" s="18" t="s">
        <v>32</v>
      </c>
      <c r="AC39" s="18" t="s">
        <v>11</v>
      </c>
      <c r="AD39" s="19" t="s">
        <v>12</v>
      </c>
    </row>
    <row r="40" spans="1:30" x14ac:dyDescent="0.2">
      <c r="A40" s="21" t="s">
        <v>33</v>
      </c>
      <c r="B40" s="54">
        <v>11900.4</v>
      </c>
      <c r="C40" s="54">
        <v>12300.2</v>
      </c>
      <c r="D40" s="54">
        <v>13622.9</v>
      </c>
      <c r="E40" s="54">
        <v>15115.800000000001</v>
      </c>
      <c r="F40" s="54">
        <v>16124.5</v>
      </c>
      <c r="G40" s="54">
        <v>18494.099999999999</v>
      </c>
      <c r="H40" s="54">
        <v>18845.2</v>
      </c>
      <c r="I40" s="54">
        <v>19416.099999999999</v>
      </c>
      <c r="J40" s="54">
        <v>21286</v>
      </c>
      <c r="K40" s="54">
        <v>22480.559999999998</v>
      </c>
      <c r="L40" s="54">
        <v>23386.736000000001</v>
      </c>
      <c r="M40" s="54">
        <v>22893.758999999998</v>
      </c>
      <c r="N40" s="54">
        <v>22685.342000000001</v>
      </c>
      <c r="O40" s="54">
        <v>24332.224999999999</v>
      </c>
      <c r="P40" s="54">
        <v>24709.394</v>
      </c>
      <c r="Q40" s="54">
        <v>24901.993465200001</v>
      </c>
      <c r="R40" s="54">
        <v>25687.0474952</v>
      </c>
      <c r="S40" s="54">
        <v>25679.253316000002</v>
      </c>
      <c r="T40" s="54">
        <v>25750.711029099999</v>
      </c>
      <c r="U40" s="54">
        <v>25970.620058200002</v>
      </c>
      <c r="V40" s="54">
        <f t="shared" ref="V40:AB40" si="10">V7+V19+V30</f>
        <v>26373.508845023891</v>
      </c>
      <c r="W40" s="54">
        <f t="shared" si="10"/>
        <v>26453.995574</v>
      </c>
      <c r="X40" s="54">
        <f t="shared" si="10"/>
        <v>26927.838610999999</v>
      </c>
      <c r="Y40" s="54">
        <f t="shared" si="10"/>
        <v>27657.913535</v>
      </c>
      <c r="Z40" s="54">
        <f t="shared" si="10"/>
        <v>28460.262122</v>
      </c>
      <c r="AA40" s="54">
        <f t="shared" si="10"/>
        <v>28642.849000000002</v>
      </c>
      <c r="AB40" s="54">
        <f t="shared" si="10"/>
        <v>29736.300000000003</v>
      </c>
      <c r="AC40" s="24">
        <f>SUM(AC30,AC19,AC7)</f>
        <v>30770.409545769642</v>
      </c>
      <c r="AD40" s="28">
        <f t="shared" si="3"/>
        <v>3.4775999225513568E-2</v>
      </c>
    </row>
    <row r="41" spans="1:30" x14ac:dyDescent="0.2">
      <c r="A41" s="21" t="s">
        <v>15</v>
      </c>
      <c r="B41" s="22">
        <v>145.5</v>
      </c>
      <c r="C41" s="22">
        <v>110.36999999999999</v>
      </c>
      <c r="D41" s="22">
        <v>70.23</v>
      </c>
      <c r="E41" s="22">
        <v>83.48</v>
      </c>
      <c r="F41" s="22">
        <v>49.099999999999994</v>
      </c>
      <c r="G41" s="22">
        <v>81.44</v>
      </c>
      <c r="H41" s="22">
        <v>73.77</v>
      </c>
      <c r="I41" s="22">
        <v>66.05</v>
      </c>
      <c r="J41" s="22">
        <v>61.66</v>
      </c>
      <c r="K41" s="22">
        <v>35.5</v>
      </c>
      <c r="L41" s="22">
        <v>41</v>
      </c>
      <c r="M41" s="22">
        <v>41.42</v>
      </c>
      <c r="N41" s="22">
        <v>49.95</v>
      </c>
      <c r="O41" s="22">
        <v>50.400000000000006</v>
      </c>
      <c r="P41" s="22">
        <v>55.84</v>
      </c>
      <c r="Q41" s="22">
        <v>73.400000000000006</v>
      </c>
      <c r="R41" s="22">
        <v>69.3</v>
      </c>
      <c r="S41" s="22">
        <v>92.2</v>
      </c>
      <c r="T41" s="22">
        <v>69.599999999999994</v>
      </c>
      <c r="U41" s="22">
        <v>77.7</v>
      </c>
      <c r="V41" s="22">
        <v>75.399999999999991</v>
      </c>
      <c r="W41" s="22">
        <f t="shared" ref="V41:AC43" si="11">W8+W20+W31</f>
        <v>67.400000000000006</v>
      </c>
      <c r="X41" s="22">
        <f t="shared" si="11"/>
        <v>73.900000000000006</v>
      </c>
      <c r="Y41" s="22">
        <f t="shared" si="11"/>
        <v>83.823941000000005</v>
      </c>
      <c r="Z41" s="22">
        <f t="shared" si="11"/>
        <v>105.42209880000001</v>
      </c>
      <c r="AA41" s="22">
        <f t="shared" si="11"/>
        <v>108.0453567</v>
      </c>
      <c r="AB41" s="22">
        <f t="shared" si="11"/>
        <v>80.613775599999997</v>
      </c>
      <c r="AC41" s="22">
        <f t="shared" si="11"/>
        <v>84.998069999999998</v>
      </c>
      <c r="AD41" s="28">
        <f t="shared" si="3"/>
        <v>5.4386416804921386E-2</v>
      </c>
    </row>
    <row r="42" spans="1:30" x14ac:dyDescent="0.2">
      <c r="A42" s="21" t="s">
        <v>16</v>
      </c>
      <c r="B42" s="22">
        <v>1039.8899999999999</v>
      </c>
      <c r="C42" s="22">
        <v>1115.0999999999999</v>
      </c>
      <c r="D42" s="22">
        <v>1457.74</v>
      </c>
      <c r="E42" s="22">
        <v>1661.2</v>
      </c>
      <c r="F42" s="22">
        <v>2396.09</v>
      </c>
      <c r="G42" s="22">
        <v>3096.2400000000002</v>
      </c>
      <c r="H42" s="22">
        <v>3740</v>
      </c>
      <c r="I42" s="22">
        <v>4699.58</v>
      </c>
      <c r="J42" s="22">
        <v>5424.5687170000001</v>
      </c>
      <c r="K42" s="22">
        <v>5443.5802779999995</v>
      </c>
      <c r="L42" s="22">
        <v>6216.4537249999994</v>
      </c>
      <c r="M42" s="22">
        <v>6175.3720119999998</v>
      </c>
      <c r="N42" s="22">
        <v>6022.1278320000001</v>
      </c>
      <c r="O42" s="22">
        <v>6074.5103400000007</v>
      </c>
      <c r="P42" s="22">
        <v>5968.6415040000002</v>
      </c>
      <c r="Q42" s="22">
        <v>6187.122601</v>
      </c>
      <c r="R42" s="22">
        <v>6422.483612</v>
      </c>
      <c r="S42" s="22">
        <v>6553.500059</v>
      </c>
      <c r="T42" s="22">
        <v>6561.5924880000002</v>
      </c>
      <c r="U42" s="22">
        <v>6867.8602659999997</v>
      </c>
      <c r="V42" s="22">
        <f t="shared" si="11"/>
        <v>6898.5894259999995</v>
      </c>
      <c r="W42" s="22">
        <f t="shared" si="11"/>
        <v>6862.7930999999999</v>
      </c>
      <c r="X42" s="22">
        <f t="shared" si="11"/>
        <v>7420.5818140000001</v>
      </c>
      <c r="Y42" s="22">
        <f t="shared" si="11"/>
        <v>7843.3582919999999</v>
      </c>
      <c r="Z42" s="22">
        <f t="shared" si="11"/>
        <v>8076.7392684999995</v>
      </c>
      <c r="AA42" s="22">
        <f t="shared" si="11"/>
        <v>8779.8700000000008</v>
      </c>
      <c r="AB42" s="22">
        <f t="shared" si="11"/>
        <v>9250.81</v>
      </c>
      <c r="AC42" s="24">
        <f>SUM(AC32,AC21,AC9)</f>
        <v>9728.2593483339697</v>
      </c>
      <c r="AD42" s="28">
        <f t="shared" si="3"/>
        <v>5.1611626261264712E-2</v>
      </c>
    </row>
    <row r="43" spans="1:30" x14ac:dyDescent="0.2">
      <c r="A43" s="21" t="s">
        <v>17</v>
      </c>
      <c r="B43" s="22">
        <v>11006.009999999998</v>
      </c>
      <c r="C43" s="22">
        <v>11295.470000000001</v>
      </c>
      <c r="D43" s="22">
        <v>12235.39</v>
      </c>
      <c r="E43" s="22">
        <v>13538.08</v>
      </c>
      <c r="F43" s="22">
        <v>13777.51</v>
      </c>
      <c r="G43" s="22">
        <v>15479.300000000001</v>
      </c>
      <c r="H43" s="22">
        <v>15178.97</v>
      </c>
      <c r="I43" s="22">
        <v>14782.57</v>
      </c>
      <c r="J43" s="22">
        <v>15923.091283</v>
      </c>
      <c r="K43" s="22">
        <v>17072.479722</v>
      </c>
      <c r="L43" s="22">
        <v>17211.282275000001</v>
      </c>
      <c r="M43" s="22">
        <v>16759.806988</v>
      </c>
      <c r="N43" s="22">
        <v>16713.164168000003</v>
      </c>
      <c r="O43" s="22">
        <v>18308.114659999999</v>
      </c>
      <c r="P43" s="22">
        <v>18796.592495999997</v>
      </c>
      <c r="Q43" s="22">
        <v>18788.2708642</v>
      </c>
      <c r="R43" s="22">
        <v>19333.863883200003</v>
      </c>
      <c r="S43" s="22">
        <v>19217.953257000001</v>
      </c>
      <c r="T43" s="22">
        <v>19258.718541100003</v>
      </c>
      <c r="U43" s="22">
        <v>19180.459792200003</v>
      </c>
      <c r="V43" s="22">
        <f t="shared" si="11"/>
        <v>19547.019419023894</v>
      </c>
      <c r="W43" s="22">
        <f t="shared" si="11"/>
        <v>19658.602473999999</v>
      </c>
      <c r="X43" s="22">
        <f t="shared" si="11"/>
        <v>19581.156797</v>
      </c>
      <c r="Y43" s="22">
        <f t="shared" si="11"/>
        <v>19898.379184000001</v>
      </c>
      <c r="Z43" s="22">
        <f t="shared" si="11"/>
        <v>20488.9449523</v>
      </c>
      <c r="AA43" s="22">
        <f t="shared" si="11"/>
        <v>19971.0243567</v>
      </c>
      <c r="AB43" s="22">
        <f t="shared" si="11"/>
        <v>20566.103775600001</v>
      </c>
      <c r="AC43" s="24">
        <f>AC40+AC41-AC42</f>
        <v>21127.148267435674</v>
      </c>
      <c r="AD43" s="28">
        <f t="shared" si="3"/>
        <v>2.7280057416675434E-2</v>
      </c>
    </row>
    <row r="44" spans="1:30" x14ac:dyDescent="0.2">
      <c r="A44" s="21" t="s">
        <v>18</v>
      </c>
      <c r="B44" s="31">
        <v>159.55000000000001</v>
      </c>
      <c r="C44" s="30">
        <v>161.71</v>
      </c>
      <c r="D44" s="30">
        <v>163.9</v>
      </c>
      <c r="E44" s="30">
        <v>173.45</v>
      </c>
      <c r="F44" s="30">
        <v>175.89</v>
      </c>
      <c r="G44" s="32">
        <v>178.28</v>
      </c>
      <c r="H44" s="32">
        <v>180.62</v>
      </c>
      <c r="I44" s="30">
        <v>182.91</v>
      </c>
      <c r="J44" s="30">
        <v>185.15</v>
      </c>
      <c r="K44" s="30">
        <v>187.34</v>
      </c>
      <c r="L44" s="30">
        <v>189.46</v>
      </c>
      <c r="M44" s="30">
        <v>191.53</v>
      </c>
      <c r="N44" s="32">
        <v>193.54</v>
      </c>
      <c r="O44" s="24">
        <f t="shared" ref="O44:AB44" si="12">O11</f>
        <v>190.755799</v>
      </c>
      <c r="P44" s="24">
        <f t="shared" si="12"/>
        <v>191.74772915480003</v>
      </c>
      <c r="Q44" s="24">
        <f t="shared" si="12"/>
        <v>192.744817346405</v>
      </c>
      <c r="R44" s="24">
        <f t="shared" si="12"/>
        <v>193.74709039660632</v>
      </c>
      <c r="S44" s="24">
        <f t="shared" si="12"/>
        <v>194.7545752666687</v>
      </c>
      <c r="T44" s="24">
        <f t="shared" si="12"/>
        <v>195.76729905805541</v>
      </c>
      <c r="U44" s="24">
        <f t="shared" si="12"/>
        <v>196.7852890131573</v>
      </c>
      <c r="V44" s="24">
        <f t="shared" si="12"/>
        <v>197.80857251602575</v>
      </c>
      <c r="W44" s="24">
        <f t="shared" si="12"/>
        <v>198.83717709310909</v>
      </c>
      <c r="X44" s="24">
        <f t="shared" si="12"/>
        <v>199.87113041399328</v>
      </c>
      <c r="Y44" s="24">
        <f t="shared" si="12"/>
        <v>200.9104602921461</v>
      </c>
      <c r="Z44" s="24">
        <f t="shared" si="12"/>
        <v>201.95519468566528</v>
      </c>
      <c r="AA44" s="24">
        <f t="shared" si="12"/>
        <v>203.062512</v>
      </c>
      <c r="AB44" s="24">
        <f t="shared" si="12"/>
        <v>204.11843706240001</v>
      </c>
      <c r="AC44" s="24">
        <v>205.2</v>
      </c>
      <c r="AD44" s="28">
        <f t="shared" si="3"/>
        <v>5.2987028176653354E-3</v>
      </c>
    </row>
    <row r="45" spans="1:30" ht="13.5" thickBot="1" x14ac:dyDescent="0.25">
      <c r="A45" s="55" t="s">
        <v>19</v>
      </c>
      <c r="B45" s="64">
        <v>68.981573174553418</v>
      </c>
      <c r="C45" s="64">
        <v>69.850163873600891</v>
      </c>
      <c r="D45" s="35">
        <v>74.651555826723609</v>
      </c>
      <c r="E45" s="35">
        <v>78.051772845200347</v>
      </c>
      <c r="F45" s="64">
        <v>78.330263232702265</v>
      </c>
      <c r="G45" s="64">
        <v>86.825779672425398</v>
      </c>
      <c r="H45" s="64">
        <v>84.038146384675002</v>
      </c>
      <c r="I45" s="35">
        <v>80.81881799792248</v>
      </c>
      <c r="J45" s="36">
        <v>86.001033124493645</v>
      </c>
      <c r="K45" s="36">
        <v>91.130990295719016</v>
      </c>
      <c r="L45" s="36">
        <v>90.843884065238043</v>
      </c>
      <c r="M45" s="36">
        <v>87.50486601576776</v>
      </c>
      <c r="N45" s="37">
        <v>86.355090255244406</v>
      </c>
      <c r="O45" s="37">
        <f t="shared" ref="O45:AC45" si="13">O43/O44</f>
        <v>95.976713452365345</v>
      </c>
      <c r="P45" s="37">
        <f t="shared" si="13"/>
        <v>98.027718914080609</v>
      </c>
      <c r="Q45" s="37">
        <f t="shared" si="13"/>
        <v>97.477437385168841</v>
      </c>
      <c r="R45" s="37">
        <f t="shared" si="13"/>
        <v>99.78918312333353</v>
      </c>
      <c r="S45" s="37">
        <f t="shared" si="13"/>
        <v>98.677801179693574</v>
      </c>
      <c r="T45" s="37">
        <f t="shared" si="13"/>
        <v>98.37556442656323</v>
      </c>
      <c r="U45" s="37">
        <f t="shared" si="13"/>
        <v>97.468971834157657</v>
      </c>
      <c r="V45" s="37">
        <f t="shared" si="13"/>
        <v>98.817857944150845</v>
      </c>
      <c r="W45" s="37">
        <f t="shared" si="13"/>
        <v>98.867841323227523</v>
      </c>
      <c r="X45" s="37">
        <f t="shared" si="13"/>
        <v>97.968910049397977</v>
      </c>
      <c r="Y45" s="37">
        <f t="shared" si="13"/>
        <v>99.041031288592691</v>
      </c>
      <c r="Z45" s="37">
        <f t="shared" si="13"/>
        <v>101.45292367542304</v>
      </c>
      <c r="AA45" s="37">
        <f t="shared" si="13"/>
        <v>98.349144605775393</v>
      </c>
      <c r="AB45" s="37">
        <f t="shared" si="13"/>
        <v>100.75573804885073</v>
      </c>
      <c r="AC45" s="37">
        <f t="shared" si="13"/>
        <v>102.95881221947209</v>
      </c>
      <c r="AD45" s="38">
        <f t="shared" si="3"/>
        <v>2.1865495834621527E-2</v>
      </c>
    </row>
    <row r="46" spans="1:30" x14ac:dyDescent="0.25">
      <c r="A46" s="21" t="s">
        <v>34</v>
      </c>
      <c r="B46" s="56"/>
      <c r="C46" s="56"/>
      <c r="D46" s="56"/>
      <c r="E46" s="56"/>
      <c r="F46" s="56"/>
      <c r="G46" s="56"/>
      <c r="H46" s="56"/>
      <c r="I46" s="56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65"/>
    </row>
    <row r="47" spans="1:30" ht="27" customHeight="1" thickBo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</row>
    <row r="48" spans="1:30" ht="15.75" thickBot="1" x14ac:dyDescent="0.3">
      <c r="A48" s="43" t="s">
        <v>35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3"/>
    </row>
    <row r="49" spans="1:30" ht="26.25" thickBot="1" x14ac:dyDescent="0.3">
      <c r="A49" s="14" t="s">
        <v>1</v>
      </c>
      <c r="B49" s="15" t="s">
        <v>2</v>
      </c>
      <c r="C49" s="15" t="s">
        <v>3</v>
      </c>
      <c r="D49" s="15" t="s">
        <v>4</v>
      </c>
      <c r="E49" s="15" t="s">
        <v>5</v>
      </c>
      <c r="F49" s="16">
        <v>2001</v>
      </c>
      <c r="G49" s="15" t="s">
        <v>6</v>
      </c>
      <c r="H49" s="15" t="s">
        <v>7</v>
      </c>
      <c r="I49" s="15" t="s">
        <v>8</v>
      </c>
      <c r="J49" s="17" t="s">
        <v>9</v>
      </c>
      <c r="K49" s="15" t="s">
        <v>10</v>
      </c>
      <c r="L49" s="16">
        <v>2007</v>
      </c>
      <c r="M49" s="16">
        <v>2008</v>
      </c>
      <c r="N49" s="18">
        <v>2009</v>
      </c>
      <c r="O49" s="18">
        <v>2010</v>
      </c>
      <c r="P49" s="18">
        <v>2011</v>
      </c>
      <c r="Q49" s="18">
        <v>2012</v>
      </c>
      <c r="R49" s="18">
        <v>2013</v>
      </c>
      <c r="S49" s="18">
        <v>2014</v>
      </c>
      <c r="T49" s="18">
        <v>2015</v>
      </c>
      <c r="U49" s="18">
        <v>2016</v>
      </c>
      <c r="V49" s="18">
        <v>2017</v>
      </c>
      <c r="W49" s="18">
        <v>2018</v>
      </c>
      <c r="X49" s="18">
        <v>2019</v>
      </c>
      <c r="Y49" s="18">
        <v>2020</v>
      </c>
      <c r="Z49" s="18">
        <v>2021</v>
      </c>
      <c r="AA49" s="18">
        <v>2022</v>
      </c>
      <c r="AB49" s="18">
        <v>2023</v>
      </c>
      <c r="AC49" s="18" t="s">
        <v>11</v>
      </c>
      <c r="AD49" s="67" t="s">
        <v>36</v>
      </c>
    </row>
    <row r="50" spans="1:30" x14ac:dyDescent="0.25">
      <c r="A50" s="21" t="s">
        <v>37</v>
      </c>
      <c r="B50" s="54">
        <v>72.859652583333329</v>
      </c>
      <c r="C50" s="54">
        <v>76.041594833333335</v>
      </c>
      <c r="D50" s="54">
        <v>77.358955083333328</v>
      </c>
      <c r="E50" s="54">
        <v>79.813862083333333</v>
      </c>
      <c r="F50" s="54">
        <v>83.425209333333328</v>
      </c>
      <c r="G50" s="54">
        <v>86.968422916666668</v>
      </c>
      <c r="H50" s="54">
        <v>88.565106999999998</v>
      </c>
      <c r="I50" s="54">
        <v>91.404771666666676</v>
      </c>
      <c r="J50" s="54">
        <v>96.114910833333326</v>
      </c>
      <c r="K50" s="54">
        <v>99.801407749999996</v>
      </c>
      <c r="L50" s="54">
        <v>102.71957616666667</v>
      </c>
      <c r="M50" s="54">
        <v>107.33533625</v>
      </c>
      <c r="N50" s="54">
        <v>110.53588658333332</v>
      </c>
      <c r="O50" s="54">
        <v>116.66398908333333</v>
      </c>
      <c r="P50" s="54">
        <v>120.32199758333333</v>
      </c>
      <c r="Q50" s="54">
        <v>125.59486083333333</v>
      </c>
      <c r="R50" s="54">
        <v>128.83612875</v>
      </c>
      <c r="S50" s="54">
        <v>131.68723550000001</v>
      </c>
      <c r="T50" s="54">
        <v>136.63462616666666</v>
      </c>
      <c r="U50" s="54">
        <v>142.60632699999999</v>
      </c>
      <c r="V50" s="54">
        <v>151.52482175</v>
      </c>
      <c r="W50" s="54">
        <v>163.70708708333333</v>
      </c>
      <c r="X50" s="54">
        <v>170.35202866666665</v>
      </c>
      <c r="Y50" s="54">
        <v>174.67569075</v>
      </c>
      <c r="Z50" s="54">
        <v>176.04516216666664</v>
      </c>
      <c r="AA50" s="54">
        <v>180.233</v>
      </c>
      <c r="AB50" s="54">
        <v>186.15247816666667</v>
      </c>
      <c r="AC50" s="54">
        <v>190.1</v>
      </c>
      <c r="AD50" s="68">
        <f t="shared" si="3"/>
        <v>2.1205851634158838E-2</v>
      </c>
    </row>
    <row r="51" spans="1:30" x14ac:dyDescent="0.25">
      <c r="A51" s="21" t="s">
        <v>38</v>
      </c>
      <c r="B51" s="22">
        <v>14.676647090363151</v>
      </c>
      <c r="C51" s="22">
        <v>15.110836488801651</v>
      </c>
      <c r="D51" s="22">
        <v>15.277436282281196</v>
      </c>
      <c r="E51" s="22">
        <v>16.094811981613379</v>
      </c>
      <c r="F51" s="22">
        <v>16.596953884277454</v>
      </c>
      <c r="G51" s="22">
        <v>17.362387541205873</v>
      </c>
      <c r="H51" s="22">
        <v>17.711907344991786</v>
      </c>
      <c r="I51" s="22">
        <v>18.608018894661701</v>
      </c>
      <c r="J51" s="22">
        <v>19.537351668619674</v>
      </c>
      <c r="K51" s="22">
        <v>20.447498991954411</v>
      </c>
      <c r="L51" s="22">
        <v>20.965651356440297</v>
      </c>
      <c r="M51" s="22">
        <v>22.084960746912685</v>
      </c>
      <c r="N51" s="22">
        <v>22.853850108115818</v>
      </c>
      <c r="O51" s="22">
        <v>23.791885061745983</v>
      </c>
      <c r="P51" s="22">
        <v>24.845468312091345</v>
      </c>
      <c r="Q51" s="22">
        <v>26.091777254620649</v>
      </c>
      <c r="R51" s="22">
        <v>26.525869854620083</v>
      </c>
      <c r="S51" s="22">
        <v>27.34433937631373</v>
      </c>
      <c r="T51" s="22">
        <v>28.336232981441203</v>
      </c>
      <c r="U51" s="22">
        <v>29.986617328015019</v>
      </c>
      <c r="V51" s="22">
        <v>32.069903653787733</v>
      </c>
      <c r="W51" s="22">
        <v>34.559975999999999</v>
      </c>
      <c r="X51" s="22">
        <v>37.339644</v>
      </c>
      <c r="Y51" s="22">
        <v>38.392248000000002</v>
      </c>
      <c r="Z51" s="22">
        <v>39.055392000000005</v>
      </c>
      <c r="AA51" s="22">
        <v>39.671999999999997</v>
      </c>
      <c r="AB51" s="22">
        <v>41.227248000000003</v>
      </c>
      <c r="AC51" s="24">
        <v>42.047427611110898</v>
      </c>
      <c r="AD51" s="69">
        <f t="shared" si="3"/>
        <v>1.9894114957925271E-2</v>
      </c>
    </row>
    <row r="52" spans="1:30" x14ac:dyDescent="0.25">
      <c r="A52" s="21" t="s">
        <v>18</v>
      </c>
      <c r="B52" s="31">
        <v>159.55000000000001</v>
      </c>
      <c r="C52" s="30">
        <v>161.71</v>
      </c>
      <c r="D52" s="30">
        <v>163.9</v>
      </c>
      <c r="E52" s="30">
        <v>173.45</v>
      </c>
      <c r="F52" s="30">
        <v>175.89</v>
      </c>
      <c r="G52" s="32">
        <v>178.28</v>
      </c>
      <c r="H52" s="32">
        <v>180.62</v>
      </c>
      <c r="I52" s="30">
        <v>182.91</v>
      </c>
      <c r="J52" s="30">
        <v>185.15</v>
      </c>
      <c r="K52" s="30">
        <v>187.34</v>
      </c>
      <c r="L52" s="30">
        <v>189.46</v>
      </c>
      <c r="M52" s="30">
        <v>191.53</v>
      </c>
      <c r="N52" s="32">
        <v>193.54</v>
      </c>
      <c r="O52" s="24">
        <f t="shared" ref="O52:AB52" si="14">O11</f>
        <v>190.755799</v>
      </c>
      <c r="P52" s="24">
        <f t="shared" si="14"/>
        <v>191.74772915480003</v>
      </c>
      <c r="Q52" s="24">
        <f t="shared" si="14"/>
        <v>192.744817346405</v>
      </c>
      <c r="R52" s="24">
        <f t="shared" si="14"/>
        <v>193.74709039660632</v>
      </c>
      <c r="S52" s="24">
        <f t="shared" si="14"/>
        <v>194.7545752666687</v>
      </c>
      <c r="T52" s="24">
        <f t="shared" si="14"/>
        <v>195.76729905805541</v>
      </c>
      <c r="U52" s="24">
        <f t="shared" si="14"/>
        <v>196.7852890131573</v>
      </c>
      <c r="V52" s="24">
        <f t="shared" si="14"/>
        <v>197.80857251602575</v>
      </c>
      <c r="W52" s="24">
        <f t="shared" si="14"/>
        <v>198.83717709310909</v>
      </c>
      <c r="X52" s="24">
        <f t="shared" si="14"/>
        <v>199.87113041399328</v>
      </c>
      <c r="Y52" s="24">
        <f t="shared" si="14"/>
        <v>200.9104602921461</v>
      </c>
      <c r="Z52" s="24">
        <f t="shared" si="14"/>
        <v>201.95519468566528</v>
      </c>
      <c r="AA52" s="24">
        <f t="shared" si="14"/>
        <v>203.062512</v>
      </c>
      <c r="AB52" s="24">
        <f t="shared" si="14"/>
        <v>204.11843706240001</v>
      </c>
      <c r="AC52" s="24">
        <v>205.2</v>
      </c>
      <c r="AD52" s="69">
        <f t="shared" si="3"/>
        <v>5.2987028176653354E-3</v>
      </c>
    </row>
    <row r="53" spans="1:30" ht="13.5" thickBot="1" x14ac:dyDescent="0.3">
      <c r="A53" s="55" t="s">
        <v>39</v>
      </c>
      <c r="B53" s="37">
        <f t="shared" ref="B53:AC53" si="15">B51/B52*1000</f>
        <v>91.987759889458786</v>
      </c>
      <c r="C53" s="37">
        <f t="shared" si="15"/>
        <v>93.444044825933148</v>
      </c>
      <c r="D53" s="37">
        <f t="shared" si="15"/>
        <v>93.211935828439252</v>
      </c>
      <c r="E53" s="37">
        <f t="shared" si="15"/>
        <v>92.792228201864404</v>
      </c>
      <c r="F53" s="37">
        <f t="shared" si="15"/>
        <v>94.359849248265704</v>
      </c>
      <c r="G53" s="37">
        <f t="shared" si="15"/>
        <v>97.38830794932619</v>
      </c>
      <c r="H53" s="37">
        <f t="shared" si="15"/>
        <v>98.061717113231012</v>
      </c>
      <c r="I53" s="37">
        <f t="shared" si="15"/>
        <v>101.73319607818983</v>
      </c>
      <c r="J53" s="37">
        <f t="shared" si="15"/>
        <v>105.52174814269335</v>
      </c>
      <c r="K53" s="37">
        <f t="shared" si="15"/>
        <v>109.14646627497818</v>
      </c>
      <c r="L53" s="37">
        <f t="shared" si="15"/>
        <v>110.66004093972499</v>
      </c>
      <c r="M53" s="37">
        <f t="shared" si="15"/>
        <v>115.30810184781853</v>
      </c>
      <c r="N53" s="37">
        <f t="shared" si="15"/>
        <v>118.08334250344021</v>
      </c>
      <c r="O53" s="37">
        <f t="shared" si="15"/>
        <v>124.72430818077507</v>
      </c>
      <c r="P53" s="37">
        <f t="shared" si="15"/>
        <v>129.57372909503053</v>
      </c>
      <c r="Q53" s="37">
        <f t="shared" si="15"/>
        <v>135.36953996396159</v>
      </c>
      <c r="R53" s="37">
        <f t="shared" si="15"/>
        <v>136.90977139486739</v>
      </c>
      <c r="S53" s="37">
        <f t="shared" si="15"/>
        <v>140.4040923756084</v>
      </c>
      <c r="T53" s="37">
        <f t="shared" si="15"/>
        <v>144.7444650755385</v>
      </c>
      <c r="U53" s="37">
        <f t="shared" si="15"/>
        <v>152.38241373830579</v>
      </c>
      <c r="V53" s="37">
        <f t="shared" si="15"/>
        <v>162.12595463318223</v>
      </c>
      <c r="W53" s="37">
        <f t="shared" si="15"/>
        <v>173.81043376921747</v>
      </c>
      <c r="X53" s="37">
        <f t="shared" si="15"/>
        <v>186.81859617573761</v>
      </c>
      <c r="Y53" s="37">
        <f t="shared" si="15"/>
        <v>191.09133463819362</v>
      </c>
      <c r="Z53" s="37">
        <f t="shared" si="15"/>
        <v>193.38641950155366</v>
      </c>
      <c r="AA53" s="37">
        <f t="shared" si="15"/>
        <v>195.36840950731465</v>
      </c>
      <c r="AB53" s="37">
        <f t="shared" si="15"/>
        <v>201.97709032720368</v>
      </c>
      <c r="AC53" s="37">
        <f t="shared" si="15"/>
        <v>204.90949128221686</v>
      </c>
      <c r="AD53" s="70">
        <f t="shared" si="3"/>
        <v>1.4518483013408492E-2</v>
      </c>
    </row>
    <row r="54" spans="1:30" x14ac:dyDescent="0.25">
      <c r="A54" s="39" t="s">
        <v>40</v>
      </c>
      <c r="B54" s="56"/>
      <c r="C54" s="56"/>
      <c r="D54" s="56"/>
      <c r="E54" s="56"/>
      <c r="F54" s="56"/>
      <c r="G54" s="56"/>
      <c r="H54" s="56"/>
      <c r="I54" s="56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</row>
    <row r="55" spans="1:30" x14ac:dyDescent="0.25">
      <c r="A55" s="21"/>
      <c r="B55" s="56"/>
      <c r="C55" s="56"/>
      <c r="D55" s="56"/>
      <c r="E55" s="56"/>
      <c r="F55" s="56"/>
      <c r="G55" s="56"/>
      <c r="H55" s="56"/>
      <c r="I55" s="56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</row>
    <row r="56" spans="1:30" x14ac:dyDescent="0.25">
      <c r="A56" s="21" t="s">
        <v>41</v>
      </c>
    </row>
    <row r="57" spans="1:30" x14ac:dyDescent="0.25">
      <c r="A57" s="21" t="s">
        <v>42</v>
      </c>
    </row>
    <row r="58" spans="1:30" x14ac:dyDescent="0.25">
      <c r="A58" s="71" t="s">
        <v>43</v>
      </c>
    </row>
    <row r="59" spans="1:30" x14ac:dyDescent="0.25">
      <c r="A59" s="72" t="s">
        <v>44</v>
      </c>
    </row>
  </sheetData>
  <conditionalFormatting sqref="W27:AC2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5" right="0.39370078740157477" top="0.78740157480314954" bottom="0.7874015748031495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GABRIEL RABELLO CORREA</cp:lastModifiedBy>
  <cp:revision>2</cp:revision>
  <dcterms:created xsi:type="dcterms:W3CDTF">2023-08-16T14:37:02Z</dcterms:created>
  <dcterms:modified xsi:type="dcterms:W3CDTF">2024-07-05T13:16:01Z</dcterms:modified>
</cp:coreProperties>
</file>