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712702f2bec96c/Área de Trabalho/MDR/debentures 2024/Site/Outubro/"/>
    </mc:Choice>
  </mc:AlternateContent>
  <xr:revisionPtr revIDLastSave="21" documentId="8_{471F3FDF-21A0-4CD6-B890-5C72209FF52C}" xr6:coauthVersionLast="47" xr6:coauthVersionMax="47" xr10:uidLastSave="{01CE87B3-3FD1-4219-A7FA-514B80E49722}"/>
  <bookViews>
    <workbookView xWindow="-120" yWindow="-120" windowWidth="20730" windowHeight="11160" xr2:uid="{00000000-000D-0000-FFFF-FFFF00000000}"/>
  </bookViews>
  <sheets>
    <sheet name="Debêntures-Saneamento_2015-2024" sheetId="25" r:id="rId1"/>
  </sheets>
  <definedNames>
    <definedName name="_xlnm.Print_Area" localSheetId="0">'Debêntures-Saneamento_2015-2024'!$B$1:$U$34</definedName>
    <definedName name="_xlnm.Print_Titles" localSheetId="0">'Debêntures-Saneamento_2015-2024'!$B:$N,'Debêntures-Saneamento_2015-2024'!$1:$20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25" l="1"/>
  <c r="P31" i="25"/>
  <c r="O31" i="25"/>
  <c r="F31" i="25"/>
  <c r="D31" i="25"/>
  <c r="E31" i="25"/>
  <c r="T29" i="25"/>
  <c r="S31" i="25"/>
  <c r="T28" i="25"/>
  <c r="S28" i="25"/>
  <c r="T23" i="25"/>
  <c r="S23" i="25"/>
  <c r="S32" i="25" l="1"/>
  <c r="T31" i="25"/>
  <c r="T32" i="25" s="1"/>
  <c r="N31" i="25" l="1"/>
  <c r="O28" i="25" l="1"/>
  <c r="M28" i="25"/>
  <c r="M31" i="25"/>
  <c r="I31" i="25"/>
  <c r="H31" i="25"/>
  <c r="G31" i="25"/>
  <c r="D28" i="25"/>
  <c r="H28" i="25"/>
  <c r="I28" i="25"/>
  <c r="N28" i="25"/>
  <c r="P28" i="25"/>
  <c r="G28" i="25"/>
  <c r="E28" i="25"/>
  <c r="F28" i="25"/>
  <c r="L29" i="25" l="1"/>
  <c r="L31" i="25" s="1"/>
  <c r="K29" i="25"/>
  <c r="K31" i="25" s="1"/>
  <c r="J29" i="25"/>
  <c r="J31" i="25" s="1"/>
  <c r="O23" i="25" l="1"/>
  <c r="O32" i="25" s="1"/>
  <c r="P18" i="25" l="1"/>
  <c r="P23" i="25"/>
  <c r="P32" i="25" s="1"/>
  <c r="L27" i="25"/>
  <c r="K27" i="25"/>
  <c r="J27" i="25"/>
  <c r="M23" i="25"/>
  <c r="M32" i="25" s="1"/>
  <c r="L26" i="25"/>
  <c r="L25" i="25"/>
  <c r="L24" i="25"/>
  <c r="L22" i="25"/>
  <c r="L21" i="25"/>
  <c r="L20" i="25"/>
  <c r="K26" i="25"/>
  <c r="K25" i="25"/>
  <c r="K24" i="25"/>
  <c r="K22" i="25"/>
  <c r="K21" i="25"/>
  <c r="K20" i="25"/>
  <c r="K28" i="25" l="1"/>
  <c r="L28" i="25"/>
  <c r="I12" i="25"/>
  <c r="G12" i="25"/>
  <c r="H23" i="25" l="1"/>
  <c r="H32" i="25" s="1"/>
  <c r="K19" i="25"/>
  <c r="E11" i="25" l="1"/>
  <c r="E12" i="25" s="1"/>
  <c r="K23" i="25"/>
  <c r="K32" i="25" s="1"/>
  <c r="J26" i="25" l="1"/>
  <c r="J25" i="25"/>
  <c r="J24" i="25"/>
  <c r="J20" i="25"/>
  <c r="J21" i="25"/>
  <c r="J22" i="25"/>
  <c r="J19" i="25"/>
  <c r="J28" i="25" l="1"/>
  <c r="J23" i="25"/>
  <c r="J32" i="25" s="1"/>
  <c r="G23" i="25"/>
  <c r="G32" i="25" s="1"/>
  <c r="N23" i="25"/>
  <c r="N32" i="25" s="1"/>
  <c r="I23" i="25"/>
  <c r="I32" i="25" s="1"/>
  <c r="F23" i="25"/>
  <c r="F32" i="25" s="1"/>
  <c r="E23" i="25"/>
  <c r="E32" i="25" s="1"/>
  <c r="D23" i="25"/>
  <c r="D32" i="25" s="1"/>
  <c r="D11" i="25" l="1"/>
  <c r="D12" i="25" s="1"/>
  <c r="F11" i="25"/>
  <c r="F12" i="25" s="1"/>
  <c r="L19" i="25"/>
  <c r="H12" i="25" l="1"/>
  <c r="L23" i="25"/>
  <c r="L32" i="25" s="1"/>
</calcChain>
</file>

<file path=xl/sharedStrings.xml><?xml version="1.0" encoding="utf-8"?>
<sst xmlns="http://schemas.openxmlformats.org/spreadsheetml/2006/main" count="54" uniqueCount="40">
  <si>
    <t>DADOS DE CARTEIRA</t>
  </si>
  <si>
    <t>RESUMO DE CARTEIRA - DEBÊNTUIRES INCENTIVADAS/SANEAMENTO - 2015-2024</t>
  </si>
  <si>
    <t>Posição:</t>
  </si>
  <si>
    <t>Fonte: análise CGPRC (processos de aprovação dos Projetos de Investimento Prioritários e DOU)</t>
  </si>
  <si>
    <t>Situação</t>
  </si>
  <si>
    <t>Qtd</t>
  </si>
  <si>
    <t>Valor Investimento (R$)</t>
  </si>
  <si>
    <t>Valor Debêntures (R$)</t>
  </si>
  <si>
    <t>Captação Realizada</t>
  </si>
  <si>
    <t>Saldo A Emitir Autorizado (R$)</t>
  </si>
  <si>
    <t xml:space="preserve">Data Posição: </t>
  </si>
  <si>
    <t>Emitidas</t>
  </si>
  <si>
    <t>Não Emitidas</t>
  </si>
  <si>
    <t>Desistentes após publicação</t>
  </si>
  <si>
    <t xml:space="preserve">Atualização  </t>
  </si>
  <si>
    <t>Total PUBLICADAS</t>
  </si>
  <si>
    <t>Saldo A Emitir Autorizado está limitado à vigência da prioridade da Portaria e ao valor autorizado de debêntures</t>
  </si>
  <si>
    <t>PORTARIAS DE APROVAÇÃO - POR ANO DE PUBLICAÇÃO</t>
  </si>
  <si>
    <t>Ano PUBLICAÇÃO DA PORTARIA DE APROVAÇÃO NO DOU</t>
  </si>
  <si>
    <t>VALORES APROVADOS (R$)</t>
  </si>
  <si>
    <t>Desistência após publicação (*)</t>
  </si>
  <si>
    <t>CARTEIRA VIGENTE</t>
  </si>
  <si>
    <t>EMISSÃO REALIZADA</t>
  </si>
  <si>
    <t>SALDO A EMITIR</t>
  </si>
  <si>
    <t>Valor Investimento (A)</t>
  </si>
  <si>
    <t>Valor Debêntures (B)</t>
  </si>
  <si>
    <t xml:space="preserve">Valor Investimento (C) </t>
  </si>
  <si>
    <t>Valor Debêntures (D)</t>
  </si>
  <si>
    <t>Valor Investimento
(A - C)</t>
  </si>
  <si>
    <t>Valor Debêntures (B - D)</t>
  </si>
  <si>
    <t>Subtotal</t>
  </si>
  <si>
    <t>TOTAL</t>
  </si>
  <si>
    <t>(*) Motivos principais relatados: questões judiciais e de mercado</t>
  </si>
  <si>
    <t>Valor Captado (R$)</t>
  </si>
  <si>
    <t>Ano da EMISSÃO</t>
  </si>
  <si>
    <t>EMISSÃO REALIZADA (2015-2024)</t>
  </si>
  <si>
    <r>
      <t>DEBÊNTURES INCENTIVADAS DE INFRAESTRUTURA - PROJETOS DE INVESTIMENTOS PRIORITÁRIOS - SANEAMENTO</t>
    </r>
    <r>
      <rPr>
        <sz val="11"/>
        <color rgb="FF000000"/>
        <rFont val="Arial"/>
      </rPr>
      <t xml:space="preserve"> (Lei 12.431/2001, Decreto 11.964/2024 e Portaria MCID 1.557/2023)</t>
    </r>
  </si>
  <si>
    <t>Valor Emitido</t>
  </si>
  <si>
    <t>Qtd*</t>
  </si>
  <si>
    <t>(*) Uma portaria pode emitir mais de uma 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</si>
</sst>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7030A0"/>
      <name val="Arial"/>
      <family val="2"/>
    </font>
    <font>
      <sz val="10"/>
      <color rgb="FF7030A0"/>
      <name val="Arial"/>
      <family val="2"/>
    </font>
    <font>
      <sz val="11"/>
      <color rgb="FF7030A0"/>
      <name val="Arial"/>
      <family val="2"/>
    </font>
    <font>
      <sz val="9"/>
      <color rgb="FF7030A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0432FF"/>
      <name val="Arial"/>
      <family val="2"/>
    </font>
    <font>
      <b/>
      <sz val="16"/>
      <color rgb="FFFF0000"/>
      <name val="Arial"/>
      <family val="2"/>
    </font>
    <font>
      <b/>
      <sz val="10"/>
      <name val="Arial"/>
      <family val="2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color theme="0"/>
      <name val="Arial"/>
      <family val="2"/>
    </font>
    <font>
      <b/>
      <sz val="11"/>
      <color rgb="FF000000"/>
      <name val="Arial"/>
    </font>
    <font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0" fillId="0" borderId="0" xfId="0" applyFont="1"/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/>
    <xf numFmtId="0" fontId="22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4" fontId="22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" fontId="21" fillId="0" borderId="0" xfId="0" applyNumberFormat="1" applyFont="1" applyAlignment="1" applyProtection="1">
      <alignment horizontal="right" vertical="center" wrapText="1"/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4" fontId="19" fillId="0" borderId="0" xfId="0" applyNumberFormat="1" applyFont="1" applyProtection="1">
      <protection locked="0"/>
    </xf>
    <xf numFmtId="4" fontId="22" fillId="3" borderId="1" xfId="0" applyNumberFormat="1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1" fontId="22" fillId="3" borderId="1" xfId="0" applyNumberFormat="1" applyFont="1" applyFill="1" applyBorder="1" applyAlignment="1" applyProtection="1">
      <alignment vertical="center"/>
      <protection locked="0"/>
    </xf>
    <xf numFmtId="4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1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43" fontId="26" fillId="2" borderId="1" xfId="2" applyFont="1" applyFill="1" applyBorder="1" applyAlignment="1" applyProtection="1">
      <alignment horizontal="right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 applyProtection="1">
      <alignment horizontal="right" vertical="center" wrapText="1"/>
      <protection locked="0"/>
    </xf>
    <xf numFmtId="1" fontId="19" fillId="0" borderId="2" xfId="0" applyNumberFormat="1" applyFont="1" applyBorder="1" applyAlignment="1" applyProtection="1">
      <alignment horizontal="right" vertical="center" wrapText="1"/>
      <protection locked="0"/>
    </xf>
    <xf numFmtId="4" fontId="19" fillId="0" borderId="2" xfId="0" applyNumberFormat="1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4" fontId="19" fillId="0" borderId="3" xfId="0" applyNumberFormat="1" applyFont="1" applyBorder="1" applyAlignment="1" applyProtection="1">
      <alignment horizontal="right" vertical="center" wrapText="1"/>
      <protection locked="0"/>
    </xf>
    <xf numFmtId="1" fontId="19" fillId="0" borderId="3" xfId="0" applyNumberFormat="1" applyFont="1" applyBorder="1" applyAlignment="1" applyProtection="1">
      <alignment horizontal="right" vertical="center" wrapText="1"/>
      <protection locked="0"/>
    </xf>
    <xf numFmtId="4" fontId="19" fillId="0" borderId="3" xfId="0" applyNumberFormat="1" applyFont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4" fontId="19" fillId="0" borderId="4" xfId="0" applyNumberFormat="1" applyFont="1" applyBorder="1" applyAlignment="1" applyProtection="1">
      <alignment horizontal="right" vertical="center" wrapText="1"/>
      <protection locked="0"/>
    </xf>
    <xf numFmtId="1" fontId="19" fillId="0" borderId="4" xfId="0" applyNumberFormat="1" applyFont="1" applyBorder="1" applyAlignment="1" applyProtection="1">
      <alignment horizontal="right" vertical="center" wrapText="1"/>
      <protection locked="0"/>
    </xf>
    <xf numFmtId="4" fontId="19" fillId="0" borderId="4" xfId="0" applyNumberFormat="1" applyFont="1" applyBorder="1" applyAlignment="1" applyProtection="1">
      <alignment vertical="center"/>
      <protection locked="0"/>
    </xf>
    <xf numFmtId="43" fontId="18" fillId="3" borderId="1" xfId="2" applyFont="1" applyFill="1" applyBorder="1" applyAlignment="1" applyProtection="1">
      <alignment horizontal="right" vertical="center" wrapText="1"/>
      <protection locked="0"/>
    </xf>
    <xf numFmtId="4" fontId="19" fillId="0" borderId="3" xfId="0" applyNumberFormat="1" applyFont="1" applyBorder="1" applyAlignment="1" applyProtection="1">
      <alignment vertical="center" wrapText="1"/>
      <protection locked="0"/>
    </xf>
    <xf numFmtId="4" fontId="19" fillId="0" borderId="4" xfId="0" applyNumberFormat="1" applyFont="1" applyBorder="1" applyAlignment="1" applyProtection="1">
      <alignment vertical="center" wrapText="1"/>
      <protection locked="0"/>
    </xf>
    <xf numFmtId="0" fontId="26" fillId="5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22" fillId="6" borderId="1" xfId="0" applyFont="1" applyFill="1" applyBorder="1" applyAlignment="1" applyProtection="1">
      <alignment horizontal="center" vertical="center" wrapText="1"/>
      <protection locked="0"/>
    </xf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1" fontId="26" fillId="7" borderId="1" xfId="0" applyNumberFormat="1" applyFont="1" applyFill="1" applyBorder="1" applyAlignment="1" applyProtection="1">
      <alignment horizontal="right" vertical="center" wrapText="1"/>
      <protection locked="0"/>
    </xf>
    <xf numFmtId="4" fontId="26" fillId="7" borderId="1" xfId="0" applyNumberFormat="1" applyFont="1" applyFill="1" applyBorder="1" applyAlignment="1" applyProtection="1">
      <alignment horizontal="right" vertical="center" wrapText="1"/>
      <protection locked="0"/>
    </xf>
    <xf numFmtId="1" fontId="22" fillId="8" borderId="1" xfId="0" applyNumberFormat="1" applyFont="1" applyFill="1" applyBorder="1" applyAlignment="1" applyProtection="1">
      <alignment vertical="center"/>
      <protection locked="0"/>
    </xf>
    <xf numFmtId="4" fontId="22" fillId="8" borderId="1" xfId="0" applyNumberFormat="1" applyFont="1" applyFill="1" applyBorder="1" applyAlignment="1" applyProtection="1">
      <alignment vertical="center"/>
      <protection locked="0"/>
    </xf>
    <xf numFmtId="4" fontId="19" fillId="0" borderId="5" xfId="0" applyNumberFormat="1" applyFont="1" applyBorder="1" applyAlignment="1" applyProtection="1">
      <alignment vertical="center" wrapText="1"/>
      <protection locked="0"/>
    </xf>
    <xf numFmtId="0" fontId="26" fillId="2" borderId="6" xfId="0" applyFont="1" applyFill="1" applyBorder="1" applyAlignment="1" applyProtection="1">
      <alignment horizontal="center" vertical="center" wrapText="1"/>
      <protection locked="0"/>
    </xf>
    <xf numFmtId="14" fontId="17" fillId="0" borderId="7" xfId="0" applyNumberFormat="1" applyFont="1" applyBorder="1" applyAlignment="1">
      <alignment horizontal="center" vertical="center" wrapText="1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14" fontId="17" fillId="0" borderId="8" xfId="0" applyNumberFormat="1" applyFont="1" applyBorder="1" applyAlignment="1">
      <alignment horizontal="center" vertical="center"/>
    </xf>
    <xf numFmtId="1" fontId="19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43" fontId="19" fillId="0" borderId="2" xfId="2" applyFont="1" applyBorder="1" applyAlignment="1" applyProtection="1">
      <alignment horizontal="right" vertical="center" wrapText="1"/>
      <protection locked="0"/>
    </xf>
    <xf numFmtId="43" fontId="19" fillId="0" borderId="3" xfId="2" applyFont="1" applyBorder="1" applyAlignment="1" applyProtection="1">
      <alignment horizontal="right" vertical="center" wrapText="1"/>
      <protection locked="0"/>
    </xf>
    <xf numFmtId="43" fontId="19" fillId="0" borderId="4" xfId="2" applyFont="1" applyBorder="1" applyAlignment="1" applyProtection="1">
      <alignment horizontal="right" vertical="center" wrapText="1"/>
      <protection locked="0"/>
    </xf>
    <xf numFmtId="4" fontId="22" fillId="6" borderId="1" xfId="0" applyNumberFormat="1" applyFont="1" applyFill="1" applyBorder="1" applyAlignment="1" applyProtection="1">
      <alignment vertical="center" wrapText="1"/>
      <protection locked="0"/>
    </xf>
    <xf numFmtId="4" fontId="29" fillId="0" borderId="0" xfId="2" applyNumberFormat="1" applyFont="1" applyFill="1" applyBorder="1" applyAlignment="1">
      <alignment horizontal="right" vertical="center" indent="1"/>
    </xf>
    <xf numFmtId="14" fontId="17" fillId="0" borderId="0" xfId="0" applyNumberFormat="1" applyFont="1" applyAlignment="1">
      <alignment horizontal="center" vertical="center" wrapText="1"/>
    </xf>
    <xf numFmtId="0" fontId="26" fillId="9" borderId="1" xfId="0" applyFont="1" applyFill="1" applyBorder="1" applyAlignment="1" applyProtection="1">
      <alignment horizontal="center" vertical="center" wrapText="1"/>
      <protection locked="0"/>
    </xf>
    <xf numFmtId="1" fontId="26" fillId="9" borderId="1" xfId="0" applyNumberFormat="1" applyFont="1" applyFill="1" applyBorder="1" applyAlignment="1" applyProtection="1">
      <alignment horizontal="right" vertical="center" wrapText="1"/>
      <protection locked="0"/>
    </xf>
    <xf numFmtId="4" fontId="26" fillId="9" borderId="1" xfId="0" applyNumberFormat="1" applyFont="1" applyFill="1" applyBorder="1" applyAlignment="1" applyProtection="1">
      <alignment horizontal="right" vertical="center" wrapText="1"/>
      <protection locked="0"/>
    </xf>
    <xf numFmtId="1" fontId="22" fillId="10" borderId="1" xfId="0" applyNumberFormat="1" applyFont="1" applyFill="1" applyBorder="1" applyAlignment="1" applyProtection="1">
      <alignment vertical="center"/>
      <protection locked="0"/>
    </xf>
    <xf numFmtId="4" fontId="22" fillId="10" borderId="1" xfId="0" applyNumberFormat="1" applyFont="1" applyFill="1" applyBorder="1" applyAlignment="1" applyProtection="1">
      <alignment vertical="center"/>
      <protection locked="0"/>
    </xf>
    <xf numFmtId="14" fontId="17" fillId="0" borderId="0" xfId="0" applyNumberFormat="1" applyFont="1" applyAlignment="1">
      <alignment horizontal="left" vertical="center"/>
    </xf>
    <xf numFmtId="0" fontId="30" fillId="0" borderId="0" xfId="3" applyFont="1" applyAlignment="1">
      <alignment vertical="top"/>
    </xf>
    <xf numFmtId="0" fontId="31" fillId="0" borderId="0" xfId="3" applyFont="1" applyAlignment="1">
      <alignment vertical="top"/>
    </xf>
    <xf numFmtId="14" fontId="32" fillId="0" borderId="0" xfId="3" applyNumberFormat="1" applyFont="1" applyAlignment="1">
      <alignment vertical="top"/>
    </xf>
    <xf numFmtId="14" fontId="30" fillId="0" borderId="0" xfId="3" applyNumberFormat="1" applyFont="1" applyAlignment="1">
      <alignment vertical="top"/>
    </xf>
    <xf numFmtId="0" fontId="30" fillId="0" borderId="0" xfId="3" applyFont="1" applyAlignment="1">
      <alignment horizontal="center" vertical="top"/>
    </xf>
    <xf numFmtId="0" fontId="33" fillId="0" borderId="0" xfId="3" applyFont="1" applyAlignment="1">
      <alignment horizontal="center" vertical="top"/>
    </xf>
    <xf numFmtId="4" fontId="30" fillId="0" borderId="0" xfId="2" applyNumberFormat="1" applyFont="1" applyAlignment="1" applyProtection="1">
      <alignment vertical="top"/>
      <protection hidden="1"/>
    </xf>
    <xf numFmtId="0" fontId="15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" fontId="19" fillId="0" borderId="0" xfId="0" applyNumberFormat="1" applyFont="1" applyAlignment="1" applyProtection="1">
      <alignment horizontal="right" vertical="center" wrapText="1"/>
      <protection locked="0"/>
    </xf>
    <xf numFmtId="1" fontId="22" fillId="0" borderId="0" xfId="0" applyNumberFormat="1" applyFont="1" applyAlignment="1" applyProtection="1">
      <alignment vertical="center"/>
      <protection locked="0"/>
    </xf>
    <xf numFmtId="1" fontId="26" fillId="0" borderId="0" xfId="0" applyNumberFormat="1" applyFont="1" applyAlignment="1" applyProtection="1">
      <alignment horizontal="right" vertical="center" wrapText="1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4" fontId="19" fillId="0" borderId="0" xfId="0" applyNumberFormat="1" applyFont="1" applyAlignment="1" applyProtection="1">
      <alignment vertical="center" wrapText="1"/>
      <protection locked="0"/>
    </xf>
    <xf numFmtId="1" fontId="27" fillId="0" borderId="0" xfId="0" applyNumberFormat="1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1" fontId="19" fillId="0" borderId="3" xfId="0" applyNumberFormat="1" applyFont="1" applyBorder="1" applyAlignment="1" applyProtection="1">
      <alignment horizontal="center" vertical="center" wrapText="1"/>
      <protection locked="0"/>
    </xf>
    <xf numFmtId="0" fontId="34" fillId="9" borderId="1" xfId="0" applyFont="1" applyFill="1" applyBorder="1" applyAlignment="1" applyProtection="1">
      <alignment horizontal="center" vertical="center" wrapText="1"/>
      <protection locked="0"/>
    </xf>
    <xf numFmtId="4" fontId="34" fillId="9" borderId="1" xfId="0" applyNumberFormat="1" applyFont="1" applyFill="1" applyBorder="1" applyAlignment="1" applyProtection="1">
      <alignment vertical="center" wrapText="1"/>
      <protection locked="0"/>
    </xf>
    <xf numFmtId="4" fontId="26" fillId="9" borderId="1" xfId="0" applyNumberFormat="1" applyFont="1" applyFill="1" applyBorder="1" applyAlignment="1" applyProtection="1">
      <alignment vertical="center"/>
      <protection locked="0"/>
    </xf>
    <xf numFmtId="0" fontId="26" fillId="9" borderId="1" xfId="0" applyFont="1" applyFill="1" applyBorder="1" applyAlignment="1" applyProtection="1">
      <alignment horizontal="center" vertical="center"/>
      <protection locked="0"/>
    </xf>
    <xf numFmtId="0" fontId="26" fillId="9" borderId="12" xfId="0" applyFont="1" applyFill="1" applyBorder="1" applyAlignment="1" applyProtection="1">
      <alignment horizontal="center" vertical="center" wrapText="1"/>
      <protection locked="0"/>
    </xf>
    <xf numFmtId="14" fontId="17" fillId="0" borderId="13" xfId="0" applyNumberFormat="1" applyFont="1" applyBorder="1" applyAlignment="1">
      <alignment horizontal="right" vertical="center" wrapText="1"/>
    </xf>
    <xf numFmtId="14" fontId="18" fillId="0" borderId="13" xfId="0" applyNumberFormat="1" applyFont="1" applyBorder="1" applyAlignment="1" applyProtection="1">
      <alignment horizontal="center"/>
      <protection locked="0"/>
    </xf>
    <xf numFmtId="4" fontId="15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Protection="1"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4" fontId="19" fillId="0" borderId="12" xfId="0" applyNumberFormat="1" applyFont="1" applyBorder="1" applyAlignment="1" applyProtection="1">
      <alignment horizontal="right" vertical="center" wrapText="1"/>
      <protection locked="0"/>
    </xf>
    <xf numFmtId="1" fontId="19" fillId="0" borderId="12" xfId="0" applyNumberFormat="1" applyFont="1" applyBorder="1" applyAlignment="1" applyProtection="1">
      <alignment horizontal="right" vertical="center" wrapText="1"/>
      <protection locked="0"/>
    </xf>
    <xf numFmtId="43" fontId="19" fillId="0" borderId="12" xfId="2" applyFont="1" applyBorder="1" applyAlignment="1" applyProtection="1">
      <alignment horizontal="right" vertical="center" wrapText="1"/>
      <protection locked="0"/>
    </xf>
    <xf numFmtId="43" fontId="22" fillId="3" borderId="1" xfId="2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Alignment="1" applyProtection="1">
      <alignment vertical="center"/>
      <protection locked="0"/>
    </xf>
    <xf numFmtId="4" fontId="16" fillId="0" borderId="0" xfId="0" applyNumberFormat="1" applyFont="1" applyAlignment="1" applyProtection="1">
      <alignment vertical="center"/>
      <protection locked="0"/>
    </xf>
    <xf numFmtId="0" fontId="19" fillId="11" borderId="3" xfId="0" applyFont="1" applyFill="1" applyBorder="1" applyAlignment="1" applyProtection="1">
      <alignment horizontal="center" vertical="center" wrapText="1"/>
      <protection locked="0"/>
    </xf>
    <xf numFmtId="1" fontId="19" fillId="11" borderId="4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 vertical="center"/>
      <protection locked="0"/>
    </xf>
    <xf numFmtId="4" fontId="19" fillId="11" borderId="12" xfId="0" applyNumberFormat="1" applyFont="1" applyFill="1" applyBorder="1" applyAlignment="1" applyProtection="1">
      <alignment horizontal="right" vertical="center" wrapText="1"/>
      <protection locked="0"/>
    </xf>
    <xf numFmtId="4" fontId="19" fillId="11" borderId="4" xfId="0" applyNumberFormat="1" applyFont="1" applyFill="1" applyBorder="1" applyAlignment="1" applyProtection="1">
      <alignment horizontal="right" vertical="center" wrapText="1"/>
      <protection locked="0"/>
    </xf>
    <xf numFmtId="4" fontId="22" fillId="11" borderId="1" xfId="0" applyNumberFormat="1" applyFont="1" applyFill="1" applyBorder="1" applyAlignment="1" applyProtection="1">
      <alignment vertical="center"/>
      <protection locked="0"/>
    </xf>
    <xf numFmtId="0" fontId="26" fillId="9" borderId="9" xfId="0" applyFont="1" applyFill="1" applyBorder="1" applyAlignment="1" applyProtection="1">
      <alignment horizontal="center" vertical="center" wrapText="1"/>
      <protection locked="0"/>
    </xf>
    <xf numFmtId="0" fontId="26" fillId="9" borderId="11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0" fontId="26" fillId="2" borderId="9" xfId="0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 applyProtection="1">
      <alignment horizontal="center" vertical="center" wrapText="1"/>
      <protection locked="0"/>
    </xf>
    <xf numFmtId="0" fontId="26" fillId="2" borderId="1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4" xr:uid="{AC39506F-1E54-4CF8-86F8-D9DCA016C1B1}"/>
    <cellStyle name="Normal 4" xfId="3" xr:uid="{8E383C86-6B03-4B5F-93E9-FAE921B783B3}"/>
    <cellStyle name="Porcentagem 2" xfId="1" xr:uid="{00000000-0005-0000-0000-000001000000}"/>
    <cellStyle name="Vírgula" xfId="2" builtinId="3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432779</xdr:colOff>
      <xdr:row>0</xdr:row>
      <xdr:rowOff>102450</xdr:rowOff>
    </xdr:from>
    <xdr:to>
      <xdr:col>7</xdr:col>
      <xdr:colOff>209550</xdr:colOff>
      <xdr:row>2</xdr:row>
      <xdr:rowOff>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42354" y="102450"/>
          <a:ext cx="4872646" cy="72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latin typeface="+mn-lt"/>
            </a:rPr>
            <a:t>MINISTÉRIO DAS CIDADES (MCID)</a:t>
          </a:r>
        </a:p>
        <a:p>
          <a:r>
            <a:rPr lang="pt-BR" sz="1000">
              <a:latin typeface="+mn-lt"/>
            </a:rPr>
            <a:t>Secretaria Nacional de Saneamento Ambiental (SNSA)</a:t>
          </a:r>
        </a:p>
        <a:p>
          <a:r>
            <a:rPr lang="pt-BR" sz="1000">
              <a:latin typeface="+mn-lt"/>
            </a:rPr>
            <a:t>Departamento de Repasses e Financiamento (DRF)</a:t>
          </a:r>
        </a:p>
        <a:p>
          <a:r>
            <a:rPr lang="pt-BR" sz="1000">
              <a:latin typeface="+mn-lt"/>
            </a:rPr>
            <a:t>Coordenação-Geral de Financiamento ao Setor Privado e de Concessões (CGPRC)</a:t>
          </a:r>
        </a:p>
      </xdr:txBody>
    </xdr:sp>
    <xdr:clientData/>
  </xdr:twoCellAnchor>
  <xdr:twoCellAnchor>
    <xdr:from>
      <xdr:col>2</xdr:col>
      <xdr:colOff>67608</xdr:colOff>
      <xdr:row>0</xdr:row>
      <xdr:rowOff>247365</xdr:rowOff>
    </xdr:from>
    <xdr:to>
      <xdr:col>2</xdr:col>
      <xdr:colOff>477179</xdr:colOff>
      <xdr:row>0</xdr:row>
      <xdr:rowOff>704585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39D1427-9662-DD4B-AB6C-546868C93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9" y="247365"/>
          <a:ext cx="409571" cy="45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35"/>
  <sheetViews>
    <sheetView showGridLines="0" tabSelected="1" view="pageBreakPreview" topLeftCell="I8" zoomScale="82" zoomScaleNormal="82" zoomScaleSheetLayoutView="82" workbookViewId="0">
      <selection activeCell="T12" sqref="T12"/>
    </sheetView>
  </sheetViews>
  <sheetFormatPr defaultColWidth="10.625" defaultRowHeight="20.100000000000001" customHeight="1" x14ac:dyDescent="0.25"/>
  <cols>
    <col min="1" max="1" width="4.5" style="1" customWidth="1"/>
    <col min="2" max="2" width="0.875" style="8" customWidth="1"/>
    <col min="3" max="3" width="20.375" style="8" customWidth="1"/>
    <col min="4" max="4" width="4.375" style="1" customWidth="1"/>
    <col min="5" max="5" width="18.875" style="1" customWidth="1"/>
    <col min="6" max="6" width="18.875" style="22" customWidth="1"/>
    <col min="7" max="7" width="5.75" style="22" customWidth="1"/>
    <col min="8" max="8" width="18.875" style="22" customWidth="1"/>
    <col min="9" max="9" width="18" style="22" customWidth="1"/>
    <col min="10" max="10" width="5.5" style="22" customWidth="1"/>
    <col min="11" max="11" width="20.125" style="22" customWidth="1"/>
    <col min="12" max="12" width="18.875" style="22" customWidth="1"/>
    <col min="13" max="13" width="4.375" style="22" customWidth="1"/>
    <col min="14" max="14" width="18.875" style="22" customWidth="1"/>
    <col min="15" max="15" width="4.375" style="22" customWidth="1"/>
    <col min="16" max="16" width="18" style="3" bestFit="1" customWidth="1"/>
    <col min="17" max="17" width="2" style="8" customWidth="1"/>
    <col min="18" max="18" width="17.5" style="21" customWidth="1"/>
    <col min="19" max="19" width="12.875" style="3" customWidth="1"/>
    <col min="20" max="20" width="18" style="3" customWidth="1"/>
    <col min="21" max="21" width="3.625" style="3" customWidth="1"/>
    <col min="22" max="22" width="18" style="3" customWidth="1"/>
    <col min="23" max="23" width="14.5" style="15" customWidth="1"/>
    <col min="24" max="26" width="18.5" style="15" customWidth="1"/>
    <col min="27" max="29" width="17.5" style="8" customWidth="1"/>
    <col min="30" max="34" width="11.625" style="15" customWidth="1"/>
    <col min="35" max="35" width="22.625" customWidth="1"/>
    <col min="36" max="36" width="12.625" style="15" customWidth="1"/>
    <col min="37" max="37" width="15.5" style="15" customWidth="1"/>
    <col min="38" max="45" width="11.625" style="15" customWidth="1"/>
    <col min="46" max="16384" width="10.625" style="1"/>
  </cols>
  <sheetData>
    <row r="1" spans="2:46" s="2" customFormat="1" ht="60.75" customHeight="1" x14ac:dyDescent="0.25">
      <c r="B1" s="5"/>
      <c r="C1" s="5"/>
      <c r="F1" s="22"/>
      <c r="G1" s="22"/>
      <c r="H1" s="126"/>
      <c r="I1" s="127"/>
      <c r="J1" s="22"/>
      <c r="K1" s="128"/>
      <c r="M1" s="22"/>
      <c r="N1" s="22"/>
      <c r="O1" s="22"/>
      <c r="P1" s="6"/>
      <c r="Q1" s="6"/>
      <c r="R1" s="17"/>
      <c r="W1" s="16"/>
      <c r="X1" s="11"/>
      <c r="Y1" s="11"/>
      <c r="Z1" s="11"/>
      <c r="AA1" s="6"/>
      <c r="AB1" s="6"/>
      <c r="AC1" s="6"/>
      <c r="AD1" s="11"/>
      <c r="AE1" s="11"/>
      <c r="AF1" s="11"/>
      <c r="AG1" s="11"/>
      <c r="AH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2:46" s="4" customFormat="1" ht="5.0999999999999996" customHeight="1" x14ac:dyDescent="0.25">
      <c r="B2" s="7"/>
      <c r="C2" s="7"/>
      <c r="F2" s="19"/>
      <c r="G2" s="19"/>
      <c r="H2" s="19"/>
      <c r="I2" s="19"/>
      <c r="J2" s="19"/>
      <c r="K2" s="19"/>
      <c r="L2" s="19"/>
      <c r="M2" s="19"/>
      <c r="O2" s="19"/>
      <c r="P2" s="7"/>
      <c r="Q2" s="7"/>
      <c r="R2" s="18"/>
      <c r="S2" s="7"/>
      <c r="T2" s="7"/>
      <c r="U2" s="7"/>
      <c r="V2" s="7"/>
      <c r="W2" s="12"/>
      <c r="X2" s="12"/>
      <c r="Y2" s="12"/>
      <c r="Z2" s="12"/>
      <c r="AA2" s="23"/>
      <c r="AB2" s="23"/>
      <c r="AC2" s="23"/>
      <c r="AD2" s="12"/>
      <c r="AE2" s="12"/>
      <c r="AF2" s="12"/>
      <c r="AG2" s="12"/>
      <c r="AH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2:46" s="99" customFormat="1" ht="20.100000000000001" customHeight="1" x14ac:dyDescent="0.25">
      <c r="C3" s="100" t="s">
        <v>0</v>
      </c>
      <c r="E3" s="101"/>
      <c r="F3" s="102"/>
      <c r="G3" s="103"/>
      <c r="J3" s="104"/>
      <c r="M3" s="105"/>
    </row>
    <row r="4" spans="2:46" s="13" customFormat="1" ht="20.100000000000001" customHeight="1" x14ac:dyDescent="0.25">
      <c r="C4" s="139" t="s">
        <v>36</v>
      </c>
      <c r="D4" s="4"/>
      <c r="U4" s="12"/>
      <c r="V4" s="12"/>
      <c r="W4" s="12"/>
      <c r="X4" s="12"/>
      <c r="Y4" s="12"/>
      <c r="Z4" s="12"/>
      <c r="AA4" s="25"/>
      <c r="AB4" s="25"/>
      <c r="AC4" s="25"/>
      <c r="AD4" s="12"/>
      <c r="AE4" s="12"/>
      <c r="AF4" s="12"/>
      <c r="AG4" s="12"/>
      <c r="AH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2:46" s="13" customFormat="1" ht="12.75" customHeight="1" x14ac:dyDescent="0.25">
      <c r="C5" s="115"/>
      <c r="D5" s="4"/>
      <c r="P5" s="12"/>
      <c r="U5" s="12"/>
      <c r="V5" s="12"/>
      <c r="W5" s="12"/>
      <c r="X5" s="12"/>
      <c r="Y5" s="12"/>
      <c r="Z5" s="12"/>
      <c r="AA5" s="25"/>
      <c r="AB5" s="25"/>
      <c r="AC5" s="25"/>
      <c r="AD5" s="12"/>
      <c r="AE5" s="12"/>
      <c r="AF5" s="12"/>
      <c r="AG5" s="12"/>
      <c r="AH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2:46" ht="20.100000000000001" customHeight="1" x14ac:dyDescent="0.25">
      <c r="C6" s="9" t="s">
        <v>1</v>
      </c>
      <c r="D6" s="40"/>
      <c r="E6" s="41"/>
      <c r="F6" s="39"/>
      <c r="G6" s="39"/>
      <c r="H6" s="72"/>
      <c r="I6" s="23" t="s">
        <v>2</v>
      </c>
      <c r="J6" s="1"/>
      <c r="K6" s="1"/>
    </row>
    <row r="7" spans="2:46" s="42" customFormat="1" ht="15" customHeight="1" thickBot="1" x14ac:dyDescent="0.3">
      <c r="C7" s="43" t="s">
        <v>3</v>
      </c>
      <c r="F7" s="44"/>
      <c r="G7" s="44"/>
      <c r="I7" s="123">
        <v>45587</v>
      </c>
      <c r="J7" s="122"/>
      <c r="K7" s="44"/>
      <c r="L7" s="44"/>
      <c r="M7" s="44"/>
      <c r="N7" s="44"/>
      <c r="O7" s="44"/>
      <c r="P7" s="45"/>
      <c r="Q7" s="46"/>
      <c r="R7" s="106"/>
      <c r="S7" s="45"/>
      <c r="T7" s="45"/>
      <c r="U7" s="45"/>
      <c r="V7" s="45"/>
      <c r="W7" s="47"/>
      <c r="X7" s="47"/>
      <c r="Y7" s="47"/>
      <c r="Z7" s="47"/>
      <c r="AA7" s="46"/>
      <c r="AB7" s="46"/>
      <c r="AC7" s="46"/>
      <c r="AD7" s="47"/>
      <c r="AE7" s="47"/>
      <c r="AF7" s="47"/>
      <c r="AG7" s="47"/>
      <c r="AH7" s="47"/>
      <c r="AI7" s="33"/>
      <c r="AJ7" s="47"/>
      <c r="AK7" s="47"/>
      <c r="AL7" s="47"/>
      <c r="AM7" s="47"/>
      <c r="AN7" s="47"/>
      <c r="AO7" s="47"/>
      <c r="AP7" s="47"/>
      <c r="AQ7" s="47"/>
      <c r="AR7" s="47"/>
      <c r="AS7" s="47"/>
    </row>
    <row r="8" spans="2:46" ht="27.95" customHeight="1" x14ac:dyDescent="0.25">
      <c r="C8" s="71" t="s">
        <v>4</v>
      </c>
      <c r="D8" s="71" t="s">
        <v>5</v>
      </c>
      <c r="E8" s="71" t="s">
        <v>6</v>
      </c>
      <c r="F8" s="71" t="s">
        <v>7</v>
      </c>
      <c r="G8" s="93" t="s">
        <v>5</v>
      </c>
      <c r="H8" s="93" t="s">
        <v>8</v>
      </c>
      <c r="I8" s="121" t="s">
        <v>9</v>
      </c>
      <c r="J8" s="93" t="s">
        <v>5</v>
      </c>
      <c r="K8" s="1"/>
      <c r="L8" s="1"/>
      <c r="T8" s="80" t="s">
        <v>10</v>
      </c>
    </row>
    <row r="9" spans="2:46" s="10" customFormat="1" ht="27.95" customHeight="1" thickBot="1" x14ac:dyDescent="0.3">
      <c r="C9" s="85" t="s">
        <v>11</v>
      </c>
      <c r="D9" s="60">
        <v>58</v>
      </c>
      <c r="E9" s="69">
        <v>57430330408.489998</v>
      </c>
      <c r="F9" s="69">
        <v>49579308591.150002</v>
      </c>
      <c r="G9" s="116">
        <v>58</v>
      </c>
      <c r="H9" s="111">
        <v>34019938000</v>
      </c>
      <c r="I9" s="79">
        <v>1724284996.0699999</v>
      </c>
      <c r="J9" s="137">
        <v>5</v>
      </c>
      <c r="R9" s="20"/>
      <c r="T9" s="81">
        <v>45587</v>
      </c>
      <c r="AA9" s="27"/>
      <c r="AB9" s="27"/>
      <c r="AC9" s="27"/>
      <c r="AD9" s="14"/>
      <c r="AE9" s="14"/>
      <c r="AF9" s="14"/>
      <c r="AG9" s="14"/>
      <c r="AH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2:46" s="10" customFormat="1" ht="27.95" customHeight="1" thickBot="1" x14ac:dyDescent="0.3">
      <c r="C10" s="85" t="s">
        <v>12</v>
      </c>
      <c r="D10" s="60">
        <v>8</v>
      </c>
      <c r="E10" s="69">
        <v>5756947922.75</v>
      </c>
      <c r="F10" s="69">
        <v>5623002190.6000004</v>
      </c>
      <c r="G10" s="60">
        <v>0</v>
      </c>
      <c r="H10" s="69">
        <v>0</v>
      </c>
      <c r="I10" s="69">
        <v>5623002190.6000004</v>
      </c>
      <c r="J10" s="137">
        <v>8</v>
      </c>
      <c r="R10" s="20"/>
      <c r="AA10" s="27"/>
      <c r="AB10" s="27"/>
      <c r="AC10" s="27"/>
      <c r="AD10" s="14"/>
      <c r="AE10" s="14"/>
      <c r="AF10" s="14"/>
      <c r="AG10" s="14"/>
      <c r="AH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2:46" s="10" customFormat="1" ht="27.95" customHeight="1" x14ac:dyDescent="0.25">
      <c r="C11" s="86" t="s">
        <v>13</v>
      </c>
      <c r="D11" s="84">
        <f>G32</f>
        <v>6</v>
      </c>
      <c r="E11" s="70">
        <f>H32</f>
        <v>1605903824.8199999</v>
      </c>
      <c r="F11" s="70">
        <f>I32</f>
        <v>616013179.02999997</v>
      </c>
      <c r="G11" s="84">
        <v>0</v>
      </c>
      <c r="H11" s="70">
        <v>0</v>
      </c>
      <c r="I11" s="79">
        <v>0</v>
      </c>
      <c r="J11" s="138">
        <v>0</v>
      </c>
      <c r="R11" s="20"/>
      <c r="T11" s="82" t="s">
        <v>14</v>
      </c>
      <c r="AA11" s="27"/>
      <c r="AB11" s="27"/>
      <c r="AC11" s="27"/>
      <c r="AD11" s="14"/>
      <c r="AE11" s="14"/>
      <c r="AF11" s="14"/>
      <c r="AG11" s="14"/>
      <c r="AH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2:46" s="10" customFormat="1" ht="27.95" customHeight="1" thickBot="1" x14ac:dyDescent="0.3">
      <c r="C12" s="73" t="s">
        <v>15</v>
      </c>
      <c r="D12" s="73">
        <f>SUM(D9:D11)</f>
        <v>72</v>
      </c>
      <c r="E12" s="90">
        <f>SUM(E9:E11)</f>
        <v>64793182156.059998</v>
      </c>
      <c r="F12" s="90">
        <f>SUM(F9:F11)</f>
        <v>55818323960.779999</v>
      </c>
      <c r="G12" s="117">
        <f t="shared" ref="G12:I12" si="0">SUM(G9:G11)</f>
        <v>58</v>
      </c>
      <c r="H12" s="118">
        <f t="shared" si="0"/>
        <v>34019938000</v>
      </c>
      <c r="I12" s="119">
        <f t="shared" si="0"/>
        <v>7347287186.6700001</v>
      </c>
      <c r="J12" s="120">
        <v>13</v>
      </c>
      <c r="R12" s="20"/>
      <c r="T12" s="83">
        <v>45587</v>
      </c>
      <c r="AA12" s="27"/>
      <c r="AB12" s="27"/>
      <c r="AC12" s="27"/>
      <c r="AD12" s="14"/>
      <c r="AE12" s="14"/>
      <c r="AF12" s="14"/>
      <c r="AG12" s="14"/>
      <c r="AH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2:46" s="42" customFormat="1" ht="15" customHeight="1" x14ac:dyDescent="0.25">
      <c r="C13" s="43" t="s">
        <v>16</v>
      </c>
      <c r="F13" s="44"/>
      <c r="G13" s="44"/>
      <c r="H13" s="44"/>
      <c r="I13" s="48"/>
      <c r="J13" s="44"/>
      <c r="K13" s="44"/>
      <c r="L13" s="48"/>
      <c r="M13" s="48"/>
      <c r="N13" s="48"/>
      <c r="O13" s="48"/>
      <c r="P13" s="45"/>
      <c r="Q13" s="46"/>
      <c r="R13" s="106"/>
      <c r="S13" s="45"/>
      <c r="T13" s="45"/>
      <c r="U13" s="45"/>
      <c r="V13" s="45"/>
      <c r="W13" s="47"/>
      <c r="X13" s="47"/>
      <c r="Y13" s="47"/>
      <c r="Z13" s="47"/>
      <c r="AA13" s="46"/>
      <c r="AB13" s="46"/>
      <c r="AC13" s="46"/>
      <c r="AD13" s="47"/>
      <c r="AE13" s="47"/>
      <c r="AF13" s="47"/>
      <c r="AG13" s="47"/>
      <c r="AH13" s="47"/>
      <c r="AI13" s="33"/>
      <c r="AJ13" s="47"/>
      <c r="AK13" s="47"/>
      <c r="AL13" s="47"/>
      <c r="AM13" s="47"/>
      <c r="AN13" s="47"/>
      <c r="AO13" s="47"/>
      <c r="AP13" s="47"/>
      <c r="AQ13" s="47"/>
      <c r="AR13" s="47"/>
      <c r="AS13" s="47"/>
    </row>
    <row r="14" spans="2:46" s="10" customFormat="1" ht="20.25" customHeight="1" x14ac:dyDescent="0.25">
      <c r="D14" s="112"/>
      <c r="E14" s="113"/>
      <c r="F14" s="113"/>
      <c r="G14" s="114"/>
      <c r="H14" s="91"/>
      <c r="R14" s="20"/>
      <c r="AA14" s="27"/>
      <c r="AB14" s="27"/>
      <c r="AC14" s="27"/>
      <c r="AD14" s="14"/>
      <c r="AE14" s="14"/>
      <c r="AF14" s="14"/>
      <c r="AG14" s="14"/>
      <c r="AH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2:46" s="13" customFormat="1" ht="20.100000000000001" customHeight="1" x14ac:dyDescent="0.25">
      <c r="B15" s="10"/>
      <c r="C15" s="98" t="s">
        <v>17</v>
      </c>
      <c r="D15" s="92"/>
      <c r="E15" s="92"/>
      <c r="P15" s="23"/>
      <c r="U15" s="12"/>
      <c r="V15" s="12"/>
      <c r="W15" s="12"/>
      <c r="X15" s="12"/>
      <c r="Y15" s="12"/>
      <c r="Z15" s="12"/>
      <c r="AA15" s="25"/>
      <c r="AB15" s="25"/>
      <c r="AC15" s="25"/>
      <c r="AD15" s="12"/>
      <c r="AE15" s="12"/>
      <c r="AF15" s="12"/>
      <c r="AG15" s="12"/>
      <c r="AH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2:46" s="13" customFormat="1" ht="15" customHeight="1" x14ac:dyDescent="0.25">
      <c r="B16" s="10"/>
      <c r="C16" s="43" t="s">
        <v>3</v>
      </c>
      <c r="D16" s="92"/>
      <c r="E16" s="92"/>
      <c r="P16" s="123"/>
      <c r="U16" s="12"/>
      <c r="V16" s="12"/>
      <c r="W16" s="12"/>
      <c r="X16" s="12"/>
      <c r="Y16" s="12"/>
      <c r="Z16" s="12"/>
      <c r="AA16" s="25"/>
      <c r="AB16" s="25"/>
      <c r="AC16" s="25"/>
      <c r="AD16" s="12"/>
      <c r="AE16" s="12"/>
      <c r="AF16" s="12"/>
      <c r="AG16" s="12"/>
      <c r="AH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2:46" s="13" customFormat="1" ht="39.950000000000003" customHeight="1" x14ac:dyDescent="0.25">
      <c r="B17" s="12"/>
      <c r="C17" s="145" t="s">
        <v>18</v>
      </c>
      <c r="D17" s="145" t="s">
        <v>19</v>
      </c>
      <c r="E17" s="145"/>
      <c r="F17" s="145"/>
      <c r="G17" s="146" t="s">
        <v>20</v>
      </c>
      <c r="H17" s="146"/>
      <c r="I17" s="146"/>
      <c r="J17" s="147" t="s">
        <v>21</v>
      </c>
      <c r="K17" s="148"/>
      <c r="L17" s="149"/>
      <c r="M17" s="143" t="s">
        <v>22</v>
      </c>
      <c r="N17" s="144"/>
      <c r="O17" s="143" t="s">
        <v>23</v>
      </c>
      <c r="P17" s="144"/>
      <c r="R17" s="129" t="s">
        <v>35</v>
      </c>
      <c r="S17" s="29"/>
      <c r="T17" s="29"/>
      <c r="U17" s="12"/>
      <c r="V17" s="12"/>
      <c r="W17" s="12"/>
      <c r="X17" s="12"/>
      <c r="Y17" s="12"/>
      <c r="Z17" s="12"/>
      <c r="AA17" s="25"/>
      <c r="AB17" s="25"/>
      <c r="AC17" s="25"/>
      <c r="AD17" s="12"/>
      <c r="AE17" s="12"/>
      <c r="AF17" s="12"/>
      <c r="AG17" s="12"/>
      <c r="AH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2:46" s="10" customFormat="1" ht="39.950000000000003" customHeight="1" x14ac:dyDescent="0.25">
      <c r="C18" s="145"/>
      <c r="D18" s="50" t="s">
        <v>5</v>
      </c>
      <c r="E18" s="50" t="s">
        <v>24</v>
      </c>
      <c r="F18" s="50" t="s">
        <v>25</v>
      </c>
      <c r="G18" s="74" t="s">
        <v>5</v>
      </c>
      <c r="H18" s="74" t="s">
        <v>26</v>
      </c>
      <c r="I18" s="74" t="s">
        <v>27</v>
      </c>
      <c r="J18" s="50" t="s">
        <v>5</v>
      </c>
      <c r="K18" s="50" t="s">
        <v>28</v>
      </c>
      <c r="L18" s="50" t="s">
        <v>29</v>
      </c>
      <c r="M18" s="93" t="s">
        <v>5</v>
      </c>
      <c r="N18" s="93" t="s">
        <v>37</v>
      </c>
      <c r="O18" s="93" t="s">
        <v>5</v>
      </c>
      <c r="P18" s="93" t="str">
        <f>I8</f>
        <v>Saldo A Emitir Autorizado (R$)</v>
      </c>
      <c r="Q18" s="107"/>
      <c r="R18" s="50" t="s">
        <v>34</v>
      </c>
      <c r="S18" s="50" t="s">
        <v>38</v>
      </c>
      <c r="T18" s="50" t="s">
        <v>33</v>
      </c>
      <c r="W18" s="14"/>
      <c r="X18" s="14"/>
      <c r="Y18" s="14"/>
      <c r="Z18" s="14"/>
      <c r="AA18" s="24"/>
      <c r="AB18" s="24"/>
      <c r="AC18" s="24"/>
      <c r="AD18" s="14"/>
      <c r="AE18" s="14"/>
      <c r="AF18" s="14"/>
      <c r="AG18" s="14"/>
      <c r="AH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2:46" s="10" customFormat="1" ht="25.35" customHeight="1" x14ac:dyDescent="0.25">
      <c r="C19" s="56">
        <v>2015</v>
      </c>
      <c r="D19" s="56">
        <v>2</v>
      </c>
      <c r="E19" s="57">
        <v>405953028.56</v>
      </c>
      <c r="F19" s="57">
        <v>405953028.56</v>
      </c>
      <c r="G19" s="58">
        <v>1</v>
      </c>
      <c r="H19" s="57">
        <v>117862992.31</v>
      </c>
      <c r="I19" s="59">
        <v>117862992.31</v>
      </c>
      <c r="J19" s="58">
        <f>D19-G19</f>
        <v>1</v>
      </c>
      <c r="K19" s="87">
        <f>E19-H19</f>
        <v>288090036.25</v>
      </c>
      <c r="L19" s="57">
        <f>F19-I19</f>
        <v>288090036.25</v>
      </c>
      <c r="M19" s="58">
        <v>1</v>
      </c>
      <c r="N19" s="57">
        <v>190000000</v>
      </c>
      <c r="O19" s="58">
        <v>0</v>
      </c>
      <c r="P19" s="57">
        <v>0</v>
      </c>
      <c r="Q19" s="108"/>
      <c r="R19" s="56">
        <v>2015</v>
      </c>
      <c r="S19" s="58">
        <v>1</v>
      </c>
      <c r="T19" s="57">
        <v>190000000</v>
      </c>
      <c r="AA19" s="27"/>
      <c r="AB19" s="27"/>
      <c r="AC19" s="27"/>
      <c r="AD19" s="14"/>
      <c r="AE19" s="14"/>
      <c r="AF19" s="14"/>
      <c r="AG19" s="14"/>
      <c r="AH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spans="2:46" s="10" customFormat="1" ht="25.35" customHeight="1" x14ac:dyDescent="0.25">
      <c r="C20" s="60">
        <v>2016</v>
      </c>
      <c r="D20" s="60">
        <v>3</v>
      </c>
      <c r="E20" s="61">
        <v>125758239.23999999</v>
      </c>
      <c r="F20" s="61">
        <v>125758239.23999999</v>
      </c>
      <c r="G20" s="62">
        <v>0</v>
      </c>
      <c r="H20" s="61">
        <v>0</v>
      </c>
      <c r="I20" s="61">
        <v>0</v>
      </c>
      <c r="J20" s="62">
        <f t="shared" ref="J20:J22" si="1">D20-G20</f>
        <v>3</v>
      </c>
      <c r="K20" s="88">
        <f t="shared" ref="K20:L22" si="2">E20-H20</f>
        <v>125758239.23999999</v>
      </c>
      <c r="L20" s="61">
        <f t="shared" si="2"/>
        <v>125758239.23999999</v>
      </c>
      <c r="M20" s="62">
        <v>3</v>
      </c>
      <c r="N20" s="61">
        <v>69400000</v>
      </c>
      <c r="O20" s="62">
        <v>0</v>
      </c>
      <c r="P20" s="61">
        <v>0</v>
      </c>
      <c r="Q20" s="108"/>
      <c r="R20" s="60">
        <v>2016</v>
      </c>
      <c r="S20" s="62">
        <v>0</v>
      </c>
      <c r="T20" s="61">
        <v>0</v>
      </c>
      <c r="U20" s="26"/>
      <c r="V20" s="26"/>
      <c r="W20" s="28"/>
      <c r="X20" s="28"/>
      <c r="Y20" s="28"/>
      <c r="Z20" s="28"/>
      <c r="AA20" s="24"/>
      <c r="AB20" s="24"/>
      <c r="AC20" s="24"/>
      <c r="AD20" s="28"/>
      <c r="AE20" s="28"/>
      <c r="AF20" s="28"/>
      <c r="AG20" s="28"/>
      <c r="AH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</row>
    <row r="21" spans="2:46" s="29" customFormat="1" ht="25.35" customHeight="1" x14ac:dyDescent="0.25">
      <c r="C21" s="60">
        <v>2017</v>
      </c>
      <c r="D21" s="60">
        <v>5</v>
      </c>
      <c r="E21" s="61">
        <v>1405455732.8900001</v>
      </c>
      <c r="F21" s="61">
        <v>1246195302.97</v>
      </c>
      <c r="G21" s="62">
        <v>2</v>
      </c>
      <c r="H21" s="61">
        <v>36545925.950000003</v>
      </c>
      <c r="I21" s="63">
        <v>36545925.950000003</v>
      </c>
      <c r="J21" s="62">
        <f t="shared" si="1"/>
        <v>3</v>
      </c>
      <c r="K21" s="88">
        <f t="shared" si="2"/>
        <v>1368909806.9400001</v>
      </c>
      <c r="L21" s="61">
        <f t="shared" si="2"/>
        <v>1209649377.02</v>
      </c>
      <c r="M21" s="62">
        <v>3</v>
      </c>
      <c r="N21" s="61">
        <v>753600000</v>
      </c>
      <c r="O21" s="62">
        <v>0</v>
      </c>
      <c r="P21" s="61">
        <v>0</v>
      </c>
      <c r="Q21" s="108"/>
      <c r="R21" s="60">
        <v>2017</v>
      </c>
      <c r="S21" s="62">
        <v>4</v>
      </c>
      <c r="T21" s="61">
        <v>155000000</v>
      </c>
      <c r="U21" s="30"/>
      <c r="V21" s="30"/>
      <c r="W21" s="32"/>
      <c r="X21" s="32"/>
      <c r="Y21" s="32"/>
      <c r="Z21" s="32"/>
      <c r="AA21" s="31"/>
      <c r="AB21" s="31"/>
      <c r="AC21" s="31"/>
      <c r="AD21" s="32"/>
      <c r="AE21" s="32"/>
      <c r="AF21" s="32"/>
      <c r="AG21" s="32"/>
      <c r="AH21" s="32"/>
      <c r="AI21" s="33"/>
      <c r="AJ21" s="32"/>
      <c r="AK21" s="32"/>
      <c r="AL21" s="32"/>
      <c r="AM21" s="32"/>
      <c r="AN21" s="32"/>
      <c r="AO21" s="32"/>
      <c r="AP21" s="32"/>
      <c r="AQ21" s="32"/>
      <c r="AR21" s="32"/>
      <c r="AS21" s="32"/>
    </row>
    <row r="22" spans="2:46" ht="20.100000000000001" customHeight="1" x14ac:dyDescent="0.25">
      <c r="C22" s="64">
        <v>2018</v>
      </c>
      <c r="D22" s="64">
        <v>3</v>
      </c>
      <c r="E22" s="65">
        <v>1524759311.73</v>
      </c>
      <c r="F22" s="65">
        <v>494210354.51999998</v>
      </c>
      <c r="G22" s="66">
        <v>2</v>
      </c>
      <c r="H22" s="65">
        <v>1376612788.51</v>
      </c>
      <c r="I22" s="67">
        <v>394210354.51999998</v>
      </c>
      <c r="J22" s="66">
        <f t="shared" si="1"/>
        <v>1</v>
      </c>
      <c r="K22" s="89">
        <f t="shared" si="2"/>
        <v>148146523.22000003</v>
      </c>
      <c r="L22" s="65">
        <f t="shared" si="2"/>
        <v>100000000</v>
      </c>
      <c r="M22" s="66">
        <v>1</v>
      </c>
      <c r="N22" s="65">
        <v>100000000</v>
      </c>
      <c r="O22" s="66">
        <v>0</v>
      </c>
      <c r="P22" s="65">
        <v>0</v>
      </c>
      <c r="Q22" s="108"/>
      <c r="R22" s="64">
        <v>2018</v>
      </c>
      <c r="S22" s="66">
        <v>1</v>
      </c>
      <c r="T22" s="65">
        <v>268000000</v>
      </c>
    </row>
    <row r="23" spans="2:46" ht="20.100000000000001" customHeight="1" x14ac:dyDescent="0.25">
      <c r="C23" s="51" t="s">
        <v>30</v>
      </c>
      <c r="D23" s="51">
        <f>SUM(D19:D22)</f>
        <v>13</v>
      </c>
      <c r="E23" s="49">
        <f t="shared" ref="E23:N23" si="3">SUM(E19:E22)</f>
        <v>3461926312.4200001</v>
      </c>
      <c r="F23" s="49">
        <f t="shared" si="3"/>
        <v>2272116925.29</v>
      </c>
      <c r="G23" s="77">
        <f t="shared" si="3"/>
        <v>5</v>
      </c>
      <c r="H23" s="78">
        <f>SUM(H19:H22)</f>
        <v>1531021706.77</v>
      </c>
      <c r="I23" s="78">
        <f t="shared" si="3"/>
        <v>548619272.77999997</v>
      </c>
      <c r="J23" s="52">
        <f t="shared" ref="J23" si="4">SUM(J19:J22)</f>
        <v>8</v>
      </c>
      <c r="K23" s="68">
        <f>SUM(K19:K22)</f>
        <v>1930904605.6500001</v>
      </c>
      <c r="L23" s="49">
        <f t="shared" si="3"/>
        <v>1723497652.51</v>
      </c>
      <c r="M23" s="96">
        <f t="shared" si="3"/>
        <v>8</v>
      </c>
      <c r="N23" s="97">
        <f t="shared" si="3"/>
        <v>1113000000</v>
      </c>
      <c r="O23" s="96">
        <f t="shared" ref="O23" si="5">SUM(O19:O22)</f>
        <v>0</v>
      </c>
      <c r="P23" s="97">
        <f t="shared" ref="P23" si="6">SUM(P19:P22)</f>
        <v>0</v>
      </c>
      <c r="Q23" s="109"/>
      <c r="R23" s="51" t="s">
        <v>30</v>
      </c>
      <c r="S23" s="52">
        <f t="shared" ref="S23" si="7">SUM(S19:S22)</f>
        <v>6</v>
      </c>
      <c r="T23" s="49">
        <f>SUM(T19:T22)</f>
        <v>613000000</v>
      </c>
    </row>
    <row r="24" spans="2:46" ht="20.100000000000001" customHeight="1" x14ac:dyDescent="0.25">
      <c r="C24" s="56">
        <v>2019</v>
      </c>
      <c r="D24" s="56">
        <v>8</v>
      </c>
      <c r="E24" s="57">
        <v>5890363332.3599997</v>
      </c>
      <c r="F24" s="57">
        <v>1603989134.24</v>
      </c>
      <c r="G24" s="58">
        <v>1</v>
      </c>
      <c r="H24" s="57">
        <v>74882118.049999997</v>
      </c>
      <c r="I24" s="59">
        <v>67393906.25</v>
      </c>
      <c r="J24" s="58">
        <f>D24-G24</f>
        <v>7</v>
      </c>
      <c r="K24" s="87">
        <f>E24-H24</f>
        <v>5815481214.3099995</v>
      </c>
      <c r="L24" s="57">
        <f>F24-I24</f>
        <v>1536595227.99</v>
      </c>
      <c r="M24" s="58">
        <v>7</v>
      </c>
      <c r="N24" s="57">
        <v>1385394278.1400001</v>
      </c>
      <c r="O24" s="58">
        <v>0</v>
      </c>
      <c r="P24" s="57">
        <v>0</v>
      </c>
      <c r="Q24" s="108"/>
      <c r="R24" s="56">
        <v>2019</v>
      </c>
      <c r="S24" s="58">
        <v>2</v>
      </c>
      <c r="T24" s="57">
        <v>500000000</v>
      </c>
    </row>
    <row r="25" spans="2:46" ht="20.100000000000001" customHeight="1" x14ac:dyDescent="0.25">
      <c r="C25" s="60">
        <v>2020</v>
      </c>
      <c r="D25" s="60">
        <v>11</v>
      </c>
      <c r="E25" s="61">
        <v>5406145260.7600002</v>
      </c>
      <c r="F25" s="61">
        <v>2569703062.5799999</v>
      </c>
      <c r="G25" s="62">
        <v>0</v>
      </c>
      <c r="H25" s="61">
        <v>0</v>
      </c>
      <c r="I25" s="61">
        <v>0</v>
      </c>
      <c r="J25" s="62">
        <f t="shared" ref="J25:J29" si="8">D25-G25</f>
        <v>11</v>
      </c>
      <c r="K25" s="88">
        <f t="shared" ref="K25:L29" si="9">E25-H25</f>
        <v>5406145260.7600002</v>
      </c>
      <c r="L25" s="61">
        <f t="shared" si="9"/>
        <v>2569703062.5799999</v>
      </c>
      <c r="M25" s="62">
        <v>11</v>
      </c>
      <c r="N25" s="61">
        <v>2442295721.8600001</v>
      </c>
      <c r="O25" s="62">
        <v>0</v>
      </c>
      <c r="P25" s="61">
        <v>0</v>
      </c>
      <c r="Q25" s="108"/>
      <c r="R25" s="60">
        <v>2020</v>
      </c>
      <c r="S25" s="62">
        <v>14</v>
      </c>
      <c r="T25" s="61">
        <v>3007690000</v>
      </c>
    </row>
    <row r="26" spans="2:46" s="29" customFormat="1" ht="25.35" customHeight="1" x14ac:dyDescent="0.25">
      <c r="C26" s="60">
        <v>2021</v>
      </c>
      <c r="D26" s="60">
        <v>12</v>
      </c>
      <c r="E26" s="61">
        <v>2851342973.1399999</v>
      </c>
      <c r="F26" s="61">
        <v>2788089064.1700001</v>
      </c>
      <c r="G26" s="62">
        <v>0</v>
      </c>
      <c r="H26" s="61">
        <v>0</v>
      </c>
      <c r="I26" s="61">
        <v>0</v>
      </c>
      <c r="J26" s="62">
        <f t="shared" si="8"/>
        <v>12</v>
      </c>
      <c r="K26" s="88">
        <f t="shared" si="9"/>
        <v>2851342973.1399999</v>
      </c>
      <c r="L26" s="61">
        <f t="shared" si="9"/>
        <v>2788089064.1700001</v>
      </c>
      <c r="M26" s="62">
        <v>12</v>
      </c>
      <c r="N26" s="61">
        <v>2609797000</v>
      </c>
      <c r="O26" s="62">
        <v>0</v>
      </c>
      <c r="P26" s="61">
        <v>0</v>
      </c>
      <c r="Q26" s="108"/>
      <c r="R26" s="60">
        <v>2021</v>
      </c>
      <c r="S26" s="62">
        <v>15</v>
      </c>
      <c r="T26" s="61">
        <v>3229797000</v>
      </c>
      <c r="U26" s="30"/>
      <c r="V26" s="30"/>
      <c r="W26" s="32"/>
      <c r="X26" s="32"/>
      <c r="Y26" s="32"/>
      <c r="Z26" s="32"/>
      <c r="AA26" s="31"/>
      <c r="AB26" s="31"/>
      <c r="AC26" s="31"/>
      <c r="AD26" s="32"/>
      <c r="AE26" s="32"/>
      <c r="AF26" s="32"/>
      <c r="AG26" s="32"/>
      <c r="AH26" s="32"/>
      <c r="AI26" s="33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2:46" s="29" customFormat="1" ht="25.35" customHeight="1" x14ac:dyDescent="0.25">
      <c r="C27" s="64">
        <v>2022</v>
      </c>
      <c r="D27" s="64">
        <v>16</v>
      </c>
      <c r="E27" s="65">
        <v>27083220022.389999</v>
      </c>
      <c r="F27" s="65">
        <v>26904618561.98</v>
      </c>
      <c r="G27" s="66">
        <v>0</v>
      </c>
      <c r="H27" s="65">
        <v>0</v>
      </c>
      <c r="I27" s="65">
        <v>0</v>
      </c>
      <c r="J27" s="66">
        <f t="shared" si="8"/>
        <v>16</v>
      </c>
      <c r="K27" s="89">
        <f t="shared" si="9"/>
        <v>27083220022.389999</v>
      </c>
      <c r="L27" s="65">
        <f t="shared" si="9"/>
        <v>26904618561.98</v>
      </c>
      <c r="M27" s="66">
        <v>14</v>
      </c>
      <c r="N27" s="65">
        <v>17537771000</v>
      </c>
      <c r="O27" s="66">
        <v>5</v>
      </c>
      <c r="P27" s="141">
        <v>2311639919.2800002</v>
      </c>
      <c r="Q27" s="108"/>
      <c r="R27" s="64">
        <v>2022</v>
      </c>
      <c r="S27" s="66">
        <v>6</v>
      </c>
      <c r="T27" s="65">
        <v>3095871000</v>
      </c>
      <c r="U27" s="30"/>
      <c r="V27" s="30"/>
      <c r="W27" s="32"/>
      <c r="X27" s="32"/>
      <c r="Y27" s="32"/>
      <c r="Z27" s="32"/>
      <c r="AA27" s="31"/>
      <c r="AB27" s="31"/>
      <c r="AC27" s="31"/>
      <c r="AD27" s="32"/>
      <c r="AE27" s="32"/>
      <c r="AF27" s="32"/>
      <c r="AG27" s="32"/>
      <c r="AH27" s="32"/>
      <c r="AI27" s="33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2:46" s="29" customFormat="1" ht="25.35" customHeight="1" x14ac:dyDescent="0.25">
      <c r="C28" s="51" t="s">
        <v>30</v>
      </c>
      <c r="D28" s="51">
        <f>SUM(D24:D27)</f>
        <v>47</v>
      </c>
      <c r="E28" s="49">
        <f t="shared" ref="E28:F28" si="10">SUM(E24:E27)</f>
        <v>41231071588.649994</v>
      </c>
      <c r="F28" s="49">
        <f t="shared" si="10"/>
        <v>33866399822.970001</v>
      </c>
      <c r="G28" s="77">
        <f>SUM(G24:G27)</f>
        <v>1</v>
      </c>
      <c r="H28" s="78">
        <f t="shared" ref="H28:P28" si="11">SUM(H24:H27)</f>
        <v>74882118.049999997</v>
      </c>
      <c r="I28" s="78">
        <f t="shared" si="11"/>
        <v>67393906.25</v>
      </c>
      <c r="J28" s="52">
        <f t="shared" si="11"/>
        <v>46</v>
      </c>
      <c r="K28" s="68">
        <f t="shared" si="11"/>
        <v>41156189470.599998</v>
      </c>
      <c r="L28" s="49">
        <f t="shared" si="11"/>
        <v>33799005916.720001</v>
      </c>
      <c r="M28" s="96">
        <f>SUM(M24:M27)</f>
        <v>44</v>
      </c>
      <c r="N28" s="97">
        <f t="shared" si="11"/>
        <v>23975258000</v>
      </c>
      <c r="O28" s="96">
        <f>SUM(O24:O27)</f>
        <v>5</v>
      </c>
      <c r="P28" s="142">
        <f t="shared" si="11"/>
        <v>2311639919.2800002</v>
      </c>
      <c r="Q28" s="108"/>
      <c r="R28" s="51" t="s">
        <v>30</v>
      </c>
      <c r="S28" s="52">
        <f>SUM(S24:S27)</f>
        <v>37</v>
      </c>
      <c r="T28" s="49">
        <f>SUM(T24:T27)</f>
        <v>9833358000</v>
      </c>
      <c r="U28" s="30"/>
      <c r="V28" s="30"/>
      <c r="W28" s="32"/>
      <c r="X28" s="32"/>
      <c r="Y28" s="32"/>
      <c r="Z28" s="32"/>
      <c r="AA28" s="31"/>
      <c r="AB28" s="31"/>
      <c r="AC28" s="31"/>
      <c r="AD28" s="32"/>
      <c r="AE28" s="32"/>
      <c r="AF28" s="32"/>
      <c r="AG28" s="32"/>
      <c r="AH28" s="32"/>
      <c r="AI28" s="33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2:46" s="29" customFormat="1" ht="25.35" customHeight="1" x14ac:dyDescent="0.25">
      <c r="C29" s="130">
        <v>2023</v>
      </c>
      <c r="D29" s="130">
        <v>9</v>
      </c>
      <c r="E29" s="131">
        <v>17422881043.189999</v>
      </c>
      <c r="F29" s="131">
        <v>17136449802.870001</v>
      </c>
      <c r="G29" s="132">
        <v>0</v>
      </c>
      <c r="H29" s="131">
        <v>0</v>
      </c>
      <c r="I29" s="131">
        <v>0</v>
      </c>
      <c r="J29" s="132">
        <f t="shared" si="8"/>
        <v>9</v>
      </c>
      <c r="K29" s="133">
        <f t="shared" si="9"/>
        <v>17422881043.189999</v>
      </c>
      <c r="L29" s="131">
        <f t="shared" si="9"/>
        <v>17136449802.870001</v>
      </c>
      <c r="M29" s="132">
        <v>6</v>
      </c>
      <c r="N29" s="131">
        <v>8931680000</v>
      </c>
      <c r="O29" s="132">
        <v>5</v>
      </c>
      <c r="P29" s="140">
        <v>2492289857.7399998</v>
      </c>
      <c r="Q29" s="108"/>
      <c r="R29" s="130">
        <v>2023</v>
      </c>
      <c r="S29" s="132">
        <v>11</v>
      </c>
      <c r="T29" s="131">
        <f>9668000000+5865000000</f>
        <v>15533000000</v>
      </c>
      <c r="U29" s="30"/>
      <c r="V29" s="30"/>
      <c r="W29" s="32"/>
      <c r="X29" s="32"/>
      <c r="Y29" s="32"/>
      <c r="Z29" s="32"/>
      <c r="AA29" s="31"/>
      <c r="AB29" s="31"/>
      <c r="AC29" s="31"/>
      <c r="AD29" s="32"/>
      <c r="AE29" s="32"/>
      <c r="AF29" s="32"/>
      <c r="AG29" s="32"/>
      <c r="AH29" s="32"/>
      <c r="AI29" s="33"/>
      <c r="AJ29" s="32"/>
      <c r="AK29" s="32"/>
      <c r="AL29" s="32"/>
      <c r="AM29" s="32"/>
      <c r="AN29" s="32"/>
      <c r="AO29" s="32"/>
      <c r="AP29" s="32"/>
      <c r="AQ29" s="32"/>
      <c r="AR29" s="32"/>
      <c r="AS29" s="32"/>
    </row>
    <row r="30" spans="2:46" s="29" customFormat="1" ht="25.35" customHeight="1" x14ac:dyDescent="0.25">
      <c r="C30" s="130">
        <v>2024</v>
      </c>
      <c r="D30" s="130">
        <v>3</v>
      </c>
      <c r="E30" s="131">
        <v>2677303211.8000002</v>
      </c>
      <c r="F30" s="131">
        <v>2543357409.6500001</v>
      </c>
      <c r="G30" s="132">
        <v>0</v>
      </c>
      <c r="H30" s="131">
        <v>0</v>
      </c>
      <c r="I30" s="131">
        <v>0</v>
      </c>
      <c r="J30" s="132">
        <v>3</v>
      </c>
      <c r="K30" s="131">
        <v>2677303211.8000002</v>
      </c>
      <c r="L30" s="131">
        <v>2543357409.6500001</v>
      </c>
      <c r="M30" s="132">
        <v>0</v>
      </c>
      <c r="N30" s="131">
        <v>0</v>
      </c>
      <c r="O30" s="132">
        <v>3</v>
      </c>
      <c r="P30" s="131">
        <v>2543357409.6500001</v>
      </c>
      <c r="Q30" s="108"/>
      <c r="R30" s="130">
        <v>2024</v>
      </c>
      <c r="S30" s="132">
        <v>7</v>
      </c>
      <c r="T30" s="131">
        <f>1915900000+6124680000</f>
        <v>8040580000</v>
      </c>
      <c r="U30" s="30"/>
      <c r="V30" s="30"/>
      <c r="W30" s="32"/>
      <c r="X30" s="32"/>
      <c r="Y30" s="32"/>
      <c r="Z30" s="32"/>
      <c r="AA30" s="31"/>
      <c r="AB30" s="31"/>
      <c r="AC30" s="31"/>
      <c r="AD30" s="32"/>
      <c r="AE30" s="32"/>
      <c r="AF30" s="32"/>
      <c r="AG30" s="32"/>
      <c r="AH30" s="32"/>
      <c r="AI30" s="33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2:46" s="38" customFormat="1" ht="20.100000000000001" customHeight="1" x14ac:dyDescent="0.25">
      <c r="B31" s="34"/>
      <c r="C31" s="51" t="s">
        <v>30</v>
      </c>
      <c r="D31" s="51">
        <f>SUM(D29:D30)</f>
        <v>12</v>
      </c>
      <c r="E31" s="134">
        <f>SUM(E29:E30)</f>
        <v>20100184254.989998</v>
      </c>
      <c r="F31" s="134">
        <f>SUM(F29:F30)</f>
        <v>19679807212.52</v>
      </c>
      <c r="G31" s="77">
        <f t="shared" ref="G31:M31" si="12">G29</f>
        <v>0</v>
      </c>
      <c r="H31" s="78">
        <f t="shared" si="12"/>
        <v>0</v>
      </c>
      <c r="I31" s="78">
        <f t="shared" si="12"/>
        <v>0</v>
      </c>
      <c r="J31" s="51">
        <f>SUM(J29:J30)</f>
        <v>12</v>
      </c>
      <c r="K31" s="134">
        <f>SUM(K29:K30)</f>
        <v>20100184254.989998</v>
      </c>
      <c r="L31" s="134">
        <f>SUM(L29:L30)</f>
        <v>19679807212.52</v>
      </c>
      <c r="M31" s="96">
        <f t="shared" si="12"/>
        <v>6</v>
      </c>
      <c r="N31" s="97">
        <f>N29+N30</f>
        <v>8931680000</v>
      </c>
      <c r="O31" s="96">
        <f>SUM(O29:O30)</f>
        <v>8</v>
      </c>
      <c r="P31" s="97">
        <f>SUM(P29:P30)</f>
        <v>5035647267.3899994</v>
      </c>
      <c r="Q31" s="109"/>
      <c r="R31" s="51" t="s">
        <v>30</v>
      </c>
      <c r="S31" s="52">
        <f>SUM(S29:S30)</f>
        <v>18</v>
      </c>
      <c r="T31" s="49">
        <f>SUM(T29:T30)</f>
        <v>23573580000</v>
      </c>
      <c r="U31" s="36"/>
      <c r="V31" s="36"/>
      <c r="W31" s="37"/>
      <c r="X31" s="37"/>
      <c r="Y31" s="37"/>
      <c r="Z31" s="37"/>
      <c r="AA31" s="34"/>
      <c r="AB31" s="34"/>
      <c r="AC31" s="34"/>
      <c r="AD31" s="37"/>
      <c r="AE31" s="37"/>
      <c r="AF31" s="37"/>
      <c r="AG31" s="37"/>
      <c r="AH31" s="37"/>
      <c r="AI31" s="35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2:46" s="29" customFormat="1" ht="25.35" customHeight="1" x14ac:dyDescent="0.25">
      <c r="C32" s="50" t="s">
        <v>31</v>
      </c>
      <c r="D32" s="50">
        <f t="shared" ref="D32:P32" si="13">D23+D28+D31</f>
        <v>72</v>
      </c>
      <c r="E32" s="53">
        <f t="shared" si="13"/>
        <v>64793182156.05999</v>
      </c>
      <c r="F32" s="53">
        <f t="shared" si="13"/>
        <v>55818323960.779999</v>
      </c>
      <c r="G32" s="75">
        <f t="shared" si="13"/>
        <v>6</v>
      </c>
      <c r="H32" s="76">
        <f t="shared" si="13"/>
        <v>1605903824.8199999</v>
      </c>
      <c r="I32" s="76">
        <f t="shared" si="13"/>
        <v>616013179.02999997</v>
      </c>
      <c r="J32" s="54">
        <f t="shared" si="13"/>
        <v>66</v>
      </c>
      <c r="K32" s="55">
        <f t="shared" si="13"/>
        <v>63187278331.239998</v>
      </c>
      <c r="L32" s="53">
        <f t="shared" si="13"/>
        <v>55202310781.75</v>
      </c>
      <c r="M32" s="94">
        <f>M23+M28+M31</f>
        <v>58</v>
      </c>
      <c r="N32" s="95">
        <f t="shared" si="13"/>
        <v>34019938000</v>
      </c>
      <c r="O32" s="94">
        <f>O23+O28+O31</f>
        <v>13</v>
      </c>
      <c r="P32" s="95">
        <f t="shared" si="13"/>
        <v>7347287186.6700001</v>
      </c>
      <c r="Q32" s="110"/>
      <c r="R32" s="50" t="s">
        <v>31</v>
      </c>
      <c r="S32" s="54">
        <f>S23+S28+S31</f>
        <v>61</v>
      </c>
      <c r="T32" s="53">
        <f>T23+T28+T31</f>
        <v>34019938000</v>
      </c>
      <c r="U32" s="30"/>
      <c r="V32" s="30"/>
      <c r="W32" s="32"/>
      <c r="X32" s="32"/>
      <c r="Y32" s="32"/>
      <c r="Z32" s="32"/>
      <c r="AA32" s="31"/>
      <c r="AB32" s="31"/>
      <c r="AC32" s="31"/>
      <c r="AD32" s="32"/>
      <c r="AE32" s="32"/>
      <c r="AF32" s="32"/>
      <c r="AG32" s="32"/>
      <c r="AH32" s="32"/>
      <c r="AI32" s="33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2:46" s="42" customFormat="1" ht="15" customHeight="1" x14ac:dyDescent="0.25">
      <c r="C33" s="43" t="s">
        <v>32</v>
      </c>
      <c r="F33" s="44"/>
      <c r="G33" s="44"/>
      <c r="H33" s="44"/>
      <c r="I33" s="48"/>
      <c r="J33" s="44"/>
      <c r="K33" s="44"/>
      <c r="L33" s="48"/>
      <c r="M33" s="48"/>
      <c r="N33" s="125"/>
      <c r="O33" s="48"/>
      <c r="P33" s="45"/>
      <c r="Q33" s="46"/>
      <c r="R33" s="124" t="s">
        <v>39</v>
      </c>
      <c r="S33" s="45"/>
      <c r="T33" s="45"/>
      <c r="U33" s="45"/>
      <c r="V33" s="45"/>
      <c r="W33" s="47"/>
      <c r="X33" s="47"/>
      <c r="Y33" s="47"/>
      <c r="Z33" s="47"/>
      <c r="AA33" s="46"/>
      <c r="AB33" s="46"/>
      <c r="AC33" s="46"/>
      <c r="AD33" s="47"/>
      <c r="AE33" s="47"/>
      <c r="AF33" s="47"/>
      <c r="AG33" s="47"/>
      <c r="AH33" s="47"/>
      <c r="AI33" s="33"/>
      <c r="AJ33" s="47"/>
      <c r="AK33" s="47"/>
      <c r="AL33" s="47"/>
      <c r="AM33" s="47"/>
      <c r="AN33" s="47"/>
      <c r="AO33" s="47"/>
      <c r="AP33" s="47"/>
      <c r="AQ33" s="47"/>
      <c r="AR33" s="47"/>
      <c r="AS33" s="47"/>
    </row>
    <row r="34" spans="2:46" s="13" customFormat="1" ht="20.100000000000001" customHeight="1" x14ac:dyDescent="0.25">
      <c r="B34" s="10"/>
      <c r="C34" s="92"/>
      <c r="D34" s="92"/>
      <c r="E34" s="92"/>
      <c r="K34" s="135"/>
      <c r="P34" s="12"/>
      <c r="U34" s="12"/>
      <c r="V34" s="12"/>
      <c r="W34" s="12"/>
      <c r="X34" s="12"/>
      <c r="Y34" s="12"/>
      <c r="Z34" s="12"/>
      <c r="AA34" s="25"/>
      <c r="AB34" s="25"/>
      <c r="AC34" s="25"/>
      <c r="AD34" s="12"/>
      <c r="AE34" s="12"/>
      <c r="AF34" s="12"/>
      <c r="AG34" s="12"/>
      <c r="AH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2:46" ht="20.100000000000001" customHeight="1" x14ac:dyDescent="0.25">
      <c r="H35" s="136"/>
    </row>
  </sheetData>
  <mergeCells count="6">
    <mergeCell ref="O17:P17"/>
    <mergeCell ref="C17:C18"/>
    <mergeCell ref="G17:I17"/>
    <mergeCell ref="D17:F17"/>
    <mergeCell ref="J17:L17"/>
    <mergeCell ref="M17:N17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Footer>&amp;L&amp;"Calibri,Regular"&amp;9&amp;K000000&amp;F
Elaboração:CGPri - DS, &amp;D&amp;R&amp;"Calibri,Regular"&amp;9&amp;K000000&amp;P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B425DB363B9438D34A2A12BFCAB5B" ma:contentTypeVersion="4" ma:contentTypeDescription="Crie um novo documento." ma:contentTypeScope="" ma:versionID="3f02e36f470c0697f29caee58bb899fb">
  <xsd:schema xmlns:xsd="http://www.w3.org/2001/XMLSchema" xmlns:xs="http://www.w3.org/2001/XMLSchema" xmlns:p="http://schemas.microsoft.com/office/2006/metadata/properties" xmlns:ns2="2e1dcc61-bdf9-4e83-b3a6-377eefa34721" targetNamespace="http://schemas.microsoft.com/office/2006/metadata/properties" ma:root="true" ma:fieldsID="8af9f3b6214d48efa7ccb3b9dc673ead" ns2:_="">
    <xsd:import namespace="2e1dcc61-bdf9-4e83-b3a6-377eefa34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dcc61-bdf9-4e83-b3a6-377eefa34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1ADE7-F08D-4E98-ACF9-DB322E5C5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dcc61-bdf9-4e83-b3a6-377eefa34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400FD4-3178-4534-974E-7B82D41E1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4A7CE5-EE8D-4D9C-B6DE-DE64947B9E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Debêntures-Saneamento_2015-2024</vt:lpstr>
      <vt:lpstr>'Debêntures-Saneamento_2015-2024'!Area_de_impressao</vt:lpstr>
      <vt:lpstr>'Debêntures-Saneamento_2015-2024'!Titulos_de_impressao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denisemariaseabra@gmail.com</dc:creator>
  <cp:keywords/>
  <dc:description/>
  <cp:lastModifiedBy>jailma marinho</cp:lastModifiedBy>
  <cp:revision/>
  <cp:lastPrinted>2024-07-31T19:29:14Z</cp:lastPrinted>
  <dcterms:created xsi:type="dcterms:W3CDTF">2020-09-17T23:17:36Z</dcterms:created>
  <dcterms:modified xsi:type="dcterms:W3CDTF">2024-10-22T12:32:50Z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0x010100344B425DB363B9438D34A2A12BFCAB5B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2024-07-31T19:30:24Z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1f1be804-ebdf-42f4-bda1-7f29abe6d47a</vt:lpwstr>
  </property>
  <property fmtid="{D5CDD505-2E9C-101B-9397-08002B2CF9AE}" pid="8" name="MSIP_Label_defa4170-0d19-0005-0004-bc88714345d2_ActionId">
    <vt:lpwstr>2f0df347-2d57-4723-9141-fa1b39245be1</vt:lpwstr>
  </property>
  <property fmtid="{D5CDD505-2E9C-101B-9397-08002B2CF9AE}" pid="9" name="MSIP_Label_defa4170-0d19-0005-0004-bc88714345d2_ContentBits">
    <vt:lpwstr>0</vt:lpwstr>
  </property>
</Properties>
</file>