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elli\Desktop\"/>
    </mc:Choice>
  </mc:AlternateContent>
  <bookViews>
    <workbookView xWindow="0" yWindow="0" windowWidth="19200" windowHeight="6945" firstSheet="2" activeTab="3"/>
  </bookViews>
  <sheets>
    <sheet name="Estructura del Proyecto" sheetId="3" r:id="rId1"/>
    <sheet name="Plan de Adquisiciones" sheetId="2" r:id="rId2"/>
    <sheet name="Instruções" sheetId="4" r:id="rId3"/>
    <sheet name="Detalhe Plano de Aquisções" sheetId="1" r:id="rId4"/>
  </sheets>
  <calcPr calcId="171027"/>
</workbook>
</file>

<file path=xl/calcChain.xml><?xml version="1.0" encoding="utf-8"?>
<calcChain xmlns="http://schemas.openxmlformats.org/spreadsheetml/2006/main">
  <c r="H195" i="1" l="1"/>
  <c r="H144" i="1" l="1"/>
  <c r="H49" i="1"/>
  <c r="H85" i="1"/>
  <c r="H23" i="1" l="1"/>
  <c r="H79" i="1"/>
  <c r="H78" i="1"/>
  <c r="H77" i="1"/>
  <c r="H76" i="1"/>
  <c r="H74" i="1"/>
  <c r="H72" i="1"/>
  <c r="H70" i="1"/>
  <c r="H68" i="1"/>
  <c r="H59" i="1"/>
  <c r="H56" i="1"/>
  <c r="H175" i="1"/>
  <c r="H178" i="1"/>
  <c r="H181" i="1"/>
  <c r="H182" i="1"/>
  <c r="H159" i="1"/>
  <c r="H168" i="1" l="1"/>
  <c r="H189" i="1"/>
  <c r="H188" i="1"/>
  <c r="H187" i="1"/>
  <c r="H143" i="1"/>
  <c r="H142" i="1"/>
  <c r="H141" i="1"/>
  <c r="H140" i="1"/>
  <c r="H139" i="1"/>
  <c r="H84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40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81" i="1"/>
  <c r="H82" i="1"/>
  <c r="H83" i="1"/>
  <c r="H80" i="1"/>
  <c r="H29" i="1"/>
  <c r="H28" i="1"/>
  <c r="H160" i="1"/>
  <c r="H161" i="1"/>
  <c r="H162" i="1"/>
  <c r="H163" i="1"/>
  <c r="H164" i="1"/>
  <c r="H165" i="1"/>
  <c r="H166" i="1"/>
  <c r="H167" i="1"/>
  <c r="H185" i="1"/>
  <c r="H186" i="1"/>
  <c r="H190" i="1"/>
  <c r="H191" i="1"/>
  <c r="H192" i="1"/>
  <c r="H193" i="1"/>
  <c r="H194" i="1"/>
  <c r="H184" i="1"/>
  <c r="H169" i="1" l="1"/>
  <c r="H145" i="1"/>
  <c r="H15" i="1" l="1"/>
  <c r="H196" i="1" l="1"/>
  <c r="H151" i="1" l="1"/>
  <c r="H50" i="1"/>
  <c r="H199" i="1" l="1"/>
</calcChain>
</file>

<file path=xl/sharedStrings.xml><?xml version="1.0" encoding="utf-8"?>
<sst xmlns="http://schemas.openxmlformats.org/spreadsheetml/2006/main" count="1496" uniqueCount="515">
  <si>
    <t>OBRAS</t>
  </si>
  <si>
    <t>Previsto</t>
  </si>
  <si>
    <t>Rechazo de Ofertas</t>
  </si>
  <si>
    <t>Contrato Terminado</t>
  </si>
  <si>
    <t>INFORMACIÓN PARA CARGA INICIAL DEL PLAN DE ADQUISICIONES 
EN CURSO Y/O ULTIMO PRESENTADO</t>
  </si>
  <si>
    <t>1. Cobertura del Plan de Adquisiciones</t>
  </si>
  <si>
    <t>Dato</t>
  </si>
  <si>
    <t>Desde</t>
  </si>
  <si>
    <t>Hasta</t>
  </si>
  <si>
    <t>Cobertura del Plan de Adquisiciones:</t>
  </si>
  <si>
    <t>2. Versión del Plan de Adquisiciones</t>
  </si>
  <si>
    <t>Versión ( 1-xxxx -Incluir Año-) :</t>
  </si>
  <si>
    <t>3. Tipos de Gasto</t>
  </si>
  <si>
    <t>Categoría de Adquisición</t>
  </si>
  <si>
    <t>Monto Financiado por el Banco</t>
  </si>
  <si>
    <t>Monto Total Proyecto (Incluyendo Contraparte)</t>
  </si>
  <si>
    <t>Obras</t>
  </si>
  <si>
    <t>Bienes</t>
  </si>
  <si>
    <t>Servicios de No Consultoría</t>
  </si>
  <si>
    <t>Capacitación</t>
  </si>
  <si>
    <t>Gastos Operativos</t>
  </si>
  <si>
    <t>Consultoría (firmas + individuos)</t>
  </si>
  <si>
    <t>Transferencias</t>
  </si>
  <si>
    <t>Subproyectos Comunitarios</t>
  </si>
  <si>
    <t>No asignados</t>
  </si>
  <si>
    <t>Total</t>
  </si>
  <si>
    <t>Nombre Organismo Sub-Ejecutor (si aplica)</t>
  </si>
  <si>
    <t>Iniciales Organismo Sub-ejecutor</t>
  </si>
  <si>
    <r>
      <rPr>
        <b/>
        <sz val="10"/>
        <color indexed="10"/>
        <rFont val="Calibri"/>
        <family val="2"/>
      </rPr>
      <t xml:space="preserve">NOTA: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1.</t>
    </r>
    <r>
      <rPr>
        <sz val="10"/>
        <rFont val="Calibri"/>
        <family val="2"/>
      </rPr>
      <t xml:space="preserve"> Solo puede existir un Organismo Coordinador que "coordina" y hace envio del Plan de Adquisiciones al Banco
</t>
    </r>
    <r>
      <rPr>
        <b/>
        <sz val="10"/>
        <rFont val="Calibri"/>
        <family val="2"/>
      </rPr>
      <t>2.</t>
    </r>
    <r>
      <rPr>
        <sz val="10"/>
        <rFont val="Calibri"/>
        <family val="2"/>
      </rPr>
      <t xml:space="preserve"> Para Cada Organismo Sub-ejecutor hay que cargar una ficha # 2 por separado ingresando los procesos que les corresponde</t>
    </r>
  </si>
  <si>
    <t>COMPONENTES? (SI / NO)</t>
  </si>
  <si>
    <t>Nombre de los componentes (listar por numero o letra)</t>
  </si>
  <si>
    <t>SI / NO?</t>
  </si>
  <si>
    <t>Componente 1</t>
  </si>
  <si>
    <t>Componente 2</t>
  </si>
  <si>
    <t>Componente 3</t>
  </si>
  <si>
    <t>Componente 4</t>
  </si>
  <si>
    <t>Componente 5</t>
  </si>
  <si>
    <r>
      <rPr>
        <b/>
        <sz val="10"/>
        <color indexed="10"/>
        <rFont val="Calibri"/>
        <family val="2"/>
      </rPr>
      <t>NOTA:</t>
    </r>
    <r>
      <rPr>
        <sz val="10"/>
        <rFont val="Calibri"/>
        <family val="2"/>
      </rPr>
      <t xml:space="preserve">
Hacer nombramiento de los componentes que figuran en el acuerdo de prestamo; solo utilizar los componentes principales y no los sub-componentes</t>
    </r>
  </si>
  <si>
    <t>Nombre Organismo Prestatario</t>
  </si>
  <si>
    <t>4. Componentes</t>
  </si>
  <si>
    <t>Componente de Inversión</t>
  </si>
  <si>
    <r>
      <t xml:space="preserve">Componente 1 - </t>
    </r>
    <r>
      <rPr>
        <i/>
        <sz val="10"/>
        <rFont val="Calibri"/>
        <family val="2"/>
      </rPr>
      <t>Descripción</t>
    </r>
  </si>
  <si>
    <r>
      <t xml:space="preserve">Componente 2 - </t>
    </r>
    <r>
      <rPr>
        <i/>
        <sz val="10"/>
        <rFont val="Calibri"/>
        <family val="2"/>
      </rPr>
      <t>Descripción</t>
    </r>
  </si>
  <si>
    <r>
      <t xml:space="preserve">Componente 4 - </t>
    </r>
    <r>
      <rPr>
        <i/>
        <sz val="10"/>
        <rFont val="Calibri"/>
        <family val="2"/>
      </rPr>
      <t>Descripción</t>
    </r>
  </si>
  <si>
    <r>
      <t xml:space="preserve">Componente 5 - </t>
    </r>
    <r>
      <rPr>
        <i/>
        <sz val="10"/>
        <rFont val="Calibri"/>
        <family val="2"/>
      </rPr>
      <t>Descripción</t>
    </r>
  </si>
  <si>
    <r>
      <t xml:space="preserve">Componente 6 - </t>
    </r>
    <r>
      <rPr>
        <i/>
        <sz val="10"/>
        <rFont val="Calibri"/>
        <family val="2"/>
      </rPr>
      <t>Descripción</t>
    </r>
  </si>
  <si>
    <t>Ex-Post</t>
  </si>
  <si>
    <t>Ex-Ante</t>
  </si>
  <si>
    <t>Sistema Nacional</t>
  </si>
  <si>
    <t>Unidade Executora</t>
  </si>
  <si>
    <t>Atividade</t>
  </si>
  <si>
    <t>Descrição adicional:</t>
  </si>
  <si>
    <r>
      <t xml:space="preserve">Método de Seleção/Aquisição
</t>
    </r>
    <r>
      <rPr>
        <i/>
        <sz val="10"/>
        <color indexed="9"/>
        <rFont val="Calibri"/>
        <family val="2"/>
      </rPr>
      <t>(Selecionar uma das Opções)</t>
    </r>
    <r>
      <rPr>
        <sz val="10"/>
        <color indexed="9"/>
        <rFont val="Calibri"/>
        <family val="2"/>
      </rPr>
      <t>:</t>
    </r>
  </si>
  <si>
    <t>Licitação Pública Nacional </t>
  </si>
  <si>
    <t>Licitação Internacional Limitada </t>
  </si>
  <si>
    <t>Licitação Pública Internacional por Lotes </t>
  </si>
  <si>
    <t>Processo Cancelado</t>
  </si>
  <si>
    <t>ReLicitação</t>
  </si>
  <si>
    <t>Contratação Direta </t>
  </si>
  <si>
    <t>Declaração de Licitação Deserta</t>
  </si>
  <si>
    <t>Comparação de Preços </t>
  </si>
  <si>
    <t>Processo em curso</t>
  </si>
  <si>
    <t>Licitação Pública Internacional em 2 etapas </t>
  </si>
  <si>
    <t>Licitação Pública Internacional com Precalificación</t>
  </si>
  <si>
    <t>Quantidade de Lotes:</t>
  </si>
  <si>
    <t>Método de Aquisição
(Selecionar uma das opções):</t>
  </si>
  <si>
    <t>Número de Processo:</t>
  </si>
  <si>
    <t xml:space="preserve">Montante Estimado </t>
  </si>
  <si>
    <t>Montante Estimado % BID:</t>
  </si>
  <si>
    <t>Montante Estimado em US$:</t>
  </si>
  <si>
    <t>Montante Estimado % Contrapartida:</t>
  </si>
  <si>
    <t>Categoria de Investimento:</t>
  </si>
  <si>
    <t>Método de Revisão (Selecionar uma das opções):</t>
  </si>
  <si>
    <t>Datas</t>
  </si>
  <si>
    <t>Publicação do Anúncio</t>
  </si>
  <si>
    <t>Assinatura do Contrato</t>
  </si>
  <si>
    <t>BENS</t>
  </si>
  <si>
    <t>Unidade Executora:</t>
  </si>
  <si>
    <t>SERVIÇOS QUE NÃO SÃO DE CONSULTORIA</t>
  </si>
  <si>
    <t>CONSULTORIAS FIRMAS</t>
  </si>
  <si>
    <t>Número do Processo:</t>
  </si>
  <si>
    <t>Quantidade Estimada de Consultores:</t>
  </si>
  <si>
    <t>CAPACITAÇÃO</t>
  </si>
  <si>
    <t>Licitação Pública Internacional</t>
  </si>
  <si>
    <t>INFORMAÇÃO PARA PREENCHIMENTO INICIAL DO PLANO DE AQUISIÇÕES (EM CURSO E/OU ÚLTIMO APRESENTADO)</t>
  </si>
  <si>
    <t>Licitação Pública Internacional sem Pré-qualificação</t>
  </si>
  <si>
    <t>Seleção Baseada na Qualidade e Custo </t>
  </si>
  <si>
    <t>Seleção Baseada na Qualidade </t>
  </si>
  <si>
    <t>Seleção Baseada na Qualificação do Consultor (SQC)</t>
  </si>
  <si>
    <t>Seleção Baseado em Orçamento Fixo</t>
  </si>
  <si>
    <t>Seleção Baseada no Menor Custo </t>
  </si>
  <si>
    <t>Comparação de Qualificações (3 CV's)</t>
  </si>
  <si>
    <t>Numero PRISM</t>
  </si>
  <si>
    <t>Status</t>
  </si>
  <si>
    <t>Revisão/Supervisão</t>
  </si>
  <si>
    <t xml:space="preserve">Metodos </t>
  </si>
  <si>
    <t>Bens, obras e Serviços</t>
  </si>
  <si>
    <t>Consultoria Individual</t>
  </si>
  <si>
    <t>Contrato em Execução</t>
  </si>
  <si>
    <t>Comentários - para Sistema Nacional incluir método de Seleção</t>
  </si>
  <si>
    <t>Consultoria firmas</t>
  </si>
  <si>
    <t>Pregão eletronico/Ata</t>
  </si>
  <si>
    <t>Procesos com 100% de contrapartida</t>
  </si>
  <si>
    <t>Colocar "sistema nacional" na coluna de metodo e na coluna de revisão/supervisão + indicar "contrapartida na coluna" "comentario"</t>
  </si>
  <si>
    <t>Colocar "sistema nacional" na coluna de metodo e na coluna de revisão/supervisão + indicar o metodo (pregão ou ata) na coluna de "comentario". Não serão aceitos os procesos usando um sistema nacional com revisão ex-ante nem ex-post</t>
  </si>
  <si>
    <t>Categoria de Investimento</t>
  </si>
  <si>
    <t>Publicação Documento de Licitação</t>
  </si>
  <si>
    <t>Publicação  Manifestação de Interesse</t>
  </si>
  <si>
    <t xml:space="preserve"> Publicação  Manifestação de Interesse</t>
  </si>
  <si>
    <t>BRASIL</t>
  </si>
  <si>
    <t>Selecionar no menu suspenso</t>
  </si>
  <si>
    <t>Categoria</t>
  </si>
  <si>
    <t xml:space="preserve">Instrucções Gerais </t>
  </si>
  <si>
    <t>Consultoria firmas e Capacitacão</t>
  </si>
  <si>
    <t xml:space="preserve">Instrucções </t>
  </si>
  <si>
    <t>Nº de item</t>
  </si>
  <si>
    <t>colocar o Nº de componente asociado</t>
  </si>
  <si>
    <t xml:space="preserve"> O novo formato de Plano de Aquisições para as operações financiadas pelo BID tem como objetivo facilitar o preenchimento, estandardização e coleta de informações usando menus suspensos em varias colunas. Por favor seguir as instruções e opções disponiveis: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</si>
  <si>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</si>
  <si>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</si>
  <si>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</si>
  <si>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</si>
  <si>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</si>
  <si>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</si>
  <si>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</si>
  <si>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</si>
  <si>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</si>
  <si>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</si>
  <si>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</si>
  <si>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</si>
  <si>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</si>
  <si>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</si>
  <si>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</si>
  <si>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</si>
  <si>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</si>
  <si>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</si>
  <si>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CGU</t>
  </si>
  <si>
    <t>Programa de Fortalecimento da Prevenção e Combate à Corrupção na Gestão Pública Brasileira – PROPREVINE</t>
  </si>
  <si>
    <t>Contrato de Empréstimo: nº 2919/OC-BR OC-BR</t>
  </si>
  <si>
    <t xml:space="preserve">PLANO DE AQUISIÇÕES (PA) - 12 MESES </t>
  </si>
  <si>
    <t>3.1</t>
  </si>
  <si>
    <t>3.2</t>
  </si>
  <si>
    <t>3.3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</si>
  <si>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</si>
  <si>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</si>
  <si>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</si>
  <si>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</si>
  <si>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</si>
  <si>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</si>
  <si>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</si>
  <si>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</si>
  <si>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</si>
  <si>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</si>
  <si>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</si>
  <si>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</si>
  <si>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</si>
  <si>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</si>
  <si>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</si>
  <si>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</si>
  <si>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</si>
  <si>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</si>
  <si>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</si>
  <si>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</si>
  <si>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Planejamento Estratégico</t>
  </si>
  <si>
    <t>3.25</t>
  </si>
  <si>
    <t>Diárias e Passagens</t>
  </si>
  <si>
    <t>Total Geral</t>
  </si>
  <si>
    <t>3.26</t>
  </si>
  <si>
    <t>Aquisição de infraestrutura para o Projeto GED - Gestão Eletrônica de Documentos</t>
  </si>
  <si>
    <t>Aquisição de Ferramentas para suporte ao Desenvolvimento JAVA</t>
  </si>
  <si>
    <t>Ampliação Teradata Portal da Transparência</t>
  </si>
  <si>
    <t>Pregão/ARP/CP</t>
  </si>
  <si>
    <t>C1.P07 (DIE) – Fortalecimento da estrutura de suporte da DIE</t>
  </si>
  <si>
    <t>C4.P04 (STPC) - Sistema do Mapa Interativo Social do Brasil Transparente</t>
  </si>
  <si>
    <t>C1.P09 (DSI) –  Ampliação da utilização do sistema de gestão eletrônica de docs</t>
  </si>
  <si>
    <t>C1.P10 (DSI) – Processos de Governança de TI revisados e internalizados</t>
  </si>
  <si>
    <t>C1.P15 (SFC) – Processos incorporados ao sistema de gestão das ações de controle</t>
  </si>
  <si>
    <t>C4.P01 (DIE) - Unidades ODP estaduais</t>
  </si>
  <si>
    <t>C3.P06 (STPC) - Novo Portal da Transparência</t>
  </si>
  <si>
    <t>EXP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</si>
  <si>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</si>
  <si>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</si>
  <si>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</si>
  <si>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</si>
  <si>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</si>
  <si>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</si>
  <si>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</si>
  <si>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</si>
  <si>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</si>
  <si>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</si>
  <si>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</si>
  <si>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Pós-graduações</t>
  </si>
  <si>
    <t>Capacitação Minerva</t>
  </si>
  <si>
    <t>Novo Portal da Transparência - produção de vídeos e outros recursos educativos</t>
  </si>
  <si>
    <t>Curso de Capacitação Anti-Corruption Program for Brazilian Governement Officials</t>
  </si>
  <si>
    <t>Suporte e atualização para ferramenta de Gestão de TI e Suporte Remoto  (ITSM)</t>
  </si>
  <si>
    <t>Cursos para gestores estaduais e municipais na Lei Anticorrupção</t>
  </si>
  <si>
    <t>Impressão de materiais</t>
  </si>
  <si>
    <t>CP/Inscrição/Diárias e Passagens</t>
  </si>
  <si>
    <t>C1.P08 (DIPLAD) – Estrutura institucional de capacitação e modernização</t>
  </si>
  <si>
    <t>C1.P06 (DIE) - Núcleos de especialização</t>
  </si>
  <si>
    <t>C3.P05 (STPC) - Modelo gestão atuação Executivo Federal Parceria para Gov Aberto</t>
  </si>
  <si>
    <t>C2.P12 (CRG) - Campanha divulgação papel órgãos públicos relação à Lei Resp PJ</t>
  </si>
  <si>
    <t>C2.P05 (OGU) - Cursos de capacitação em Ouvidoria</t>
  </si>
  <si>
    <t>C2.P01 (CRG) - Cursos de capacitação em Procedimentos Disciplinares</t>
  </si>
  <si>
    <t>C1.P16 (CRG) - Aparelhamento da Corregedoria Geral da União</t>
  </si>
  <si>
    <t>C2.P09 (STPC) - Sistema de conflito de interesses</t>
  </si>
  <si>
    <t>C3.P03 (STPC) - Proposta política aprofundamento, avaliação e monitoramento LAI</t>
  </si>
  <si>
    <t>C2.P06 (OGU) - Publicações da OGU</t>
  </si>
  <si>
    <t>C2.P04 (OGU) – Portal Ouvidorias.gov e sistema de ouvidoria web</t>
  </si>
  <si>
    <t>C3.P02 (OGU) – Terminais de recebimento de manifestações de ouvidoria</t>
  </si>
  <si>
    <t>C2.P02 (OGU) - Sistema integrado OGU - demais Ouvidorias</t>
  </si>
  <si>
    <t>Atualizado por: Giovanni Pacelli C. L. Costa</t>
  </si>
  <si>
    <t>C1.P05 (DGI) - Proposta metodo Elaboração Instrumentos Gestão Doc Arquivística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</si>
  <si>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</si>
  <si>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</si>
  <si>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</si>
  <si>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</si>
  <si>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</si>
  <si>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</si>
  <si>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</si>
  <si>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</si>
  <si>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</si>
  <si>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</si>
  <si>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</si>
  <si>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CI/SQC</t>
  </si>
  <si>
    <t>Consultoria para Avaliação do GOVTI e Elaboração do método de aferição</t>
  </si>
  <si>
    <t>C1.P13 (CGU) – Processos da CGU mapeados e remodelados</t>
  </si>
  <si>
    <t>1.16</t>
  </si>
  <si>
    <t>1.17</t>
  </si>
  <si>
    <t>1.18</t>
  </si>
  <si>
    <t>1.19</t>
  </si>
  <si>
    <t>1.20</t>
  </si>
  <si>
    <t>2.15</t>
  </si>
  <si>
    <t>2.16</t>
  </si>
  <si>
    <t xml:space="preserve">Pregão/ARP </t>
  </si>
  <si>
    <t>Atualizado em janeiro /2017</t>
  </si>
  <si>
    <t>Atualização Nº: 01/2017</t>
  </si>
  <si>
    <t>Aquisição de licenças e customização da ferramenta de gestão de projetos-Clarity</t>
  </si>
  <si>
    <t>Desenvolvimento de Estratégias de Engajamento Digital no Uso de Informações de I</t>
  </si>
  <si>
    <t>Customização PO10 - Gestão de Projetos DSI</t>
  </si>
  <si>
    <t>Estudo sobre a atual situação da governança de dados na CGU e proposta de modelo</t>
  </si>
  <si>
    <t>PROCID - Consultoria para avaliação das manifestações dos cidadãos.</t>
  </si>
  <si>
    <t>Redesenho do Portfólio de Capacitação em Matéria Correcional</t>
  </si>
  <si>
    <t>UniCGU - Consultoria para o desenho instrucional</t>
  </si>
  <si>
    <t>Consultoria Individual para elaboração de Curso EAD (Conteudista)</t>
  </si>
  <si>
    <t>Contratação de consultoria para gerenciar a implementação da Avaliação do IA‐CM</t>
  </si>
  <si>
    <t>C2.P07 (SFC) – Módulos de serviços da CGU para os Gestores implantados no Portal</t>
  </si>
  <si>
    <t>Capacitação à distância de servidores públicos federais</t>
  </si>
  <si>
    <t>Capacitação de Corregedores Seccionais</t>
  </si>
  <si>
    <t>Capacitações,  Seminários, Certificações e Eventos Nacionais e Internacionais</t>
  </si>
  <si>
    <t>Cursos de Capacitação em Procedimentos Disciplinares</t>
  </si>
  <si>
    <t>PROFORT (Eventos Regionais de Ouvidoria)</t>
  </si>
  <si>
    <t>C1.P08 (DIPLAD) – Estrutura institucional de capacitação e modernização
C2.P05 (OGU) - Cursos de capacitação em Ouvidoria</t>
  </si>
  <si>
    <t>CONSULTORIAS INDIVIDUAIS</t>
  </si>
  <si>
    <t>Arquivo deslizante da CGU</t>
  </si>
  <si>
    <t>Aquisição de veículos</t>
  </si>
  <si>
    <t>Montante Estimado em US$ (Cotação 3,45):</t>
  </si>
  <si>
    <t>PROFORT - Eventos nacionais de ouvidoria e acesso à Informação</t>
  </si>
  <si>
    <t>PROCID - Hackaton</t>
  </si>
  <si>
    <t>Encontro de Dirigentes sobre Planejamento e Desenvolvimento Institucional</t>
  </si>
  <si>
    <t>Encontro das Controladorias Regionais em Atividade Correcional</t>
  </si>
  <si>
    <t>Aquisição de estações de trabalho (desktop) padrão e avançado</t>
  </si>
  <si>
    <t>Equipamentos e Softwares para montagem do laboratório de computação forense.</t>
  </si>
  <si>
    <t>Aquisição de Notebooks</t>
  </si>
  <si>
    <t>Solução de SIEM - Correlacionador de Logs</t>
  </si>
  <si>
    <t>Implantação da solução de busca para o Portal da Transparência</t>
  </si>
  <si>
    <t>Aquisição de servidores para ampliação de capacidade de TI das Regionais</t>
  </si>
  <si>
    <t>Aquisição de Nova Fitoteca e fitas para Sede</t>
  </si>
  <si>
    <t>Infraestrutura e consultoria para planejamento estratégico da Rede ODP</t>
  </si>
  <si>
    <t>PROCID - Desenvolvimento de aplicativo para avaliação cidadã</t>
  </si>
  <si>
    <t>Aquisição de discos rígidos para servidores da solução de backup TSM</t>
  </si>
  <si>
    <t>Aquisição de licenciamento Red Hat Enterprise para o TSM</t>
  </si>
  <si>
    <t>Ferramenta de análise de imagens</t>
  </si>
  <si>
    <t>Gerenciador de Senhas</t>
  </si>
  <si>
    <t>Plugins - CGUProj</t>
  </si>
  <si>
    <t>Eaud - Desenvolvimento da Etapa 01 (elaboração do Plano Anual)</t>
  </si>
  <si>
    <t>2.17</t>
  </si>
  <si>
    <t>2.18</t>
  </si>
  <si>
    <t>2.19</t>
  </si>
  <si>
    <t>2.20</t>
  </si>
  <si>
    <t>2.21</t>
  </si>
  <si>
    <t>Mapa Brasil Transparente</t>
  </si>
  <si>
    <t>Universalização do Programa Um por Todos (UPT)</t>
  </si>
  <si>
    <t>Portal da Rede ODP</t>
  </si>
  <si>
    <t>Contratação de Suporte e Licenças VMWare</t>
  </si>
  <si>
    <t>4ª Conferência Lei Empresa Limpa</t>
  </si>
  <si>
    <t>Plataforma de aprendizagem virtual - Moodle</t>
  </si>
  <si>
    <t>Elaboração de cursos em EAD</t>
  </si>
  <si>
    <t>Renovações e novas emissões de certificados digitais</t>
  </si>
  <si>
    <t>Suporte Anual CA Clarity</t>
  </si>
  <si>
    <t>Ações para difusão e promoção em alusão aos cinco anos de vigência da LAI</t>
  </si>
  <si>
    <t>Diárias e passagens para realização de Oficinas sobre plano de integridade</t>
  </si>
  <si>
    <t>Reunião ordinária do Grupo Anticorrupção do G20</t>
  </si>
  <si>
    <t>Diárias e passagens para capacitação de servidores das regionais - PROFIP</t>
  </si>
  <si>
    <t>Capacitação e certificação em compliance</t>
  </si>
  <si>
    <t>PUB - Produção de vídeo para divulgação da ação das ouvidorias</t>
  </si>
  <si>
    <t>Treinamento do CA Clarity</t>
  </si>
  <si>
    <t>Contratação de serviço especializado para construção e manutenção do DW do Novo</t>
  </si>
  <si>
    <t>Produção de vídeos – conflito de interesses</t>
  </si>
  <si>
    <t>INT - Eventos internacionais de Ouvidoria e Acesso à Info</t>
  </si>
  <si>
    <t>Encontro Internacional de Governo Aberto</t>
  </si>
  <si>
    <t>Encontro Internacional de Educação Cidadã</t>
  </si>
  <si>
    <t>Seminário Gestão Transparente</t>
  </si>
  <si>
    <t>Suporte e manutenção para ferramenta de suporte remoto aos usuários - Bomgar</t>
  </si>
  <si>
    <t>Contratar serviço de suporte e manutenção da ferramenta Radia Client Automation</t>
  </si>
  <si>
    <t>PROCID - Ouvidoria Ativa - Diárias e Passagens</t>
  </si>
  <si>
    <t>Diárias e passagens – Participação em reuniões técnicas com demais órgãos/entida</t>
  </si>
  <si>
    <t>Diárias e passagens para realização de reuniões técnicas com órgãos e entidades</t>
  </si>
  <si>
    <t>Consultoria para o desenvolvimento de Oficinas sobre planos de integridade (módu</t>
  </si>
  <si>
    <t>Visita Técnica em países de referência em Integridade Pública</t>
  </si>
  <si>
    <t>Publicação das melhores práticas – Empresas Pró-Ética</t>
  </si>
  <si>
    <t>PUB - Publicação da Cartilha ao Cidadão</t>
  </si>
  <si>
    <t>Modelo gestão atuação Executivo Federal Parceria para Gov Aberto</t>
  </si>
  <si>
    <t>Impressão de materiais técnicos afetos ao tema de transparência, acesso à inform</t>
  </si>
  <si>
    <t>PUB - Publicação Cartilha de Linguagem Cidadã</t>
  </si>
  <si>
    <t>Impressão de material</t>
  </si>
  <si>
    <t>Impressão de material - PROFIP</t>
  </si>
  <si>
    <t>PUB - Publicação da 2ª Edição do Manual de Ouvidorias</t>
  </si>
  <si>
    <t>PUB - Publicação Coletânea OGU</t>
  </si>
  <si>
    <t>PROCID - Ouvidoria Ativa - Estruturas</t>
  </si>
  <si>
    <t>Kits da Corregedoria-Geral da União (pen card)</t>
  </si>
  <si>
    <t>PUB - Publicação Edição Revisada de "Aplicação da LAI em recursos à CGU"</t>
  </si>
  <si>
    <t>PUB - Publicação de Manual de Mediação de Conflitos</t>
  </si>
  <si>
    <t>PUB - Publicação de cartilha institucional trilíngue</t>
  </si>
  <si>
    <t>PUB - Contratação de profissional ilustrador</t>
  </si>
  <si>
    <t>PROFORT - Visitas técnicas em Ouvidoria</t>
  </si>
  <si>
    <t>PROFORT - Kits de ouvidoria</t>
  </si>
  <si>
    <t>Acesso a plataformas de Informação</t>
  </si>
  <si>
    <t>Construção de um Sistema de Gestão de Risco para os Gestores</t>
  </si>
  <si>
    <t>Serviço para Design de Cursos para Plataforma em EAD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</si>
  <si>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</si>
  <si>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</si>
  <si>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</si>
  <si>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</si>
  <si>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</si>
  <si>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</si>
  <si>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</si>
  <si>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</si>
  <si>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</si>
  <si>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</si>
  <si>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</si>
  <si>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</si>
  <si>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</si>
  <si>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</si>
  <si>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</si>
  <si>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</si>
  <si>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</si>
  <si>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</si>
  <si>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</si>
  <si>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</si>
  <si>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</si>
  <si>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</si>
  <si>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</si>
  <si>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</si>
  <si>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C3.P04 (STPC) - Cursos Ensino a distancia em transparência controle social (EAD)</t>
  </si>
  <si>
    <t>C2.P10 (STPC) - Proposta avaliação integridade órgãos e entidades Poder Exec Fed</t>
  </si>
  <si>
    <t>C3.P01 (OGU) – Estudos implementação instâncias recursais e efetividadade da LAI</t>
  </si>
  <si>
    <t>C4.P03 (STPC) -  Cursos para gestores dos entes subnacionais</t>
  </si>
  <si>
    <t>C2.P13 (CRG) - Kits da Corregedoria entregue nas Regionais da CGU</t>
  </si>
  <si>
    <t>Visita Técnica a Organismos Internacionais de Combate à corrupção, destacadamente à OLAF</t>
  </si>
  <si>
    <t>C4.P06 (CRG) - Cursos para gestores estaduais e municipais  na Lei Anticorrupção</t>
  </si>
  <si>
    <t>Lum</t>
  </si>
  <si>
    <t>Aquisição de Computadores Avançados -  Big Data</t>
  </si>
  <si>
    <t>Consultoria - Operação Assistida ITSM </t>
  </si>
  <si>
    <t>Suporte Balanceadores de Carga - TI - Renovação Contratual</t>
  </si>
  <si>
    <t>Suporte e atualização do Qlikview - TI  - Renovação Contratual</t>
  </si>
  <si>
    <t>Suporte para o appliance Teradata - TI  - Renovação Contratual</t>
  </si>
  <si>
    <t>Suporte Software Vmware - TI  - Renovação Contratual</t>
  </si>
  <si>
    <t>Suporte TSM - Backup - TI  - Renovação Contratual</t>
  </si>
  <si>
    <t>C2.P04 (OGU) - Portal de Ouvidorias e sistema de ouvidoria web</t>
  </si>
  <si>
    <t>C4.P02 (OGU) - Kits de apoio às atividades das Regionais da CGU</t>
  </si>
  <si>
    <t>PROFOCO - Política de Formação Continuada em Ouvidoria - Alinhamento de Instrutores</t>
  </si>
  <si>
    <t>PROFOCO - Política de Formação Continuada em Ouvidoria - Cap de Instrutores</t>
  </si>
  <si>
    <t>PROFOCO - Política de Formação Continuada em Ouvidoria - cursos regulares</t>
  </si>
  <si>
    <t>3.4</t>
  </si>
  <si>
    <t>3.62</t>
  </si>
  <si>
    <t>3.63</t>
  </si>
  <si>
    <t>3.64</t>
  </si>
  <si>
    <t>1.21</t>
  </si>
  <si>
    <t>1.22</t>
  </si>
  <si>
    <t>CGU (2017)</t>
  </si>
  <si>
    <t>CGU (2016)</t>
  </si>
  <si>
    <t>1.34</t>
  </si>
  <si>
    <t>Capacitações Internacionais</t>
  </si>
  <si>
    <t>C1.P03 (DGI) – Proposta de modelo de gestão de pessoas
C2.P01 (CRG) - Cursos de capacitação em Procedimentos Disciplinares
C2.P10 (STPC) - Proposta avaliação integridade órgãos e entidades Poder Exec Fed
C1.P08 (DIPLAD) – Estrutura institucional de capacitação e modernização
C2.P05 (OGU) - Cursos de capacitação em Ouvidoria
C1.P10 (DSI) – Processos de Governança de TI revisados e
internalizados
C1.P15 (SFC) – Processos
incorporados ao sistema de gestão
das ações de controle</t>
  </si>
  <si>
    <t>EXA</t>
  </si>
  <si>
    <t>1.28</t>
  </si>
  <si>
    <t>Cursos para certificações</t>
  </si>
  <si>
    <t>C1.P15 (SFC) – Processos
incorporados ao sistema de gestão
das ações de controle</t>
  </si>
  <si>
    <t>Dispensa/Inexigibilidade</t>
  </si>
  <si>
    <t>CP/Diárias e Passagens</t>
  </si>
  <si>
    <t>C4.P06 (CRG) -  Cursos para gestores estaduais e municipais na Lei Anticorrupção</t>
  </si>
  <si>
    <t>Capacitações em Auditoria e Controle</t>
  </si>
  <si>
    <t>Dispensa/
Inexigibilidade/Comparação
de Preços/Inscrição/Diárias e Passagens</t>
  </si>
  <si>
    <t>Cursos de Planejamento e Desenvolvimento Institucional</t>
  </si>
  <si>
    <t>Profoco (Cursos de Ouvidoria)</t>
  </si>
  <si>
    <t>TED/Diárias e Passagens</t>
  </si>
  <si>
    <t>Cursos de capacitação em Procedimentos Disciplinares</t>
  </si>
  <si>
    <t>1.26</t>
  </si>
  <si>
    <t>1.23</t>
  </si>
  <si>
    <t>1.25</t>
  </si>
  <si>
    <t xml:space="preserve">Treinamento em TI </t>
  </si>
  <si>
    <t>Dispensa/
Inexigibilidade/TED</t>
  </si>
  <si>
    <t>Relatório de Avaliação Intermediária (Proprevine)</t>
  </si>
  <si>
    <t>Avaliações</t>
  </si>
  <si>
    <t>Contratação de suporte de Softwares para a computação forense.</t>
  </si>
  <si>
    <t>Pregão/ARP</t>
  </si>
  <si>
    <t>Contratação de Suporte de VMWare</t>
  </si>
  <si>
    <t>Renovação do contrato de suporte / atualização do Qlikview</t>
  </si>
  <si>
    <t>Reestruturação do Portal da Transparência (sistema de busca)</t>
  </si>
  <si>
    <t>Oficinas e reuniões do Governo Aberto</t>
  </si>
  <si>
    <t>Encontro de Corregedorias</t>
  </si>
  <si>
    <t>Congresso da Lei de Responsabilização de Pessoa Jurídica</t>
  </si>
  <si>
    <t>Emissão de diárias e passagens (núcleos de especialização)</t>
  </si>
  <si>
    <t>Encontro dos servidores das Unidades Regionais da CGU nas atividades correição</t>
  </si>
  <si>
    <t>Diárias e passagens para (ODPs Estaduais)</t>
  </si>
  <si>
    <t>Contratação de Customização e Treinamento do CA Clarity</t>
  </si>
  <si>
    <t>Governo aberto (impressões e evento)</t>
  </si>
  <si>
    <t>Pregão/ARP/CP/TED</t>
  </si>
  <si>
    <t>Visitas técnicas - Plano de Integridade na Administração Pública</t>
  </si>
  <si>
    <t>Inscrição em evento reconhecido internacionalmente (análise e inteligência)</t>
  </si>
  <si>
    <t>Material sobre conflito de interesses</t>
  </si>
  <si>
    <t>Eventos regionais de ouvidoria</t>
  </si>
  <si>
    <t>Publicação Edição Revisada de "Aplicação da LAI em recursos à CGU"</t>
  </si>
  <si>
    <t>Publicação Coletânea de Legislação de Acesso à Informação</t>
  </si>
  <si>
    <t>Serviços terceiros necessário à ação de devolutiva relativa à Fiscalização de Entes Federativos – FEF</t>
  </si>
  <si>
    <t>Eventos de transparência e prevenção da corrupção</t>
  </si>
  <si>
    <t>Eventos de ouvidoria e acesso à informação</t>
  </si>
  <si>
    <t>Inscrição/Diárias e Passagens</t>
  </si>
  <si>
    <t>C2.P11 (CRG) - Encontro de Corregedorias</t>
  </si>
  <si>
    <t>Pregão/ARP/Diárias e Passagens/TED</t>
  </si>
  <si>
    <t>Pregão/ARP/Diárias e Passagens</t>
  </si>
  <si>
    <t>Pregão/ARP/CP/Diárias e Passagens</t>
  </si>
  <si>
    <t>C2.P5 (OGU) - Cursos de capacitação
em Ouvidoria;
C4.P2 (OGU) - Kits de apoio às
atividades das Regionais da
Controladoria-Geral da União;
C2.P3 (OGU) - Kits de apoio às
atividades das ouvidorias</t>
  </si>
  <si>
    <t>C4.P3 – Cursos para gestores dos entes subnacionais</t>
  </si>
  <si>
    <t>C3.P01 (OGU) – Estudos sobre
implementação das instâncias
recursais e efetividade da Lei de
Acesso a Informação</t>
  </si>
  <si>
    <t xml:space="preserve">Equipamentos e Softwares para montagem do laboratório de computação forense. </t>
  </si>
  <si>
    <t>Ampliação do poder de processamento da CGU para atender novos projetos</t>
  </si>
  <si>
    <t>Criação de infraestrutura de Big Data na CGU</t>
  </si>
  <si>
    <t>Renovação do contrato de suporte / atualização da solução de Backup TSM</t>
  </si>
  <si>
    <t>Aquisição de licenças de software para edição de PDF</t>
  </si>
  <si>
    <t>CP</t>
  </si>
  <si>
    <t>Contratos de Fábrica de Software</t>
  </si>
  <si>
    <t>Servidores de Rede Regionais</t>
  </si>
  <si>
    <t>Veículos Automotores</t>
  </si>
  <si>
    <t>C1.P07 (DIE) – Fortalecimento da estrutura de suporte da DIE
C1.P09 (DSI) –  Ampliação da utilização do sistema de gestão eletrônica de docs
C1.P10 (DSI) – Processos de Governança de TI revisados e internalizados
C1.P15 (SFC) – Processos incorporados ao sistema de gestão das ações de controle
C1.P16 (CRG) - Aparelhamento da Corregedoria Geral da União
C2.P02 (OGU) - Sistema integrado OGU - demais Ouvidorias
C3.P06 (STPC) - Novo Portal da Transparência</t>
  </si>
  <si>
    <t>C1.P15 (SFC) – Processos incorporados ao sistema de gestão das ações de controle
C1.P01 (ASCOM) - Proposta de
política de comunicação
C1.P08 (Estrutura Institucional
de Capacitação e
Modernização)
C1.P09 (DSI) – Ampliação da
utilização do sistema de
gestão eletrônica de docs
C2.P12 (CRG) - Campanha
para divulgação do papel dos
órgãos públicos com relação à Lei de
Responsabilização de Pessoa
Jurídica</t>
  </si>
  <si>
    <t>00190.001445/2016-92</t>
  </si>
  <si>
    <t>00190.104600/2016-21</t>
  </si>
  <si>
    <t>BR11694</t>
  </si>
  <si>
    <t>00190.000976/2016-68</t>
  </si>
  <si>
    <t xml:space="preserve">00190.001297/2016-14 </t>
  </si>
  <si>
    <t>00190.001130/2016-45</t>
  </si>
  <si>
    <t>00190.003549/2016-31; 00190.105210/2016-79</t>
  </si>
  <si>
    <t xml:space="preserve">00190.105351/2016-91; 00190.106207/2016-72
</t>
  </si>
  <si>
    <t xml:space="preserve">00190.024720/2015-65; </t>
  </si>
  <si>
    <t>00190.021816/2014-91</t>
  </si>
  <si>
    <t>Consultoria para a criação da identidade visual do programa Ouv+/e-OUV</t>
  </si>
  <si>
    <t>00190.107073/2016-15</t>
  </si>
  <si>
    <t>Repositório do conhecimento</t>
  </si>
  <si>
    <t xml:space="preserve">00190.106159/2016-12 </t>
  </si>
  <si>
    <t>00190.107067/2016-50</t>
  </si>
  <si>
    <t>00190.107068/2016-02</t>
  </si>
  <si>
    <t>00190.106965/2016-91</t>
  </si>
  <si>
    <t xml:space="preserve">00190.011209/2014-12 </t>
  </si>
  <si>
    <t xml:space="preserve">00190.107998/2016-58 </t>
  </si>
  <si>
    <t xml:space="preserve">00190.107744/2016-30 </t>
  </si>
  <si>
    <t>00190.105012/2016-13; 00190.108244/2016-15; 00190.108224/2016-44</t>
  </si>
  <si>
    <t>00190.108377/2016-91</t>
  </si>
  <si>
    <t xml:space="preserve">00190.104203/2016-50; 00190.104541/2016-91;   00190.106736/2016-76; 00190.106763/2016-49; 00190.106815/2016-87; </t>
  </si>
  <si>
    <t>00225.100035/2016-89; 00210.001878/2014-09; 00190.108353/2016-32;  00207.000097/2016-18; 00226.000025/2016-34;</t>
  </si>
  <si>
    <t>Será solicitado o cadastramento. Foi assinado em 31.12.2016.</t>
  </si>
  <si>
    <t>00190.108560/2016-97</t>
  </si>
  <si>
    <t xml:space="preserve">00190.108892/2016-71 </t>
  </si>
  <si>
    <t xml:space="preserve">00190.109072/2016-05 </t>
  </si>
  <si>
    <t xml:space="preserve">00190.109190/2016-13 </t>
  </si>
  <si>
    <t>Profissional ilustrador para a produção do suporte à cartilha ao cidadão</t>
  </si>
  <si>
    <t>C2.P03 (OGU) - Kits de apoio às atividades das ouvidorias</t>
  </si>
  <si>
    <t xml:space="preserve">00190.106002/2016-97; 00190.106204/2016-39; 00190.106407/2016-25; 00190.109052/2016-26; 00190.109473/2016-57
</t>
  </si>
  <si>
    <t>00190.107561/2016-14; 00190.107575/2016-38; 00190.107768/2016-99; 00190.107726/2016-58; 00190.109731/2016-03</t>
  </si>
  <si>
    <t>00190.108897/2016-02</t>
  </si>
  <si>
    <t>00190.106959/2016-33; 00190.107106/2016-19; 00190.109562/2016-01; 00190.110012/2016-27</t>
  </si>
  <si>
    <t xml:space="preserve">00190.107917/2016-10; 00190.108955/2016-90; 00190.110069/2016-26 </t>
  </si>
  <si>
    <t xml:space="preserve">00190.109722/2016-12 </t>
  </si>
  <si>
    <t>00190.110104/2016-15</t>
  </si>
  <si>
    <t xml:space="preserve">00190.108510/2016-18; 00190.109229/2016-94; 00190.108489/2016-42; 00190.108498/2016-33; 00190.108491/2016-11; 00190.109884/2016-42; 00190.109900/2016-05; </t>
  </si>
  <si>
    <t xml:space="preserve">00190.110128/2016-66 </t>
  </si>
  <si>
    <t xml:space="preserve">00190.109046/2016-79; 00190.109174/2016-12; 00190.109649/2016-71; 00190.109655/2016-28; 00190.110252/2016-21; 00190.110434/2016-01 
</t>
  </si>
  <si>
    <t xml:space="preserve">00190.001107/2016-51 </t>
  </si>
  <si>
    <t>00190.110449/2016-61</t>
  </si>
  <si>
    <t>00190.110708/2016-53; 00190.110728/2016-24</t>
  </si>
  <si>
    <t>00190.107819/2016-82; 00190.110873/2016-13; 00190.110882/2016-04</t>
  </si>
  <si>
    <t xml:space="preserve">00190.111068/2016-07 </t>
  </si>
  <si>
    <t>0190.104364/2016-43</t>
  </si>
  <si>
    <t>BRB3180</t>
  </si>
  <si>
    <t>00190.111068/2016-07</t>
  </si>
  <si>
    <t>00190.006966/2015-55</t>
  </si>
  <si>
    <t>2.22</t>
  </si>
  <si>
    <t>Equipamentos audiovisual</t>
  </si>
  <si>
    <t>C1.P01 (ASCOM) - Proposta de
política de comunicação</t>
  </si>
  <si>
    <t>3.65</t>
  </si>
  <si>
    <t>Confecção de materias de divulgação (Banners etc)</t>
  </si>
  <si>
    <t>00190.025746/2014-40</t>
  </si>
  <si>
    <t xml:space="preserve">00190.111073/2016-10 </t>
  </si>
  <si>
    <t>CP/Inscrição/Sistema Nacional</t>
  </si>
  <si>
    <t>Sistema Nacional/Comparação de Preços/Inscrição</t>
  </si>
  <si>
    <t>Diárias a Pessagens</t>
  </si>
  <si>
    <t>CP/Sistema Nacional</t>
  </si>
  <si>
    <t>BRB3597</t>
  </si>
  <si>
    <t>00190.101298/2017-31; 00190.101080/2017-86</t>
  </si>
  <si>
    <t>00190.100560/2017-20; 00190.100467/2017-15; 00190.110728/2016-24; 00190.111077/2016-90; 00190.101926/2017-88</t>
  </si>
  <si>
    <t>00190.100906/2017-90</t>
  </si>
  <si>
    <t>00190.101533/2017-74</t>
  </si>
  <si>
    <t>C1.P03 (DGI) – Proposta de modelo de gestão de pessoas
C1.P08 (DIPLAD) – Estrutura institucional de capacitação e modernização
C1.P6 (DIE) - Núcleos de especialização 
C1.P16 (CRG) - Aparelhamento da Corregedoria Geral da União
C2.P01 (CRG) - Cursos de capacitação em Procedimentos Disciplinares
C2.P10 (STPC) - Proposta avaliação integridade órgãos e entidades Poder Exec Fed
C2.P05 (OGU) - Cursos de capacitação em Ouvidoria
C1.P10 (DSI) – Processos de Governança de TI revisados e
internalizados
C1.P15 (SFC) – Processos
incorporados ao sistema de gestão
das ações de controle
C3.P1 (OGU) - Estudos sobre implementação das instâncias recursais e efetividade da Lei de Acesso à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</si>
</sst>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USD]\ #,##0.00"/>
    <numFmt numFmtId="165" formatCode="[$-416]mmm\-yy;@"/>
    <numFmt numFmtId="166" formatCode="dd/mm/yy"/>
    <numFmt numFmtId="167" formatCode="_-[$$-409]* #,##0.00_ ;_-[$$-409]* \-#,##0.00\ ;_-[$$-409]* &quot;-&quot;??_ ;_-@_ "/>
    <numFmt numFmtId="168" formatCode="[$$-409]#,##0.00"/>
    <numFmt numFmtId="169" formatCode="&quot;R$&quot;\ #,##0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7" fillId="28" borderId="0" applyNumberFormat="0" applyBorder="0" applyAlignment="0" applyProtection="0"/>
    <xf numFmtId="0" fontId="48" fillId="29" borderId="0" applyNumberFormat="0" applyBorder="0" applyAlignment="0" applyProtection="0"/>
    <xf numFmtId="0" fontId="49" fillId="30" borderId="0" applyNumberFormat="0" applyBorder="0" applyAlignment="0" applyProtection="0"/>
    <xf numFmtId="0" fontId="50" fillId="31" borderId="36" applyNumberFormat="0" applyAlignment="0" applyProtection="0"/>
    <xf numFmtId="0" fontId="51" fillId="32" borderId="37" applyNumberFormat="0" applyAlignment="0" applyProtection="0"/>
    <xf numFmtId="0" fontId="52" fillId="32" borderId="36" applyNumberFormat="0" applyAlignment="0" applyProtection="0"/>
    <xf numFmtId="0" fontId="53" fillId="0" borderId="38" applyNumberFormat="0" applyFill="0" applyAlignment="0" applyProtection="0"/>
    <xf numFmtId="0" fontId="54" fillId="33" borderId="39" applyNumberFormat="0" applyAlignment="0" applyProtection="0"/>
    <xf numFmtId="0" fontId="55" fillId="0" borderId="0" applyNumberFormat="0" applyFill="0" applyBorder="0" applyAlignment="0" applyProtection="0"/>
    <xf numFmtId="0" fontId="42" fillId="34" borderId="40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41" applyNumberFormat="0" applyFill="0" applyAlignment="0" applyProtection="0"/>
    <xf numFmtId="0" fontId="35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35" fillId="58" borderId="0" applyNumberFormat="0" applyBorder="0" applyAlignment="0" applyProtection="0"/>
    <xf numFmtId="0" fontId="1" fillId="0" borderId="0"/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0" fontId="58" fillId="0" borderId="42" applyNumberFormat="0" applyFill="0" applyProtection="0">
      <alignment horizontal="left"/>
    </xf>
    <xf numFmtId="166" fontId="58" fillId="0" borderId="42" applyFill="0" applyProtection="0">
      <alignment horizontal="right"/>
    </xf>
    <xf numFmtId="9" fontId="42" fillId="0" borderId="0" applyFont="0" applyFill="0" applyBorder="0" applyAlignment="0" applyProtection="0"/>
    <xf numFmtId="0" fontId="58" fillId="0" borderId="50" applyNumberFormat="0" applyFill="0" applyProtection="0">
      <alignment horizontal="left"/>
    </xf>
    <xf numFmtId="0" fontId="58" fillId="0" borderId="50" applyNumberFormat="0" applyFill="0" applyProtection="0">
      <alignment horizontal="left"/>
    </xf>
    <xf numFmtId="0" fontId="58" fillId="0" borderId="49" applyNumberFormat="0" applyFill="0" applyProtection="0">
      <alignment horizontal="left"/>
    </xf>
    <xf numFmtId="166" fontId="58" fillId="0" borderId="50" applyFill="0" applyProtection="0">
      <alignment horizontal="right"/>
    </xf>
    <xf numFmtId="166" fontId="58" fillId="0" borderId="50" applyFill="0" applyProtection="0">
      <alignment horizontal="right"/>
    </xf>
    <xf numFmtId="0" fontId="58" fillId="0" borderId="50" applyNumberFormat="0" applyFill="0" applyProtection="0">
      <alignment horizontal="left"/>
    </xf>
    <xf numFmtId="0" fontId="58" fillId="0" borderId="50" applyNumberFormat="0" applyFill="0" applyProtection="0">
      <alignment horizontal="left"/>
    </xf>
    <xf numFmtId="166" fontId="58" fillId="0" borderId="50" applyFill="0" applyProtection="0">
      <alignment horizontal="right"/>
    </xf>
    <xf numFmtId="166" fontId="58" fillId="0" borderId="50" applyFill="0" applyProtection="0">
      <alignment horizontal="right"/>
    </xf>
    <xf numFmtId="0" fontId="58" fillId="0" borderId="50" applyNumberFormat="0" applyFill="0" applyProtection="0">
      <alignment horizontal="left"/>
    </xf>
    <xf numFmtId="0" fontId="58" fillId="0" borderId="50" applyNumberFormat="0" applyFill="0" applyProtection="0">
      <alignment horizontal="left"/>
    </xf>
    <xf numFmtId="166" fontId="58" fillId="0" borderId="49" applyFill="0" applyProtection="0">
      <alignment horizontal="right"/>
    </xf>
    <xf numFmtId="166" fontId="58" fillId="0" borderId="50" applyFill="0" applyProtection="0">
      <alignment horizontal="right"/>
    </xf>
    <xf numFmtId="166" fontId="58" fillId="0" borderId="48" applyFill="0" applyProtection="0">
      <alignment horizontal="right"/>
    </xf>
    <xf numFmtId="0" fontId="58" fillId="0" borderId="48" applyNumberFormat="0" applyFill="0" applyProtection="0">
      <alignment horizontal="left"/>
    </xf>
    <xf numFmtId="166" fontId="58" fillId="0" borderId="50" applyFill="0" applyProtection="0">
      <alignment horizontal="right"/>
    </xf>
    <xf numFmtId="0" fontId="58" fillId="0" borderId="50" applyNumberFormat="0" applyFill="0" applyProtection="0">
      <alignment horizontal="left"/>
    </xf>
    <xf numFmtId="166" fontId="58" fillId="0" borderId="50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  <xf numFmtId="0" fontId="58" fillId="0" borderId="49" applyNumberFormat="0" applyFill="0" applyProtection="0">
      <alignment horizontal="left"/>
    </xf>
    <xf numFmtId="166" fontId="58" fillId="0" borderId="49" applyFill="0" applyProtection="0">
      <alignment horizontal="right"/>
    </xf>
  </cellStyleXfs>
  <cellXfs count="244">
    <xf numFmtId="0" fontId="0" fillId="0" borderId="0" xfId="0"/>
    <xf numFmtId="0" fontId="0" fillId="0" borderId="0" xfId="0"/>
    <xf numFmtId="0" fontId="23" fillId="24" borderId="17" xfId="1" applyFont="1" applyFill="1" applyBorder="1" applyAlignment="1">
      <alignment horizontal="center" vertical="center" wrapText="1"/>
    </xf>
    <xf numFmtId="0" fontId="23" fillId="24" borderId="10" xfId="1" applyFont="1" applyFill="1" applyBorder="1" applyAlignment="1">
      <alignment horizontal="center" vertical="center" wrapText="1"/>
    </xf>
    <xf numFmtId="0" fontId="23" fillId="24" borderId="14" xfId="1" applyFont="1" applyFill="1" applyBorder="1" applyAlignment="1">
      <alignment horizontal="center" vertical="center" wrapText="1"/>
    </xf>
    <xf numFmtId="0" fontId="31" fillId="0" borderId="18" xfId="1" applyFont="1" applyFill="1" applyBorder="1" applyAlignment="1">
      <alignment horizontal="left" vertical="center" wrapText="1"/>
    </xf>
    <xf numFmtId="0" fontId="22" fillId="0" borderId="15" xfId="1" applyFont="1" applyFill="1" applyBorder="1" applyAlignment="1">
      <alignment horizontal="left" vertical="center" wrapText="1"/>
    </xf>
    <xf numFmtId="0" fontId="22" fillId="0" borderId="16" xfId="1" applyFont="1" applyFill="1" applyBorder="1" applyAlignment="1">
      <alignment horizontal="left" vertical="center" wrapText="1"/>
    </xf>
    <xf numFmtId="0" fontId="22" fillId="0" borderId="17" xfId="1" quotePrefix="1" applyFont="1" applyBorder="1" applyAlignment="1" applyProtection="1"/>
    <xf numFmtId="164" fontId="22" fillId="0" borderId="10" xfId="1" applyNumberFormat="1" applyFont="1" applyFill="1" applyBorder="1" applyAlignment="1">
      <alignment horizontal="right" vertical="center" wrapText="1"/>
    </xf>
    <xf numFmtId="164" fontId="22" fillId="0" borderId="14" xfId="1" applyNumberFormat="1" applyFont="1" applyFill="1" applyBorder="1" applyAlignment="1">
      <alignment horizontal="right" vertical="center" wrapText="1"/>
    </xf>
    <xf numFmtId="0" fontId="22" fillId="0" borderId="17" xfId="1" applyFont="1" applyBorder="1" applyAlignment="1" applyProtection="1"/>
    <xf numFmtId="0" fontId="23" fillId="24" borderId="18" xfId="1" applyFont="1" applyFill="1" applyBorder="1" applyAlignment="1">
      <alignment horizontal="center" vertical="center" wrapText="1"/>
    </xf>
    <xf numFmtId="164" fontId="23" fillId="24" borderId="15" xfId="1" applyNumberFormat="1" applyFont="1" applyFill="1" applyBorder="1" applyAlignment="1">
      <alignment horizontal="right" vertical="center" wrapText="1"/>
    </xf>
    <xf numFmtId="164" fontId="23" fillId="24" borderId="16" xfId="1" applyNumberFormat="1" applyFont="1" applyFill="1" applyBorder="1" applyAlignment="1">
      <alignment horizontal="right" vertical="center" wrapText="1"/>
    </xf>
    <xf numFmtId="0" fontId="1" fillId="0" borderId="0" xfId="1"/>
    <xf numFmtId="0" fontId="29" fillId="24" borderId="11" xfId="1" applyFont="1" applyFill="1" applyBorder="1" applyAlignment="1">
      <alignment horizontal="center" vertical="center"/>
    </xf>
    <xf numFmtId="0" fontId="29" fillId="24" borderId="12" xfId="1" applyFont="1" applyFill="1" applyBorder="1" applyAlignment="1">
      <alignment horizontal="center" vertical="center"/>
    </xf>
    <xf numFmtId="0" fontId="29" fillId="24" borderId="13" xfId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vertical="center"/>
    </xf>
    <xf numFmtId="0" fontId="22" fillId="0" borderId="14" xfId="1" applyFont="1" applyBorder="1" applyAlignment="1">
      <alignment vertical="center"/>
    </xf>
    <xf numFmtId="0" fontId="22" fillId="0" borderId="15" xfId="1" applyFont="1" applyBorder="1" applyAlignment="1">
      <alignment vertical="center"/>
    </xf>
    <xf numFmtId="0" fontId="22" fillId="0" borderId="16" xfId="1" applyFont="1" applyBorder="1" applyAlignment="1">
      <alignment vertical="center"/>
    </xf>
    <xf numFmtId="0" fontId="30" fillId="24" borderId="22" xfId="1" applyFont="1" applyFill="1" applyBorder="1" applyAlignment="1">
      <alignment horizontal="center" vertical="center"/>
    </xf>
    <xf numFmtId="0" fontId="30" fillId="24" borderId="23" xfId="1" applyFont="1" applyFill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3" fillId="24" borderId="17" xfId="1" applyFont="1" applyFill="1" applyBorder="1" applyAlignment="1">
      <alignment horizontal="center" vertical="center" wrapText="1"/>
    </xf>
    <xf numFmtId="0" fontId="23" fillId="24" borderId="10" xfId="1" applyFont="1" applyFill="1" applyBorder="1" applyAlignment="1">
      <alignment horizontal="center" vertical="center" wrapText="1"/>
    </xf>
    <xf numFmtId="0" fontId="23" fillId="24" borderId="14" xfId="1" applyFont="1" applyFill="1" applyBorder="1" applyAlignment="1">
      <alignment horizontal="center" vertical="center" wrapText="1"/>
    </xf>
    <xf numFmtId="164" fontId="22" fillId="0" borderId="10" xfId="1" applyNumberFormat="1" applyFont="1" applyFill="1" applyBorder="1" applyAlignment="1">
      <alignment horizontal="right" vertical="center" wrapText="1"/>
    </xf>
    <xf numFmtId="164" fontId="22" fillId="0" borderId="14" xfId="1" applyNumberFormat="1" applyFont="1" applyFill="1" applyBorder="1" applyAlignment="1">
      <alignment horizontal="right" vertical="center" wrapText="1"/>
    </xf>
    <xf numFmtId="0" fontId="22" fillId="0" borderId="17" xfId="1" applyFont="1" applyBorder="1" applyAlignment="1" applyProtection="1"/>
    <xf numFmtId="0" fontId="23" fillId="24" borderId="18" xfId="1" applyFont="1" applyFill="1" applyBorder="1" applyAlignment="1">
      <alignment horizontal="center" vertical="center" wrapText="1"/>
    </xf>
    <xf numFmtId="164" fontId="23" fillId="24" borderId="15" xfId="1" applyNumberFormat="1" applyFont="1" applyFill="1" applyBorder="1" applyAlignment="1">
      <alignment horizontal="right" vertical="center" wrapText="1"/>
    </xf>
    <xf numFmtId="164" fontId="23" fillId="24" borderId="16" xfId="1" applyNumberFormat="1" applyFont="1" applyFill="1" applyBorder="1" applyAlignment="1">
      <alignment horizontal="right" vertical="center" wrapText="1"/>
    </xf>
    <xf numFmtId="0" fontId="22" fillId="0" borderId="0" xfId="38" applyFont="1" applyFill="1" applyBorder="1" applyAlignment="1">
      <alignment vertical="center" wrapText="1"/>
    </xf>
    <xf numFmtId="0" fontId="22" fillId="0" borderId="10" xfId="1" applyFont="1" applyFill="1" applyBorder="1" applyAlignment="1">
      <alignment vertical="center" wrapText="1"/>
    </xf>
    <xf numFmtId="0" fontId="24" fillId="27" borderId="30" xfId="38" applyFont="1" applyFill="1" applyBorder="1" applyAlignment="1">
      <alignment horizontal="left" vertical="center" wrapText="1"/>
    </xf>
    <xf numFmtId="0" fontId="24" fillId="27" borderId="24" xfId="38" applyFont="1" applyFill="1" applyBorder="1" applyAlignment="1">
      <alignment horizontal="left" vertical="center" wrapText="1"/>
    </xf>
    <xf numFmtId="0" fontId="24" fillId="27" borderId="18" xfId="38" applyFont="1" applyFill="1" applyBorder="1" applyAlignment="1">
      <alignment horizontal="left" vertical="center" wrapText="1"/>
    </xf>
    <xf numFmtId="0" fontId="22" fillId="0" borderId="13" xfId="1" applyFont="1" applyFill="1" applyBorder="1" applyAlignment="1">
      <alignment vertical="center" wrapText="1"/>
    </xf>
    <xf numFmtId="0" fontId="22" fillId="0" borderId="14" xfId="1" applyFont="1" applyFill="1" applyBorder="1" applyAlignment="1">
      <alignment vertical="center" wrapText="1"/>
    </xf>
    <xf numFmtId="0" fontId="22" fillId="0" borderId="16" xfId="1" applyFont="1" applyFill="1" applyBorder="1" applyAlignment="1">
      <alignment vertical="center" wrapText="1"/>
    </xf>
    <xf numFmtId="0" fontId="22" fillId="0" borderId="28" xfId="1" applyFont="1" applyFill="1" applyBorder="1" applyAlignment="1">
      <alignment vertical="center" wrapText="1"/>
    </xf>
    <xf numFmtId="0" fontId="0" fillId="0" borderId="0" xfId="0" applyFill="1"/>
    <xf numFmtId="0" fontId="24" fillId="27" borderId="25" xfId="38" applyFont="1" applyFill="1" applyBorder="1" applyAlignment="1">
      <alignment horizontal="left" vertical="center" wrapText="1"/>
    </xf>
    <xf numFmtId="0" fontId="24" fillId="0" borderId="0" xfId="38" applyFont="1" applyFill="1" applyBorder="1" applyAlignment="1">
      <alignment horizontal="left" vertical="center" wrapText="1"/>
    </xf>
    <xf numFmtId="0" fontId="24" fillId="0" borderId="21" xfId="38" applyFont="1" applyFill="1" applyBorder="1" applyAlignment="1">
      <alignment horizontal="left" vertical="center" wrapText="1"/>
    </xf>
    <xf numFmtId="0" fontId="40" fillId="0" borderId="0" xfId="0" applyFont="1"/>
    <xf numFmtId="0" fontId="38" fillId="27" borderId="29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21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/>
    <xf numFmtId="0" fontId="40" fillId="0" borderId="32" xfId="0" applyFont="1" applyBorder="1" applyAlignment="1">
      <alignment horizontal="left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22" fillId="0" borderId="16" xfId="0" applyFont="1" applyBorder="1"/>
    <xf numFmtId="0" fontId="38" fillId="0" borderId="0" xfId="0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center" wrapText="1"/>
    </xf>
    <xf numFmtId="10" fontId="22" fillId="0" borderId="0" xfId="38" applyNumberFormat="1" applyFont="1" applyFill="1" applyBorder="1" applyAlignment="1">
      <alignment horizontal="center" vertical="center" wrapText="1"/>
    </xf>
    <xf numFmtId="4" fontId="22" fillId="0" borderId="0" xfId="38" applyNumberFormat="1" applyFont="1" applyFill="1" applyBorder="1" applyAlignment="1">
      <alignment horizontal="center" vertical="center" wrapText="1"/>
    </xf>
    <xf numFmtId="0" fontId="31" fillId="0" borderId="0" xfId="38" applyFont="1" applyFill="1" applyBorder="1" applyAlignment="1">
      <alignment vertical="center" wrapText="1"/>
    </xf>
    <xf numFmtId="4" fontId="31" fillId="0" borderId="0" xfId="38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4" fillId="24" borderId="20" xfId="38" applyFont="1" applyFill="1" applyBorder="1" applyAlignment="1">
      <alignment horizontal="center" vertical="center" wrapText="1"/>
    </xf>
    <xf numFmtId="10" fontId="24" fillId="24" borderId="20" xfId="38" applyNumberFormat="1" applyFont="1" applyFill="1" applyBorder="1" applyAlignment="1">
      <alignment horizontal="center" vertical="center" wrapText="1"/>
    </xf>
    <xf numFmtId="0" fontId="60" fillId="0" borderId="42" xfId="0" applyFont="1" applyBorder="1" applyAlignment="1">
      <alignment wrapText="1"/>
    </xf>
    <xf numFmtId="167" fontId="60" fillId="0" borderId="42" xfId="0" applyNumberFormat="1" applyFont="1" applyBorder="1" applyAlignment="1">
      <alignment horizontal="center" vertical="center" wrapText="1"/>
    </xf>
    <xf numFmtId="0" fontId="25" fillId="0" borderId="28" xfId="38" applyFont="1" applyFill="1" applyBorder="1" applyAlignment="1">
      <alignment horizontal="center" vertical="center" wrapText="1"/>
    </xf>
    <xf numFmtId="167" fontId="25" fillId="0" borderId="28" xfId="100" applyNumberFormat="1" applyFont="1" applyFill="1" applyBorder="1" applyAlignment="1">
      <alignment horizontal="center" vertical="center" wrapText="1"/>
    </xf>
    <xf numFmtId="167" fontId="25" fillId="0" borderId="28" xfId="3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 applyAlignment="1">
      <alignment horizontal="center" vertical="center" wrapText="1"/>
    </xf>
    <xf numFmtId="10" fontId="0" fillId="0" borderId="0" xfId="0" applyNumberFormat="1" applyFill="1" applyAlignment="1">
      <alignment horizontal="center" wrapText="1"/>
    </xf>
    <xf numFmtId="10" fontId="24" fillId="24" borderId="20" xfId="38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wrapText="1"/>
    </xf>
    <xf numFmtId="0" fontId="34" fillId="59" borderId="42" xfId="0" applyFont="1" applyFill="1" applyBorder="1" applyAlignment="1">
      <alignment horizontal="center" vertical="center"/>
    </xf>
    <xf numFmtId="0" fontId="34" fillId="59" borderId="28" xfId="38" applyFont="1" applyFill="1" applyBorder="1" applyAlignment="1">
      <alignment vertical="center" wrapText="1"/>
    </xf>
    <xf numFmtId="0" fontId="42" fillId="59" borderId="49" xfId="0" applyFont="1" applyFill="1" applyBorder="1" applyAlignment="1">
      <alignment horizontal="center" vertical="center"/>
    </xf>
    <xf numFmtId="0" fontId="34" fillId="59" borderId="49" xfId="85" applyFont="1" applyFill="1" applyBorder="1" applyAlignment="1">
      <alignment horizontal="center" vertical="center" wrapText="1"/>
    </xf>
    <xf numFmtId="0" fontId="34" fillId="59" borderId="28" xfId="38" applyFont="1" applyFill="1" applyBorder="1" applyAlignment="1">
      <alignment horizontal="center" wrapText="1"/>
    </xf>
    <xf numFmtId="168" fontId="34" fillId="59" borderId="49" xfId="85" applyNumberFormat="1" applyFont="1" applyFill="1" applyBorder="1" applyAlignment="1">
      <alignment horizontal="center" vertical="center" wrapText="1"/>
    </xf>
    <xf numFmtId="0" fontId="42" fillId="59" borderId="49" xfId="0" applyFont="1" applyFill="1" applyBorder="1" applyAlignment="1">
      <alignment horizontal="center" vertical="center" wrapText="1"/>
    </xf>
    <xf numFmtId="0" fontId="42" fillId="59" borderId="42" xfId="0" applyFont="1" applyFill="1" applyBorder="1" applyAlignment="1">
      <alignment horizontal="center" vertical="center"/>
    </xf>
    <xf numFmtId="0" fontId="34" fillId="59" borderId="28" xfId="38" applyFont="1" applyFill="1" applyBorder="1" applyAlignment="1">
      <alignment horizontal="center" vertical="center" wrapText="1"/>
    </xf>
    <xf numFmtId="0" fontId="34" fillId="59" borderId="49" xfId="0" applyFont="1" applyFill="1" applyBorder="1" applyAlignment="1">
      <alignment horizontal="center" vertical="center"/>
    </xf>
    <xf numFmtId="0" fontId="34" fillId="59" borderId="51" xfId="38" applyFont="1" applyFill="1" applyBorder="1" applyAlignment="1">
      <alignment vertical="center" wrapText="1"/>
    </xf>
    <xf numFmtId="0" fontId="34" fillId="59" borderId="51" xfId="38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6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4" fontId="34" fillId="0" borderId="0" xfId="0" applyNumberFormat="1" applyFont="1" applyFill="1" applyAlignment="1">
      <alignment horizontal="center" vertical="center" wrapText="1"/>
    </xf>
    <xf numFmtId="10" fontId="34" fillId="0" borderId="0" xfId="0" applyNumberFormat="1" applyFont="1" applyFill="1" applyAlignment="1">
      <alignment horizontal="center" wrapText="1"/>
    </xf>
    <xf numFmtId="0" fontId="24" fillId="24" borderId="52" xfId="38" applyFont="1" applyFill="1" applyBorder="1" applyAlignment="1">
      <alignment horizontal="center" vertical="center" wrapText="1"/>
    </xf>
    <xf numFmtId="0" fontId="25" fillId="0" borderId="51" xfId="38" applyFont="1" applyFill="1" applyBorder="1" applyAlignment="1">
      <alignment horizontal="center" vertical="center" wrapText="1"/>
    </xf>
    <xf numFmtId="0" fontId="24" fillId="24" borderId="50" xfId="38" applyFont="1" applyFill="1" applyBorder="1" applyAlignment="1">
      <alignment horizontal="center" vertical="center" wrapText="1"/>
    </xf>
    <xf numFmtId="0" fontId="60" fillId="0" borderId="50" xfId="0" applyFont="1" applyBorder="1" applyAlignment="1">
      <alignment wrapText="1"/>
    </xf>
    <xf numFmtId="169" fontId="34" fillId="59" borderId="50" xfId="38" applyNumberFormat="1" applyFont="1" applyFill="1" applyBorder="1" applyAlignment="1">
      <alignment horizontal="center" vertical="center" wrapText="1"/>
    </xf>
    <xf numFmtId="0" fontId="42" fillId="59" borderId="49" xfId="0" applyFont="1" applyFill="1" applyBorder="1" applyAlignment="1">
      <alignment horizontal="center" wrapText="1"/>
    </xf>
    <xf numFmtId="0" fontId="42" fillId="59" borderId="53" xfId="0" applyFont="1" applyFill="1" applyBorder="1" applyAlignment="1">
      <alignment horizontal="center" vertical="center" wrapText="1"/>
    </xf>
    <xf numFmtId="169" fontId="34" fillId="59" borderId="53" xfId="38" applyNumberFormat="1" applyFont="1" applyFill="1" applyBorder="1" applyAlignment="1">
      <alignment horizontal="center" vertical="center" wrapText="1"/>
    </xf>
    <xf numFmtId="168" fontId="34" fillId="59" borderId="53" xfId="85" applyNumberFormat="1" applyFont="1" applyFill="1" applyBorder="1" applyAlignment="1">
      <alignment horizontal="center" vertical="center" wrapText="1"/>
    </xf>
    <xf numFmtId="0" fontId="34" fillId="59" borderId="53" xfId="0" applyFont="1" applyFill="1" applyBorder="1" applyAlignment="1">
      <alignment horizontal="center" vertical="center"/>
    </xf>
    <xf numFmtId="0" fontId="34" fillId="59" borderId="53" xfId="85" applyFont="1" applyFill="1" applyBorder="1" applyAlignment="1">
      <alignment horizontal="center" vertical="center" wrapText="1"/>
    </xf>
    <xf numFmtId="165" fontId="34" fillId="59" borderId="53" xfId="0" applyNumberFormat="1" applyFont="1" applyFill="1" applyBorder="1" applyAlignment="1">
      <alignment horizontal="center" vertical="center"/>
    </xf>
    <xf numFmtId="0" fontId="0" fillId="59" borderId="49" xfId="0" applyFont="1" applyFill="1" applyBorder="1" applyAlignment="1">
      <alignment horizontal="center" wrapText="1"/>
    </xf>
    <xf numFmtId="0" fontId="24" fillId="24" borderId="53" xfId="38" applyFont="1" applyFill="1" applyBorder="1" applyAlignment="1">
      <alignment horizontal="center" vertical="center" wrapText="1"/>
    </xf>
    <xf numFmtId="4" fontId="24" fillId="24" borderId="53" xfId="38" applyNumberFormat="1" applyFont="1" applyFill="1" applyBorder="1" applyAlignment="1">
      <alignment horizontal="center" vertical="center" wrapText="1"/>
    </xf>
    <xf numFmtId="10" fontId="24" fillId="24" borderId="53" xfId="38" applyNumberFormat="1" applyFont="1" applyFill="1" applyBorder="1" applyAlignment="1">
      <alignment horizontal="center" vertical="center" wrapText="1"/>
    </xf>
    <xf numFmtId="0" fontId="34" fillId="59" borderId="53" xfId="38" applyFont="1" applyFill="1" applyBorder="1" applyAlignment="1">
      <alignment horizontal="center" vertical="center" wrapText="1"/>
    </xf>
    <xf numFmtId="0" fontId="34" fillId="59" borderId="53" xfId="38" applyFont="1" applyFill="1" applyBorder="1" applyAlignment="1">
      <alignment vertical="center" wrapText="1"/>
    </xf>
    <xf numFmtId="0" fontId="34" fillId="0" borderId="53" xfId="38" applyFont="1" applyFill="1" applyBorder="1" applyAlignment="1">
      <alignment vertical="center" wrapText="1"/>
    </xf>
    <xf numFmtId="0" fontId="34" fillId="0" borderId="53" xfId="38" applyFont="1" applyFill="1" applyBorder="1" applyAlignment="1">
      <alignment horizontal="center" vertical="center" wrapText="1"/>
    </xf>
    <xf numFmtId="0" fontId="0" fillId="59" borderId="53" xfId="0" applyFont="1" applyFill="1" applyBorder="1" applyAlignment="1">
      <alignment horizontal="center" vertical="center" wrapText="1"/>
    </xf>
    <xf numFmtId="0" fontId="25" fillId="0" borderId="0" xfId="38" applyFont="1" applyFill="1" applyBorder="1" applyAlignment="1">
      <alignment horizontal="center" vertical="center" wrapText="1"/>
    </xf>
    <xf numFmtId="167" fontId="25" fillId="0" borderId="0" xfId="38" applyNumberFormat="1" applyFont="1" applyFill="1" applyBorder="1" applyAlignment="1">
      <alignment horizontal="center" vertical="center" wrapText="1"/>
    </xf>
    <xf numFmtId="167" fontId="25" fillId="0" borderId="51" xfId="38" applyNumberFormat="1" applyFont="1" applyFill="1" applyBorder="1" applyAlignment="1">
      <alignment horizontal="center" vertical="center" wrapText="1"/>
    </xf>
    <xf numFmtId="0" fontId="24" fillId="24" borderId="54" xfId="38" applyFont="1" applyFill="1" applyBorder="1" applyAlignment="1">
      <alignment horizontal="center" vertical="center" wrapText="1"/>
    </xf>
    <xf numFmtId="4" fontId="24" fillId="24" borderId="54" xfId="38" applyNumberFormat="1" applyFont="1" applyFill="1" applyBorder="1" applyAlignment="1">
      <alignment horizontal="center" vertical="center" wrapText="1"/>
    </xf>
    <xf numFmtId="10" fontId="24" fillId="24" borderId="54" xfId="38" applyNumberFormat="1" applyFont="1" applyFill="1" applyBorder="1" applyAlignment="1">
      <alignment horizontal="center" vertical="center" wrapText="1"/>
    </xf>
    <xf numFmtId="0" fontId="34" fillId="0" borderId="54" xfId="38" applyFont="1" applyFill="1" applyBorder="1" applyAlignment="1">
      <alignment horizontal="center" vertical="center" wrapText="1"/>
    </xf>
    <xf numFmtId="0" fontId="34" fillId="59" borderId="54" xfId="0" applyFont="1" applyFill="1" applyBorder="1" applyAlignment="1">
      <alignment horizontal="center" vertical="center"/>
    </xf>
    <xf numFmtId="0" fontId="22" fillId="0" borderId="54" xfId="38" applyFont="1" applyFill="1" applyBorder="1" applyAlignment="1">
      <alignment horizontal="center" vertical="center" wrapText="1"/>
    </xf>
    <xf numFmtId="0" fontId="22" fillId="0" borderId="54" xfId="38" applyFont="1" applyFill="1" applyBorder="1" applyAlignment="1">
      <alignment vertical="center" wrapText="1"/>
    </xf>
    <xf numFmtId="4" fontId="22" fillId="0" borderId="54" xfId="38" applyNumberFormat="1" applyFont="1" applyFill="1" applyBorder="1" applyAlignment="1">
      <alignment horizontal="center" vertical="center" wrapText="1"/>
    </xf>
    <xf numFmtId="10" fontId="22" fillId="0" borderId="54" xfId="38" applyNumberFormat="1" applyFont="1" applyFill="1" applyBorder="1" applyAlignment="1">
      <alignment horizontal="center" vertical="center" wrapText="1"/>
    </xf>
    <xf numFmtId="0" fontId="34" fillId="59" borderId="54" xfId="38" applyFont="1" applyFill="1" applyBorder="1" applyAlignment="1">
      <alignment vertical="center" wrapText="1"/>
    </xf>
    <xf numFmtId="0" fontId="34" fillId="59" borderId="54" xfId="0" applyFont="1" applyFill="1" applyBorder="1" applyAlignment="1">
      <alignment horizontal="center" vertical="center" wrapText="1"/>
    </xf>
    <xf numFmtId="169" fontId="34" fillId="59" borderId="54" xfId="38" applyNumberFormat="1" applyFont="1" applyFill="1" applyBorder="1" applyAlignment="1">
      <alignment horizontal="center" vertical="center" wrapText="1"/>
    </xf>
    <xf numFmtId="168" fontId="34" fillId="59" borderId="54" xfId="85" applyNumberFormat="1" applyFont="1" applyFill="1" applyBorder="1" applyAlignment="1">
      <alignment horizontal="center" vertical="center" wrapText="1"/>
    </xf>
    <xf numFmtId="0" fontId="34" fillId="59" borderId="54" xfId="85" applyFont="1" applyFill="1" applyBorder="1" applyAlignment="1">
      <alignment horizontal="center" vertical="center" wrapText="1"/>
    </xf>
    <xf numFmtId="165" fontId="0" fillId="59" borderId="54" xfId="0" applyNumberFormat="1" applyFont="1" applyFill="1" applyBorder="1" applyAlignment="1">
      <alignment horizontal="center" vertical="center"/>
    </xf>
    <xf numFmtId="165" fontId="34" fillId="59" borderId="54" xfId="0" applyNumberFormat="1" applyFont="1" applyFill="1" applyBorder="1" applyAlignment="1">
      <alignment horizontal="center" vertical="center"/>
    </xf>
    <xf numFmtId="0" fontId="34" fillId="0" borderId="54" xfId="38" applyFont="1" applyFill="1" applyBorder="1" applyAlignment="1">
      <alignment vertical="center" wrapText="1"/>
    </xf>
    <xf numFmtId="0" fontId="34" fillId="59" borderId="54" xfId="38" applyFont="1" applyFill="1" applyBorder="1" applyAlignment="1">
      <alignment horizontal="center" vertical="center" wrapText="1"/>
    </xf>
    <xf numFmtId="0" fontId="42" fillId="59" borderId="54" xfId="0" applyFont="1" applyFill="1" applyBorder="1" applyAlignment="1">
      <alignment horizontal="center" vertical="center"/>
    </xf>
    <xf numFmtId="0" fontId="34" fillId="59" borderId="54" xfId="38" applyFont="1" applyFill="1" applyBorder="1" applyAlignment="1">
      <alignment horizontal="center" wrapText="1"/>
    </xf>
    <xf numFmtId="0" fontId="34" fillId="59" borderId="54" xfId="0" applyFont="1" applyFill="1" applyBorder="1" applyAlignment="1">
      <alignment horizontal="center" wrapText="1"/>
    </xf>
    <xf numFmtId="0" fontId="42" fillId="59" borderId="54" xfId="0" applyFont="1" applyFill="1" applyBorder="1" applyAlignment="1">
      <alignment horizontal="center" wrapText="1"/>
    </xf>
    <xf numFmtId="0" fontId="0" fillId="59" borderId="0" xfId="0" applyFill="1" applyAlignment="1">
      <alignment wrapText="1"/>
    </xf>
    <xf numFmtId="0" fontId="34" fillId="59" borderId="0" xfId="0" applyFont="1" applyFill="1" applyAlignment="1">
      <alignment wrapText="1"/>
    </xf>
    <xf numFmtId="0" fontId="24" fillId="24" borderId="54" xfId="38" applyFont="1" applyFill="1" applyBorder="1" applyAlignment="1">
      <alignment horizontal="center" vertical="center" wrapText="1"/>
    </xf>
    <xf numFmtId="0" fontId="0" fillId="60" borderId="0" xfId="0" applyFill="1" applyAlignment="1">
      <alignment wrapText="1"/>
    </xf>
    <xf numFmtId="0" fontId="0" fillId="61" borderId="0" xfId="0" applyFill="1" applyAlignment="1">
      <alignment wrapText="1"/>
    </xf>
    <xf numFmtId="0" fontId="0" fillId="62" borderId="0" xfId="0" applyFill="1" applyAlignment="1">
      <alignment wrapText="1"/>
    </xf>
    <xf numFmtId="0" fontId="0" fillId="59" borderId="54" xfId="0" applyFont="1" applyFill="1" applyBorder="1" applyAlignment="1">
      <alignment horizontal="center" wrapText="1"/>
    </xf>
    <xf numFmtId="0" fontId="2" fillId="59" borderId="0" xfId="38" applyFill="1" applyAlignment="1">
      <alignment wrapText="1"/>
    </xf>
    <xf numFmtId="0" fontId="1" fillId="59" borderId="0" xfId="38" applyFont="1" applyFill="1" applyAlignment="1">
      <alignment wrapText="1"/>
    </xf>
    <xf numFmtId="0" fontId="0" fillId="59" borderId="54" xfId="0" applyFill="1" applyBorder="1" applyAlignment="1">
      <alignment horizontal="center"/>
    </xf>
    <xf numFmtId="0" fontId="34" fillId="60" borderId="54" xfId="38" applyFont="1" applyFill="1" applyBorder="1" applyAlignment="1">
      <alignment horizontal="center" vertical="center" wrapText="1"/>
    </xf>
    <xf numFmtId="10" fontId="24" fillId="24" borderId="52" xfId="38" applyNumberFormat="1" applyFont="1" applyFill="1" applyBorder="1" applyAlignment="1">
      <alignment horizontal="center" vertical="center" wrapText="1"/>
    </xf>
    <xf numFmtId="0" fontId="34" fillId="60" borderId="54" xfId="0" applyFont="1" applyFill="1" applyBorder="1" applyAlignment="1">
      <alignment horizontal="center" vertical="center"/>
    </xf>
    <xf numFmtId="0" fontId="42" fillId="60" borderId="54" xfId="0" applyFont="1" applyFill="1" applyBorder="1" applyAlignment="1">
      <alignment horizontal="center" wrapText="1"/>
    </xf>
    <xf numFmtId="0" fontId="42" fillId="60" borderId="54" xfId="0" applyFont="1" applyFill="1" applyBorder="1" applyAlignment="1">
      <alignment horizontal="center" vertical="center" wrapText="1"/>
    </xf>
    <xf numFmtId="0" fontId="0" fillId="60" borderId="54" xfId="0" applyFill="1" applyBorder="1" applyAlignment="1">
      <alignment wrapText="1"/>
    </xf>
    <xf numFmtId="168" fontId="34" fillId="60" borderId="54" xfId="85" applyNumberFormat="1" applyFont="1" applyFill="1" applyBorder="1" applyAlignment="1">
      <alignment horizontal="center" vertical="center" wrapText="1"/>
    </xf>
    <xf numFmtId="0" fontId="34" fillId="60" borderId="54" xfId="85" applyFont="1" applyFill="1" applyBorder="1" applyAlignment="1">
      <alignment horizontal="center" vertical="center" wrapText="1"/>
    </xf>
    <xf numFmtId="165" fontId="34" fillId="60" borderId="54" xfId="0" applyNumberFormat="1" applyFont="1" applyFill="1" applyBorder="1" applyAlignment="1">
      <alignment horizontal="center" vertical="center"/>
    </xf>
    <xf numFmtId="0" fontId="34" fillId="60" borderId="51" xfId="85" applyFont="1" applyFill="1" applyBorder="1" applyAlignment="1">
      <alignment vertical="center" wrapText="1"/>
    </xf>
    <xf numFmtId="0" fontId="34" fillId="60" borderId="13" xfId="85" applyFont="1" applyFill="1" applyBorder="1" applyAlignment="1">
      <alignment horizontal="center" vertical="center" wrapText="1"/>
    </xf>
    <xf numFmtId="0" fontId="42" fillId="60" borderId="54" xfId="0" applyFont="1" applyFill="1" applyBorder="1" applyAlignment="1">
      <alignment horizontal="center" vertical="center"/>
    </xf>
    <xf numFmtId="0" fontId="34" fillId="60" borderId="54" xfId="85" applyFont="1" applyFill="1" applyBorder="1" applyAlignment="1">
      <alignment vertical="center" wrapText="1"/>
    </xf>
    <xf numFmtId="0" fontId="34" fillId="60" borderId="54" xfId="0" applyFont="1" applyFill="1" applyBorder="1" applyAlignment="1">
      <alignment horizontal="center" vertical="center" wrapText="1"/>
    </xf>
    <xf numFmtId="165" fontId="0" fillId="60" borderId="54" xfId="0" applyNumberFormat="1" applyFont="1" applyFill="1" applyBorder="1" applyAlignment="1">
      <alignment horizontal="center" vertical="center"/>
    </xf>
    <xf numFmtId="0" fontId="34" fillId="60" borderId="54" xfId="85" applyFont="1" applyFill="1" applyBorder="1" applyAlignment="1">
      <alignment horizontal="center" vertical="center"/>
    </xf>
    <xf numFmtId="1" fontId="34" fillId="60" borderId="54" xfId="0" applyNumberFormat="1" applyFont="1" applyFill="1" applyBorder="1" applyAlignment="1">
      <alignment horizontal="center" vertical="center"/>
    </xf>
    <xf numFmtId="0" fontId="0" fillId="60" borderId="54" xfId="0" applyFont="1" applyFill="1" applyBorder="1" applyAlignment="1">
      <alignment horizontal="center" vertical="center" wrapText="1"/>
    </xf>
    <xf numFmtId="0" fontId="0" fillId="60" borderId="54" xfId="0" applyFill="1" applyBorder="1" applyAlignment="1">
      <alignment horizontal="center" vertical="center" wrapText="1"/>
    </xf>
    <xf numFmtId="0" fontId="0" fillId="59" borderId="49" xfId="0" applyFont="1" applyFill="1" applyBorder="1" applyAlignment="1">
      <alignment horizontal="center" vertical="center" wrapText="1"/>
    </xf>
    <xf numFmtId="0" fontId="34" fillId="59" borderId="49" xfId="0" applyFont="1" applyFill="1" applyBorder="1" applyAlignment="1">
      <alignment horizontal="center" vertical="center" wrapText="1"/>
    </xf>
    <xf numFmtId="0" fontId="34" fillId="63" borderId="53" xfId="38" applyFont="1" applyFill="1" applyBorder="1" applyAlignment="1">
      <alignment horizontal="center" vertical="center" wrapText="1"/>
    </xf>
    <xf numFmtId="0" fontId="34" fillId="63" borderId="51" xfId="38" applyFont="1" applyFill="1" applyBorder="1" applyAlignment="1">
      <alignment horizontal="center" vertical="center" wrapText="1"/>
    </xf>
    <xf numFmtId="0" fontId="0" fillId="59" borderId="54" xfId="0" applyFill="1" applyBorder="1" applyAlignment="1">
      <alignment horizontal="center" vertical="center" wrapText="1"/>
    </xf>
    <xf numFmtId="0" fontId="42" fillId="59" borderId="54" xfId="0" applyFont="1" applyFill="1" applyBorder="1" applyAlignment="1">
      <alignment horizontal="center" vertical="center" wrapText="1"/>
    </xf>
    <xf numFmtId="0" fontId="34" fillId="60" borderId="51" xfId="38" applyFont="1" applyFill="1" applyBorder="1" applyAlignment="1">
      <alignment horizontal="center" vertical="center" wrapText="1"/>
    </xf>
    <xf numFmtId="0" fontId="34" fillId="60" borderId="53" xfId="85" applyFont="1" applyFill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0" fontId="23" fillId="24" borderId="11" xfId="1" applyFont="1" applyFill="1" applyBorder="1" applyAlignment="1">
      <alignment horizontal="center" vertical="center" wrapText="1"/>
    </xf>
    <xf numFmtId="0" fontId="23" fillId="24" borderId="12" xfId="1" applyFont="1" applyFill="1" applyBorder="1" applyAlignment="1">
      <alignment horizontal="center" vertical="center" wrapText="1"/>
    </xf>
    <xf numFmtId="0" fontId="23" fillId="24" borderId="13" xfId="1" applyFont="1" applyFill="1" applyBorder="1" applyAlignment="1">
      <alignment horizontal="center" vertical="center" wrapText="1"/>
    </xf>
    <xf numFmtId="0" fontId="31" fillId="0" borderId="19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39" fillId="26" borderId="0" xfId="0" applyFont="1" applyFill="1" applyAlignment="1">
      <alignment horizontal="left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/>
    </xf>
    <xf numFmtId="0" fontId="38" fillId="27" borderId="25" xfId="0" applyFont="1" applyFill="1" applyBorder="1" applyAlignment="1">
      <alignment horizontal="center" vertical="center"/>
    </xf>
    <xf numFmtId="0" fontId="38" fillId="27" borderId="26" xfId="0" applyFont="1" applyFill="1" applyBorder="1" applyAlignment="1">
      <alignment horizontal="center" vertical="center"/>
    </xf>
    <xf numFmtId="0" fontId="38" fillId="27" borderId="30" xfId="0" applyFont="1" applyFill="1" applyBorder="1" applyAlignment="1">
      <alignment horizontal="left" vertical="center" wrapText="1"/>
    </xf>
    <xf numFmtId="0" fontId="38" fillId="27" borderId="25" xfId="0" applyFont="1" applyFill="1" applyBorder="1" applyAlignment="1">
      <alignment horizontal="left" vertical="center" wrapText="1"/>
    </xf>
    <xf numFmtId="0" fontId="38" fillId="27" borderId="26" xfId="0" applyFont="1" applyFill="1" applyBorder="1" applyAlignment="1">
      <alignment horizontal="left" vertical="center" wrapText="1"/>
    </xf>
    <xf numFmtId="0" fontId="38" fillId="27" borderId="20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 vertical="center"/>
    </xf>
    <xf numFmtId="0" fontId="38" fillId="27" borderId="28" xfId="0" applyFont="1" applyFill="1" applyBorder="1" applyAlignment="1">
      <alignment horizontal="center" vertical="center"/>
    </xf>
    <xf numFmtId="0" fontId="31" fillId="0" borderId="28" xfId="1" applyFont="1" applyFill="1" applyBorder="1" applyAlignment="1">
      <alignment horizontal="center" vertical="center" wrapText="1"/>
    </xf>
    <xf numFmtId="0" fontId="24" fillId="24" borderId="54" xfId="38" applyFont="1" applyFill="1" applyBorder="1" applyAlignment="1">
      <alignment horizontal="center" vertical="center" wrapText="1"/>
    </xf>
    <xf numFmtId="0" fontId="24" fillId="24" borderId="52" xfId="38" applyFont="1" applyFill="1" applyBorder="1" applyAlignment="1">
      <alignment horizontal="center" vertical="center" wrapText="1"/>
    </xf>
    <xf numFmtId="0" fontId="24" fillId="24" borderId="42" xfId="38" applyFont="1" applyFill="1" applyBorder="1" applyAlignment="1">
      <alignment horizontal="center" vertical="center" wrapText="1"/>
    </xf>
    <xf numFmtId="0" fontId="24" fillId="24" borderId="20" xfId="38" applyFont="1" applyFill="1" applyBorder="1" applyAlignment="1">
      <alignment horizontal="center" vertical="center" wrapText="1"/>
    </xf>
    <xf numFmtId="0" fontId="35" fillId="25" borderId="20" xfId="0" applyFont="1" applyFill="1" applyBorder="1" applyAlignment="1">
      <alignment horizontal="center" vertical="center" wrapText="1"/>
    </xf>
    <xf numFmtId="0" fontId="35" fillId="25" borderId="19" xfId="0" applyFont="1" applyFill="1" applyBorder="1" applyAlignment="1">
      <alignment horizontal="center" vertical="center" wrapText="1"/>
    </xf>
    <xf numFmtId="0" fontId="35" fillId="25" borderId="28" xfId="0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5" fillId="25" borderId="10" xfId="0" applyFont="1" applyFill="1" applyBorder="1" applyAlignment="1">
      <alignment horizontal="center" vertical="center" wrapText="1"/>
    </xf>
    <xf numFmtId="0" fontId="24" fillId="24" borderId="53" xfId="38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25" fillId="0" borderId="27" xfId="38" applyFont="1" applyFill="1" applyBorder="1" applyAlignment="1">
      <alignment horizontal="left" vertical="center" wrapText="1"/>
    </xf>
    <xf numFmtId="0" fontId="25" fillId="0" borderId="0" xfId="38" applyFont="1" applyFill="1" applyBorder="1" applyAlignment="1">
      <alignment horizontal="left" vertical="center" wrapText="1"/>
    </xf>
    <xf numFmtId="0" fontId="23" fillId="24" borderId="54" xfId="38" applyFont="1" applyFill="1" applyBorder="1" applyAlignment="1">
      <alignment horizontal="left" vertical="center" wrapText="1"/>
    </xf>
    <xf numFmtId="0" fontId="24" fillId="24" borderId="14" xfId="38" applyFont="1" applyFill="1" applyBorder="1" applyAlignment="1">
      <alignment horizontal="center" vertical="center" wrapText="1"/>
    </xf>
    <xf numFmtId="0" fontId="24" fillId="24" borderId="31" xfId="38" applyFont="1" applyFill="1" applyBorder="1" applyAlignment="1">
      <alignment horizontal="center" vertical="center" wrapText="1"/>
    </xf>
    <xf numFmtId="0" fontId="23" fillId="24" borderId="45" xfId="38" applyFont="1" applyFill="1" applyBorder="1" applyAlignment="1">
      <alignment horizontal="left" vertical="center" wrapText="1"/>
    </xf>
    <xf numFmtId="0" fontId="23" fillId="24" borderId="46" xfId="38" applyFont="1" applyFill="1" applyBorder="1" applyAlignment="1">
      <alignment horizontal="left" vertical="center" wrapText="1"/>
    </xf>
    <xf numFmtId="0" fontId="23" fillId="24" borderId="47" xfId="38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4" fillId="24" borderId="17" xfId="38" applyFont="1" applyFill="1" applyBorder="1" applyAlignment="1">
      <alignment horizontal="center" vertical="center" wrapText="1"/>
    </xf>
    <xf numFmtId="0" fontId="24" fillId="24" borderId="24" xfId="38" applyFont="1" applyFill="1" applyBorder="1" applyAlignment="1">
      <alignment horizontal="center" vertical="center" wrapText="1"/>
    </xf>
    <xf numFmtId="0" fontId="24" fillId="24" borderId="43" xfId="38" applyFont="1" applyFill="1" applyBorder="1" applyAlignment="1">
      <alignment horizontal="center" vertical="center" wrapText="1"/>
    </xf>
    <xf numFmtId="0" fontId="24" fillId="24" borderId="44" xfId="38" applyFont="1" applyFill="1" applyBorder="1" applyAlignment="1">
      <alignment horizontal="center" vertical="center" wrapText="1"/>
    </xf>
  </cellXfs>
  <cellStyles count="13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Ênfase1" xfId="62" builtinId="30" customBuiltin="1"/>
    <cellStyle name="20% - Ênfase2" xfId="66" builtinId="34" customBuiltin="1"/>
    <cellStyle name="20% - Ênfase3" xfId="70" builtinId="38" customBuiltin="1"/>
    <cellStyle name="20% - Ênfase4" xfId="74" builtinId="42" customBuiltin="1"/>
    <cellStyle name="20% - Ênfase5" xfId="78" builtinId="46" customBuiltin="1"/>
    <cellStyle name="20% - Ênfase6" xfId="82" builtinId="50" customBuiltin="1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40% - Ênfase1" xfId="63" builtinId="31" customBuiltin="1"/>
    <cellStyle name="40% - Ênfase2" xfId="67" builtinId="35" customBuiltin="1"/>
    <cellStyle name="40% - Ênfase3" xfId="71" builtinId="39" customBuiltin="1"/>
    <cellStyle name="40% - Ênfase4" xfId="75" builtinId="43" customBuiltin="1"/>
    <cellStyle name="40% - Ênfase5" xfId="79" builtinId="47" customBuiltin="1"/>
    <cellStyle name="40% - Ênfase6" xfId="83" builtinId="51" customBuiltin="1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60% - Ênfase1" xfId="64" builtinId="32" customBuiltin="1"/>
    <cellStyle name="60% - Ênfase2" xfId="68" builtinId="36" customBuiltin="1"/>
    <cellStyle name="60% - Ênfase3" xfId="72" builtinId="40" customBuiltin="1"/>
    <cellStyle name="60% - Ênfase4" xfId="76" builtinId="44" customBuiltin="1"/>
    <cellStyle name="60% - Ênfase5" xfId="80" builtinId="48" customBuiltin="1"/>
    <cellStyle name="60% - Ênfase6" xfId="84" builtinId="52" customBuiltin="1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Bom" xfId="49" builtinId="26" customBuiltin="1"/>
    <cellStyle name="Calculation 2" xfId="27"/>
    <cellStyle name="Cálculo" xfId="54" builtinId="22" customBuiltin="1"/>
    <cellStyle name="Célula de Verificação" xfId="56" builtinId="23" customBuiltin="1"/>
    <cellStyle name="Célula Vinculada" xfId="55" builtinId="24" customBuiltin="1"/>
    <cellStyle name="Check Cell 2" xfId="28"/>
    <cellStyle name="DateHyperlink" xfId="87"/>
    <cellStyle name="DateHyperlink 10" xfId="112"/>
    <cellStyle name="DateHyperlink 2" xfId="89"/>
    <cellStyle name="DateHyperlink 2 2" xfId="105"/>
    <cellStyle name="DateHyperlink 2 3" xfId="120"/>
    <cellStyle name="DateHyperlink 3" xfId="91"/>
    <cellStyle name="DateHyperlink 3 2" xfId="113"/>
    <cellStyle name="DateHyperlink 3 3" xfId="122"/>
    <cellStyle name="DateHyperlink 4" xfId="93"/>
    <cellStyle name="DateHyperlink 4 2" xfId="108"/>
    <cellStyle name="DateHyperlink 4 3" xfId="124"/>
    <cellStyle name="DateHyperlink 5" xfId="95"/>
    <cellStyle name="DateHyperlink 5 2" xfId="104"/>
    <cellStyle name="DateHyperlink 5 3" xfId="126"/>
    <cellStyle name="DateHyperlink 6" xfId="97"/>
    <cellStyle name="DateHyperlink 6 2" xfId="116"/>
    <cellStyle name="DateHyperlink 6 3" xfId="128"/>
    <cellStyle name="DateHyperlink 7" xfId="99"/>
    <cellStyle name="DateHyperlink 7 2" xfId="118"/>
    <cellStyle name="DateHyperlink 7 3" xfId="130"/>
    <cellStyle name="DateHyperlink 8" xfId="114"/>
    <cellStyle name="DateHyperlink 9" xfId="109"/>
    <cellStyle name="Ênfase1" xfId="61" builtinId="29" customBuiltin="1"/>
    <cellStyle name="Ênfase2" xfId="65" builtinId="33" customBuiltin="1"/>
    <cellStyle name="Ênfase3" xfId="69" builtinId="37" customBuiltin="1"/>
    <cellStyle name="Ênfase4" xfId="73" builtinId="41" customBuiltin="1"/>
    <cellStyle name="Ênfase5" xfId="77" builtinId="45" customBuiltin="1"/>
    <cellStyle name="Ênfase6" xfId="81" builtinId="49" customBuiltin="1"/>
    <cellStyle name="Entrada" xfId="52" builtinId="20" customBuiltin="1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86"/>
    <cellStyle name="Hyperlink 10" xfId="103"/>
    <cellStyle name="Hyperlink 2" xfId="88"/>
    <cellStyle name="Hyperlink 2 2" xfId="107"/>
    <cellStyle name="Hyperlink 2 3" xfId="119"/>
    <cellStyle name="Hyperlink 3" xfId="90"/>
    <cellStyle name="Hyperlink 3 2" xfId="102"/>
    <cellStyle name="Hyperlink 3 3" xfId="121"/>
    <cellStyle name="Hyperlink 4" xfId="92"/>
    <cellStyle name="Hyperlink 4 2" xfId="110"/>
    <cellStyle name="Hyperlink 4 3" xfId="123"/>
    <cellStyle name="Hyperlink 5" xfId="94"/>
    <cellStyle name="Hyperlink 5 2" xfId="106"/>
    <cellStyle name="Hyperlink 5 3" xfId="125"/>
    <cellStyle name="Hyperlink 6" xfId="96"/>
    <cellStyle name="Hyperlink 6 2" xfId="101"/>
    <cellStyle name="Hyperlink 6 3" xfId="127"/>
    <cellStyle name="Hyperlink 7" xfId="98"/>
    <cellStyle name="Hyperlink 7 2" xfId="117"/>
    <cellStyle name="Hyperlink 7 3" xfId="129"/>
    <cellStyle name="Hyperlink 8" xfId="115"/>
    <cellStyle name="Hyperlink 9" xfId="111"/>
    <cellStyle name="Incorreto" xfId="50" builtinId="27" customBuiltin="1"/>
    <cellStyle name="Input 2" xfId="35"/>
    <cellStyle name="Linked Cell 2" xfId="36"/>
    <cellStyle name="Neutra" xfId="51" builtinId="28" customBuiltin="1"/>
    <cellStyle name="Neutral 2" xfId="37"/>
    <cellStyle name="Normal" xfId="0" builtinId="0"/>
    <cellStyle name="Normal 2" xfId="38"/>
    <cellStyle name="Normal 2 2" xfId="85"/>
    <cellStyle name="Normal 3" xfId="1"/>
    <cellStyle name="Nota" xfId="58" builtinId="10" customBuiltin="1"/>
    <cellStyle name="Note 2" xfId="39"/>
    <cellStyle name="Output 2" xfId="40"/>
    <cellStyle name="Porcentagem" xfId="100" builtinId="5"/>
    <cellStyle name="Saída" xfId="53" builtinId="21" customBuiltin="1"/>
    <cellStyle name="Texto de Aviso" xfId="57" builtinId="11" customBuiltin="1"/>
    <cellStyle name="Texto Explicativo" xfId="59" builtinId="53" customBuiltin="1"/>
    <cellStyle name="Title 2" xfId="4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60" builtinId="25" customBuiltin="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175</xdr:row>
      <xdr:rowOff>0</xdr:rowOff>
    </xdr:from>
    <xdr:to>
      <xdr:col>4</xdr:col>
      <xdr:colOff>38100</xdr:colOff>
      <xdr:row>175</xdr:row>
      <xdr:rowOff>152400</xdr:rowOff>
    </xdr:to>
    <xdr:pic>
      <xdr:nvPicPr>
        <xdr:cNvPr id="2" name="Imagem 1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495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38100</xdr:colOff>
      <xdr:row>23</xdr:row>
      <xdr:rowOff>152400</xdr:rowOff>
    </xdr:to>
    <xdr:pic>
      <xdr:nvPicPr>
        <xdr:cNvPr id="3" name="Imagem 2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66103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38100</xdr:colOff>
      <xdr:row>75</xdr:row>
      <xdr:rowOff>152400</xdr:rowOff>
    </xdr:to>
    <xdr:pic>
      <xdr:nvPicPr>
        <xdr:cNvPr id="5" name="Imagem 4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317754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38100</xdr:colOff>
      <xdr:row>76</xdr:row>
      <xdr:rowOff>152400</xdr:rowOff>
    </xdr:to>
    <xdr:pic>
      <xdr:nvPicPr>
        <xdr:cNvPr id="6" name="Imagem 5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321564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76</xdr:row>
      <xdr:rowOff>0</xdr:rowOff>
    </xdr:from>
    <xdr:to>
      <xdr:col>5</xdr:col>
      <xdr:colOff>85725</xdr:colOff>
      <xdr:row>76</xdr:row>
      <xdr:rowOff>152400</xdr:rowOff>
    </xdr:to>
    <xdr:pic>
      <xdr:nvPicPr>
        <xdr:cNvPr id="7" name="Imagem 6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321564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38100</xdr:colOff>
      <xdr:row>69</xdr:row>
      <xdr:rowOff>152400</xdr:rowOff>
    </xdr:to>
    <xdr:pic>
      <xdr:nvPicPr>
        <xdr:cNvPr id="9" name="Imagem 8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89083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38100</xdr:colOff>
      <xdr:row>58</xdr:row>
      <xdr:rowOff>152400</xdr:rowOff>
    </xdr:to>
    <xdr:pic>
      <xdr:nvPicPr>
        <xdr:cNvPr id="12" name="Imagem 11" descr="https://sei.cgu.gov.br/infra_css/imagens/espac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33838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sed-clrt-app-p/niku/nu" TargetMode="External"/><Relationship Id="rId21" Type="http://schemas.openxmlformats.org/officeDocument/2006/relationships/hyperlink" Target="http://sed-clrt-app-p/niku/nu" TargetMode="External"/><Relationship Id="rId42" Type="http://schemas.openxmlformats.org/officeDocument/2006/relationships/hyperlink" Target="https://sei.cgu.gov.br/sei/controlador.php?acao=arvore_visualizar&amp;acao_origem=procedimento_visualizar&amp;id_procedimento=256486&amp;infra_sistema=100000100&amp;infra_unidade_atual=110000049&amp;infra_hash=2e76e3be48e7f68fc3598ba2c9614f3f32c567050c44e3a924ef9df0a33ed674" TargetMode="External"/><Relationship Id="rId47" Type="http://schemas.openxmlformats.org/officeDocument/2006/relationships/hyperlink" Target="https://sei.cgu.gov.br/sei/controlador.php?acao=arvore_visualizar&amp;acao_origem=procedimento_visualizar&amp;id_procedimento=223343&amp;infra_sistema=100000100&amp;infra_unidade_atual=110000049&amp;infra_hash=2e9cf5cb29186a1a844440094a52b3de6a1a9bd582a8176327430353949e0638" TargetMode="External"/><Relationship Id="rId63" Type="http://schemas.openxmlformats.org/officeDocument/2006/relationships/hyperlink" Target="https://sei.cgu.gov.br/sei/controlador.php?acao=arvore_visualizar&amp;acao_origem=procedimento_visualizar&amp;id_procedimento=119740&amp;infra_sistema=100000100&amp;infra_unidade_atual=110000049&amp;infra_hash=6e3aeda7f13c4008cd4df4deb463af27e4d8948eb03edb24feb63d1c1797050e" TargetMode="External"/><Relationship Id="rId68" Type="http://schemas.openxmlformats.org/officeDocument/2006/relationships/hyperlink" Target="https://sei.cgu.gov.br/sei/controlador.php?acao=arvore_visualizar&amp;acao_origem=procedimento_visualizar&amp;id_procedimento=84210&amp;infra_sistema=100000100&amp;infra_unidade_atual=110000049&amp;infra_hash=6d8d9136e7dabd12318c8f4eec5be55f4c7e4618eac190e0b749bc0fbcf15991" TargetMode="External"/><Relationship Id="rId2" Type="http://schemas.openxmlformats.org/officeDocument/2006/relationships/hyperlink" Target="http://sed-clrt-app-p/niku/nu" TargetMode="External"/><Relationship Id="rId16" Type="http://schemas.openxmlformats.org/officeDocument/2006/relationships/hyperlink" Target="http://sed-clrt-app-p/niku/nu" TargetMode="External"/><Relationship Id="rId29" Type="http://schemas.openxmlformats.org/officeDocument/2006/relationships/hyperlink" Target="http://sed-clrt-app-p/niku/nu" TargetMode="External"/><Relationship Id="rId11" Type="http://schemas.openxmlformats.org/officeDocument/2006/relationships/hyperlink" Target="http://sed-clrt-app-p/niku/nu" TargetMode="External"/><Relationship Id="rId24" Type="http://schemas.openxmlformats.org/officeDocument/2006/relationships/hyperlink" Target="http://sed-clrt-app-p/niku/nu" TargetMode="External"/><Relationship Id="rId32" Type="http://schemas.openxmlformats.org/officeDocument/2006/relationships/hyperlink" Target="http://sed-clrt-app-p/niku/nu" TargetMode="External"/><Relationship Id="rId37" Type="http://schemas.openxmlformats.org/officeDocument/2006/relationships/hyperlink" Target="http://sed-clrt-app-p/niku/nu" TargetMode="External"/><Relationship Id="rId40" Type="http://schemas.openxmlformats.org/officeDocument/2006/relationships/hyperlink" Target="https://sei.cgu.gov.br/sei/controlador.php?acao=procedimento_trabalhar&amp;acao_origem=procedimento_visualizar&amp;id_procedimento=239116&amp;infra_sistema=100000100&amp;infra_unidade_atual=110000049&amp;infra_hash=a689359484fb6acfc5770d2a0024096252d35f56e682332650cd9f5fe56109c5" TargetMode="External"/><Relationship Id="rId45" Type="http://schemas.openxmlformats.org/officeDocument/2006/relationships/hyperlink" Target="https://sei.cgu.gov.br/sei/controlador.php?acao=procedimento_trabalhar&amp;acao_origem=procedimento_visualizar&amp;id_procedimento=237293&amp;infra_sistema=100000100&amp;infra_unidade_atual=110000049&amp;infra_hash=17c96a4f61d509f7054bf865e18c9a628b62ba4cee31b1580c1c103cab24cc5c" TargetMode="External"/><Relationship Id="rId53" Type="http://schemas.openxmlformats.org/officeDocument/2006/relationships/hyperlink" Target="https://sei.cgu.gov.br/sei/controlador.php?acao=procedimento_trabalhar&amp;acao_origem=procedimento_visualizar&amp;id_procedimento=164072&amp;infra_sistema=100000100&amp;infra_unidade_atual=110000049&amp;infra_hash=f369990d01d6e462d0b2fadd7b9921eb53f02fe39f42a191411e9bfef2c63f72" TargetMode="External"/><Relationship Id="rId58" Type="http://schemas.openxmlformats.org/officeDocument/2006/relationships/hyperlink" Target="https://sei.cgu.gov.br/sei/controlador.php?acao=arvore_visualizar&amp;acao_origem=procedimento_visualizar&amp;id_procedimento=145540&amp;infra_sistema=100000100&amp;infra_unidade_atual=110000049&amp;infra_hash=361f14cfd4bfa3a415d090fc9359859ba31f546a2490b7a48fa3f857ced68a6b" TargetMode="External"/><Relationship Id="rId66" Type="http://schemas.openxmlformats.org/officeDocument/2006/relationships/hyperlink" Target="https://sei.cgu.gov.br/sei/controlador.php?acao=arvore_visualizar&amp;acao_origem=procedimento_visualizar&amp;id_procedimento=98891&amp;infra_sistema=100000100&amp;infra_unidade_atual=110000049&amp;infra_hash=98ae0c8438a3826e41acdcc1b4802ef3ca07578d663f0e4e1199fb0ac099f4f2" TargetMode="External"/><Relationship Id="rId5" Type="http://schemas.openxmlformats.org/officeDocument/2006/relationships/hyperlink" Target="http://sed-clrt-app-p/niku/nu" TargetMode="External"/><Relationship Id="rId61" Type="http://schemas.openxmlformats.org/officeDocument/2006/relationships/hyperlink" Target="https://sei.cgu.gov.br/sei/controlador.php?acao=arvore_visualizar&amp;acao_origem=procedimento_visualizar&amp;id_procedimento=142448&amp;infra_sistema=100000100&amp;infra_unidade_atual=110000049&amp;infra_hash=d657323eeacb18a3a21f37de4d755595c588952a27721a3b45d99d14bbad5e22" TargetMode="External"/><Relationship Id="rId19" Type="http://schemas.openxmlformats.org/officeDocument/2006/relationships/hyperlink" Target="http://sed-clrt-app-p/niku/nu" TargetMode="External"/><Relationship Id="rId14" Type="http://schemas.openxmlformats.org/officeDocument/2006/relationships/hyperlink" Target="http://sed-clrt-app-p/niku/nu" TargetMode="External"/><Relationship Id="rId22" Type="http://schemas.openxmlformats.org/officeDocument/2006/relationships/hyperlink" Target="http://sed-clrt-app-p/niku/nu" TargetMode="External"/><Relationship Id="rId27" Type="http://schemas.openxmlformats.org/officeDocument/2006/relationships/hyperlink" Target="http://sed-clrt-app-p/niku/nu" TargetMode="External"/><Relationship Id="rId30" Type="http://schemas.openxmlformats.org/officeDocument/2006/relationships/hyperlink" Target="http://sed-clrt-app-p/niku/nu" TargetMode="External"/><Relationship Id="rId35" Type="http://schemas.openxmlformats.org/officeDocument/2006/relationships/hyperlink" Target="http://sed-clrt-app-p/niku/nu" TargetMode="External"/><Relationship Id="rId43" Type="http://schemas.openxmlformats.org/officeDocument/2006/relationships/hyperlink" Target="https://sei.cgu.gov.br/sei/controlador.php?acao=arvore_visualizar&amp;acao_origem=procedimento_visualizar&amp;id_procedimento=74260&amp;infra_sistema=100000100&amp;infra_unidade_atual=110000049&amp;infra_hash=e4dfaeb0f3564edb5f27dff608efb219e4ee4ad5a22046000fa0e0dd40001ca5" TargetMode="External"/><Relationship Id="rId48" Type="http://schemas.openxmlformats.org/officeDocument/2006/relationships/hyperlink" Target="https://sei.cgu.gov.br/sei/controlador.php?acao=arvore_visualizar&amp;acao_origem=procedimento_visualizar&amp;id_procedimento=221619&amp;infra_sistema=100000100&amp;infra_unidade_atual=110000049&amp;infra_hash=6677303358bd6b9cc15a823208fae83b57656b08896554e21ca9020a51ae1b08" TargetMode="External"/><Relationship Id="rId56" Type="http://schemas.openxmlformats.org/officeDocument/2006/relationships/hyperlink" Target="https://sei.cgu.gov.br/sei/controlador.php?acao=arvore_visualizar&amp;acao_origem=procedimento_visualizar&amp;id_procedimento=157837&amp;infra_sistema=100000100&amp;infra_unidade_atual=110000049&amp;infra_hash=67bdeeb78f12c91c71799e8873ecccdf3cc87ca8309ed117b23a490253fc1f2e" TargetMode="External"/><Relationship Id="rId64" Type="http://schemas.openxmlformats.org/officeDocument/2006/relationships/hyperlink" Target="https://sei.cgu.gov.br/sei/controlador.php?acao=procedimento_trabalhar&amp;acao_origem=procedimento_visualizar&amp;id_procedimento=93932&amp;infra_sistema=100000100&amp;infra_unidade_atual=110000049&amp;infra_hash=456c0ee1efcc133c71a52fb26060788db6bb6aa96d4478564d9bf57f515d65be" TargetMode="External"/><Relationship Id="rId69" Type="http://schemas.openxmlformats.org/officeDocument/2006/relationships/hyperlink" Target="https://sei.cgu.gov.br/sei/controlador.php?acao=procedimento_trabalhar&amp;acao_origem=procedimento_visualizar&amp;id_procedimento=80449&amp;infra_sistema=100000100&amp;infra_unidade_atual=110000049&amp;infra_hash=64ae4f25ce97e2931f98fe4b3cc8555aad4e82128dcca3d64675735a07467b2c" TargetMode="External"/><Relationship Id="rId8" Type="http://schemas.openxmlformats.org/officeDocument/2006/relationships/hyperlink" Target="http://sed-clrt-app-p/niku/nu" TargetMode="External"/><Relationship Id="rId51" Type="http://schemas.openxmlformats.org/officeDocument/2006/relationships/hyperlink" Target="https://sei.cgu.gov.br/sei/controlador.php?acao=arvore_visualizar&amp;acao_origem=procedimento_visualizar&amp;id_procedimento=194848&amp;infra_sistema=100000100&amp;infra_unidade_atual=110000049&amp;infra_hash=133edb460deaa2b532414e7ddbed0a218985778b0d83896b796574f8c7ba7403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://sed-clrt-app-p/niku/nu" TargetMode="External"/><Relationship Id="rId12" Type="http://schemas.openxmlformats.org/officeDocument/2006/relationships/hyperlink" Target="http://sed-clrt-app-p/niku/nu" TargetMode="External"/><Relationship Id="rId17" Type="http://schemas.openxmlformats.org/officeDocument/2006/relationships/hyperlink" Target="http://sed-clrt-app-p/niku/nu" TargetMode="External"/><Relationship Id="rId25" Type="http://schemas.openxmlformats.org/officeDocument/2006/relationships/hyperlink" Target="http://sed-clrt-app-p/niku/nu" TargetMode="External"/><Relationship Id="rId33" Type="http://schemas.openxmlformats.org/officeDocument/2006/relationships/hyperlink" Target="http://sed-clrt-app-p/niku/nu" TargetMode="External"/><Relationship Id="rId38" Type="http://schemas.openxmlformats.org/officeDocument/2006/relationships/hyperlink" Target="http://sed-clrt-app-p/niku/nu" TargetMode="External"/><Relationship Id="rId46" Type="http://schemas.openxmlformats.org/officeDocument/2006/relationships/hyperlink" Target="https://sei.cgu.gov.br/sei/controlador.php?acao=procedimento_trabalhar&amp;acao_origem=procedimento_visualizar&amp;id_procedimento=229814&amp;infra_sistema=100000100&amp;infra_unidade_atual=110000049&amp;infra_hash=5b3ec15364ab3f80651b7bf01cd6b60aaa41688494e5d81bf6d9f20f9b5521ee" TargetMode="External"/><Relationship Id="rId59" Type="http://schemas.openxmlformats.org/officeDocument/2006/relationships/hyperlink" Target="https://sei.cgu.gov.br/sei/controlador.php?acao=arvore_visualizar&amp;acao_origem=procedimento_visualizar&amp;id_procedimento=123014&amp;infra_sistema=100000100&amp;infra_unidade_atual=110000049&amp;infra_hash=6853b718d4e300d375c5cb8d47cae5c2292993092fa8037433d3a080b2de2a92" TargetMode="External"/><Relationship Id="rId67" Type="http://schemas.openxmlformats.org/officeDocument/2006/relationships/hyperlink" Target="https://sei.cgu.gov.br/sei/controlador.php?acao=procedimento_trabalhar&amp;acao_origem=procedimento_visualizar&amp;id_procedimento=87165&amp;infra_sistema=100000100&amp;infra_unidade_atual=110000049&amp;infra_hash=762ae72a5ed3c6eca6f27550c40f1989cbe5763566fe6475f1c8dbcd93d5085b" TargetMode="External"/><Relationship Id="rId20" Type="http://schemas.openxmlformats.org/officeDocument/2006/relationships/hyperlink" Target="http://sed-clrt-app-p/niku/nu" TargetMode="External"/><Relationship Id="rId41" Type="http://schemas.openxmlformats.org/officeDocument/2006/relationships/hyperlink" Target="https://sei.cgu.gov.br/sei/controlador.php?acao=procedimento_trabalhar&amp;acao_origem=procedimento_visualizar&amp;id_procedimento=66632&amp;infra_sistema=100000100&amp;infra_unidade_atual=110000049&amp;infra_hash=bb09f31e11c911977ad74d2fed3ea5e8b67b6571b4713c6f4cea30a6966670a9" TargetMode="External"/><Relationship Id="rId54" Type="http://schemas.openxmlformats.org/officeDocument/2006/relationships/hyperlink" Target="https://sei.cgu.gov.br/sei/controlador.php?acao=arvore_visualizar&amp;acao_origem=procedimento_visualizar&amp;id_procedimento=177055&amp;infra_sistema=100000100&amp;infra_unidade_atual=110000049&amp;infra_hash=0b15881c8dc750cfb1ff40515d14d471cacf97ad62260bdad838b4b1a75c5205" TargetMode="External"/><Relationship Id="rId62" Type="http://schemas.openxmlformats.org/officeDocument/2006/relationships/hyperlink" Target="https://sei.cgu.gov.br/sei/controlador.php?acao=arvore_visualizar&amp;acao_origem=procedimento_visualizar&amp;id_procedimento=145636&amp;infra_sistema=100000100&amp;infra_unidade_atual=110000049&amp;infra_hash=5c872dab59f01a8d8ef512e4735ce2f9c2f947ecd40567c52989ba5ccfb91ada" TargetMode="External"/><Relationship Id="rId70" Type="http://schemas.openxmlformats.org/officeDocument/2006/relationships/hyperlink" Target="https://sei.cgu.gov.br/sei/controlador.php?acao=procedimento_trabalhar&amp;acao_origem=procedimento_visualizar&amp;id_procedimento=76610&amp;infra_sistema=100000100&amp;infra_unidade_atual=110000049&amp;infra_hash=f7a84d6515250d7026cec7fb62fc19759e299ffe7888fd2529a3fb56558ecc2c" TargetMode="External"/><Relationship Id="rId1" Type="http://schemas.openxmlformats.org/officeDocument/2006/relationships/hyperlink" Target="http://sed-clrt-app-p/niku/nu" TargetMode="External"/><Relationship Id="rId6" Type="http://schemas.openxmlformats.org/officeDocument/2006/relationships/hyperlink" Target="http://sed-clrt-app-p/niku/nu" TargetMode="External"/><Relationship Id="rId15" Type="http://schemas.openxmlformats.org/officeDocument/2006/relationships/hyperlink" Target="http://sed-clrt-app-p/niku/nu" TargetMode="External"/><Relationship Id="rId23" Type="http://schemas.openxmlformats.org/officeDocument/2006/relationships/hyperlink" Target="http://sed-clrt-app-p/niku/nu" TargetMode="External"/><Relationship Id="rId28" Type="http://schemas.openxmlformats.org/officeDocument/2006/relationships/hyperlink" Target="http://sed-clrt-app-p/niku/nu" TargetMode="External"/><Relationship Id="rId36" Type="http://schemas.openxmlformats.org/officeDocument/2006/relationships/hyperlink" Target="http://sed-clrt-app-p/niku/nu" TargetMode="External"/><Relationship Id="rId49" Type="http://schemas.openxmlformats.org/officeDocument/2006/relationships/hyperlink" Target="https://sei.cgu.gov.br/sei/controlador.php?acao=procedimento_trabalhar&amp;acao_origem=procedimento_visualizar&amp;id_procedimento=220945&amp;infra_sistema=100000100&amp;infra_unidade_atual=110000049&amp;infra_hash=5d00e8283b430ed703559303696e597eeff76d1c21b0b4bfacec425c931a9f73" TargetMode="External"/><Relationship Id="rId57" Type="http://schemas.openxmlformats.org/officeDocument/2006/relationships/hyperlink" Target="https://sei.cgu.gov.br/sei/controlador.php?acao=arvore_visualizar&amp;acao_origem=procedimento_visualizar&amp;id_procedimento=142582&amp;infra_sistema=100000100&amp;infra_unidade_atual=110000049&amp;infra_hash=f89492841bcac5c43c77c7224b6d7edbb9819c7d22ec90d51edd2f734607c297" TargetMode="External"/><Relationship Id="rId10" Type="http://schemas.openxmlformats.org/officeDocument/2006/relationships/hyperlink" Target="http://sed-clrt-app-p/niku/nu" TargetMode="External"/><Relationship Id="rId31" Type="http://schemas.openxmlformats.org/officeDocument/2006/relationships/hyperlink" Target="http://sed-clrt-app-p/niku/nu" TargetMode="External"/><Relationship Id="rId44" Type="http://schemas.openxmlformats.org/officeDocument/2006/relationships/hyperlink" Target="https://sei.cgu.gov.br/sei/controlador.php?acao=arvore_visualizar&amp;acao_origem=procedimento_visualizar&amp;id_procedimento=256486&amp;infra_sistema=100000100&amp;infra_unidade_atual=110000049&amp;infra_hash=2e76e3be48e7f68fc3598ba2c9614f3f32c567050c44e3a924ef9df0a33ed674" TargetMode="External"/><Relationship Id="rId52" Type="http://schemas.openxmlformats.org/officeDocument/2006/relationships/hyperlink" Target="https://sei.cgu.gov.br/sei/controlador.php?acao=arvore_visualizar&amp;acao_origem=procedimento_visualizar&amp;id_procedimento=190364&amp;infra_sistema=100000100&amp;infra_unidade_atual=110000049&amp;infra_hash=a4f3fc4e4e331933fb42d46a2242a557bbca6956cb421ab560bfbc03f7838887" TargetMode="External"/><Relationship Id="rId60" Type="http://schemas.openxmlformats.org/officeDocument/2006/relationships/hyperlink" Target="https://sei.cgu.gov.br/sei/controlador.php?acao=arvore_visualizar&amp;acao_origem=procedimento_visualizar&amp;id_procedimento=145723&amp;infra_sistema=100000100&amp;infra_unidade_atual=110000049&amp;infra_hash=27903e0f822d59eaa09240f4f3a171f3707e7229a2fae1756a8f159f00040b7b" TargetMode="External"/><Relationship Id="rId65" Type="http://schemas.openxmlformats.org/officeDocument/2006/relationships/hyperlink" Target="https://sei.cgu.gov.br/sei/controlador.php?acao=procedimento_trabalhar&amp;acao_origem=procedimento_visualizar&amp;id_procedimento=100730&amp;infra_sistema=100000100&amp;infra_unidade_atual=110000049&amp;infra_hash=feae28b08781bfed8953a5b74e7e21d86b15e36115e60bbba37d68072b66610c" TargetMode="External"/><Relationship Id="rId73" Type="http://schemas.openxmlformats.org/officeDocument/2006/relationships/drawing" Target="../drawings/drawing1.xml"/><Relationship Id="rId4" Type="http://schemas.openxmlformats.org/officeDocument/2006/relationships/hyperlink" Target="http://sed-clrt-app-p/niku/nu" TargetMode="External"/><Relationship Id="rId9" Type="http://schemas.openxmlformats.org/officeDocument/2006/relationships/hyperlink" Target="http://sed-clrt-app-p/niku/nu" TargetMode="External"/><Relationship Id="rId13" Type="http://schemas.openxmlformats.org/officeDocument/2006/relationships/hyperlink" Target="http://sed-clrt-app-p/niku/nu" TargetMode="External"/><Relationship Id="rId18" Type="http://schemas.openxmlformats.org/officeDocument/2006/relationships/hyperlink" Target="http://sed-clrt-app-p/niku/nu" TargetMode="External"/><Relationship Id="rId39" Type="http://schemas.openxmlformats.org/officeDocument/2006/relationships/hyperlink" Target="https://sei.cgu.gov.br/sei/controlador.php?acao=arvore_visualizar&amp;acao_origem=procedimento_visualizar&amp;id_procedimento=256648&amp;infra_sistema=100000100&amp;infra_unidade_atual=110000049&amp;infra_hash=81237c741268087c7fa66bd9ac360067fef1d3f7f126d1225c3c0a7e833bfbd4" TargetMode="External"/><Relationship Id="rId34" Type="http://schemas.openxmlformats.org/officeDocument/2006/relationships/hyperlink" Target="http://sed-clrt-app-p/niku/nu" TargetMode="External"/><Relationship Id="rId50" Type="http://schemas.openxmlformats.org/officeDocument/2006/relationships/hyperlink" Target="https://sei.cgu.gov.br/sei/controlador.php?acao=arvore_visualizar&amp;acao_origem=procedimento_visualizar&amp;id_procedimento=190486&amp;infra_sistema=100000100&amp;infra_unidade_atual=110000049&amp;infra_hash=67d2ab173f2ba872d51c28a1dbdf644acc9b97a6f937bbdb72e193223b180dd7" TargetMode="External"/><Relationship Id="rId55" Type="http://schemas.openxmlformats.org/officeDocument/2006/relationships/hyperlink" Target="https://sei.cgu.gov.br/sei/controlador.php?acao=arvore_visualizar&amp;acao_origem=procedimento_visualizar&amp;id_procedimento=168472&amp;infra_sistema=100000100&amp;infra_unidade_atual=110000049&amp;infra_hash=847b6e6a0d550b8b70bb723310020a6d000d96d3ccd1fc1d13361ffb9da1c7b9" TargetMode="External"/><Relationship Id="rId7" Type="http://schemas.openxmlformats.org/officeDocument/2006/relationships/hyperlink" Target="http://sed-clrt-app-p/niku/nu" TargetMode="External"/><Relationship Id="rId71" Type="http://schemas.openxmlformats.org/officeDocument/2006/relationships/hyperlink" Target="https://sei.cgu.gov.br/sei/controlador.php?acao=arvore_visualizar&amp;acao_origem=procedimento_visualizar&amp;id_procedimento=313265&amp;infra_sistema=100000100&amp;infra_unidade_atual=110000049&amp;infra_hash=4dc045b2f22542354d8bc9e66825af2066ec0e61e771fe4bc3d537128005505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29" sqref="B29"/>
    </sheetView>
  </sheetViews>
  <sheetFormatPr defaultRowHeight="15" x14ac:dyDescent="0.25"/>
  <cols>
    <col min="2" max="2" width="55" customWidth="1"/>
    <col min="3" max="3" width="45.7109375" bestFit="1" customWidth="1"/>
    <col min="4" max="4" width="30.85546875" bestFit="1" customWidth="1"/>
  </cols>
  <sheetData>
    <row r="1" spans="2:4" ht="15.75" thickBot="1" x14ac:dyDescent="0.3">
      <c r="B1" s="15"/>
      <c r="C1" s="15"/>
      <c r="D1" s="15"/>
    </row>
    <row r="2" spans="2:4" x14ac:dyDescent="0.25">
      <c r="B2" s="16" t="s">
        <v>38</v>
      </c>
      <c r="C2" s="17" t="s">
        <v>26</v>
      </c>
      <c r="D2" s="18" t="s">
        <v>27</v>
      </c>
    </row>
    <row r="3" spans="2:4" x14ac:dyDescent="0.25">
      <c r="B3" s="186"/>
      <c r="C3" s="19"/>
      <c r="D3" s="20"/>
    </row>
    <row r="4" spans="2:4" x14ac:dyDescent="0.25">
      <c r="B4" s="187"/>
      <c r="C4" s="19"/>
      <c r="D4" s="20"/>
    </row>
    <row r="5" spans="2:4" x14ac:dyDescent="0.25">
      <c r="B5" s="187"/>
      <c r="C5" s="19"/>
      <c r="D5" s="20"/>
    </row>
    <row r="6" spans="2:4" x14ac:dyDescent="0.25">
      <c r="B6" s="187"/>
      <c r="C6" s="19"/>
      <c r="D6" s="20"/>
    </row>
    <row r="7" spans="2:4" x14ac:dyDescent="0.25">
      <c r="B7" s="187"/>
      <c r="C7" s="19"/>
      <c r="D7" s="20"/>
    </row>
    <row r="8" spans="2:4" x14ac:dyDescent="0.25">
      <c r="B8" s="187"/>
      <c r="C8" s="19"/>
      <c r="D8" s="20"/>
    </row>
    <row r="9" spans="2:4" ht="15.75" thickBot="1" x14ac:dyDescent="0.3">
      <c r="B9" s="188"/>
      <c r="C9" s="21"/>
      <c r="D9" s="22"/>
    </row>
    <row r="11" spans="2:4" ht="49.5" customHeight="1" x14ac:dyDescent="0.25">
      <c r="B11" s="191" t="s">
        <v>28</v>
      </c>
      <c r="C11" s="191"/>
      <c r="D11" s="15"/>
    </row>
    <row r="12" spans="2:4" ht="15.75" thickBot="1" x14ac:dyDescent="0.3">
      <c r="B12" s="15"/>
      <c r="C12" s="15"/>
      <c r="D12" s="15"/>
    </row>
    <row r="13" spans="2:4" x14ac:dyDescent="0.25">
      <c r="B13" s="23" t="s">
        <v>29</v>
      </c>
      <c r="C13" s="24" t="s">
        <v>30</v>
      </c>
      <c r="D13" s="25"/>
    </row>
    <row r="14" spans="2:4" x14ac:dyDescent="0.25">
      <c r="B14" s="189" t="s">
        <v>31</v>
      </c>
      <c r="C14" s="20" t="s">
        <v>32</v>
      </c>
      <c r="D14" s="25"/>
    </row>
    <row r="15" spans="2:4" x14ac:dyDescent="0.25">
      <c r="B15" s="189"/>
      <c r="C15" s="20" t="s">
        <v>33</v>
      </c>
      <c r="D15" s="15"/>
    </row>
    <row r="16" spans="2:4" x14ac:dyDescent="0.25">
      <c r="B16" s="189"/>
      <c r="C16" s="20" t="s">
        <v>34</v>
      </c>
      <c r="D16" s="15"/>
    </row>
    <row r="17" spans="2:3" x14ac:dyDescent="0.25">
      <c r="B17" s="189"/>
      <c r="C17" s="20" t="s">
        <v>35</v>
      </c>
    </row>
    <row r="18" spans="2:3" ht="15.75" thickBot="1" x14ac:dyDescent="0.3">
      <c r="B18" s="190"/>
      <c r="C18" s="22" t="s">
        <v>36</v>
      </c>
    </row>
    <row r="20" spans="2:3" ht="54" customHeight="1" x14ac:dyDescent="0.25">
      <c r="B20" s="192" t="s">
        <v>37</v>
      </c>
      <c r="C20" s="192"/>
    </row>
  </sheetData>
  <mergeCells count="4">
    <mergeCell ref="B3:B9"/>
    <mergeCell ref="B14:B18"/>
    <mergeCell ref="B11:C11"/>
    <mergeCell ref="B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16" sqref="A16"/>
    </sheetView>
  </sheetViews>
  <sheetFormatPr defaultRowHeight="15" x14ac:dyDescent="0.25"/>
  <cols>
    <col min="1" max="1" width="42.28515625" customWidth="1"/>
    <col min="2" max="2" width="35.140625" customWidth="1"/>
    <col min="3" max="3" width="33.42578125" customWidth="1"/>
  </cols>
  <sheetData>
    <row r="1" spans="1:3" ht="15.75" thickBot="1" x14ac:dyDescent="0.3">
      <c r="A1" s="197" t="s">
        <v>4</v>
      </c>
      <c r="B1" s="197"/>
      <c r="C1" s="197"/>
    </row>
    <row r="2" spans="1:3" ht="15.75" x14ac:dyDescent="0.25">
      <c r="A2" s="193" t="s">
        <v>5</v>
      </c>
      <c r="B2" s="194"/>
      <c r="C2" s="195"/>
    </row>
    <row r="3" spans="1:3" ht="15.75" x14ac:dyDescent="0.25">
      <c r="A3" s="2" t="s">
        <v>6</v>
      </c>
      <c r="B3" s="3" t="s">
        <v>7</v>
      </c>
      <c r="C3" s="4" t="s">
        <v>8</v>
      </c>
    </row>
    <row r="4" spans="1:3" ht="15.75" thickBot="1" x14ac:dyDescent="0.3">
      <c r="A4" s="5" t="s">
        <v>9</v>
      </c>
      <c r="B4" s="6"/>
      <c r="C4" s="7"/>
    </row>
    <row r="5" spans="1:3" ht="15.75" thickBot="1" x14ac:dyDescent="0.3">
      <c r="A5" s="196"/>
      <c r="B5" s="196"/>
      <c r="C5" s="196"/>
    </row>
    <row r="6" spans="1:3" ht="15.75" x14ac:dyDescent="0.25">
      <c r="A6" s="193" t="s">
        <v>10</v>
      </c>
      <c r="B6" s="194"/>
      <c r="C6" s="195"/>
    </row>
    <row r="7" spans="1:3" ht="15.75" thickBot="1" x14ac:dyDescent="0.3">
      <c r="A7" s="5" t="s">
        <v>11</v>
      </c>
      <c r="B7" s="198"/>
      <c r="C7" s="199"/>
    </row>
    <row r="8" spans="1:3" ht="15.75" thickBot="1" x14ac:dyDescent="0.3">
      <c r="A8" s="196"/>
      <c r="B8" s="196"/>
      <c r="C8" s="196"/>
    </row>
    <row r="9" spans="1:3" ht="15.75" x14ac:dyDescent="0.25">
      <c r="A9" s="193" t="s">
        <v>12</v>
      </c>
      <c r="B9" s="194"/>
      <c r="C9" s="195"/>
    </row>
    <row r="10" spans="1:3" ht="31.5" x14ac:dyDescent="0.25">
      <c r="A10" s="2" t="s">
        <v>13</v>
      </c>
      <c r="B10" s="3" t="s">
        <v>14</v>
      </c>
      <c r="C10" s="4" t="s">
        <v>15</v>
      </c>
    </row>
    <row r="11" spans="1:3" x14ac:dyDescent="0.25">
      <c r="A11" s="8" t="s">
        <v>16</v>
      </c>
      <c r="B11" s="9">
        <v>0</v>
      </c>
      <c r="C11" s="10">
        <v>0</v>
      </c>
    </row>
    <row r="12" spans="1:3" x14ac:dyDescent="0.25">
      <c r="A12" s="8" t="s">
        <v>17</v>
      </c>
      <c r="B12" s="9">
        <v>0</v>
      </c>
      <c r="C12" s="10">
        <v>0</v>
      </c>
    </row>
    <row r="13" spans="1:3" x14ac:dyDescent="0.25">
      <c r="A13" s="8" t="s">
        <v>18</v>
      </c>
      <c r="B13" s="9">
        <v>0</v>
      </c>
      <c r="C13" s="10">
        <v>0</v>
      </c>
    </row>
    <row r="14" spans="1:3" x14ac:dyDescent="0.25">
      <c r="A14" s="8" t="s">
        <v>19</v>
      </c>
      <c r="B14" s="9">
        <v>0</v>
      </c>
      <c r="C14" s="10">
        <v>0</v>
      </c>
    </row>
    <row r="15" spans="1:3" x14ac:dyDescent="0.25">
      <c r="A15" s="8" t="s">
        <v>20</v>
      </c>
      <c r="B15" s="9">
        <v>0</v>
      </c>
      <c r="C15" s="10">
        <v>0</v>
      </c>
    </row>
    <row r="16" spans="1:3" x14ac:dyDescent="0.25">
      <c r="A16" s="8" t="s">
        <v>21</v>
      </c>
      <c r="B16" s="9">
        <v>0</v>
      </c>
      <c r="C16" s="10">
        <v>0</v>
      </c>
    </row>
    <row r="17" spans="1:3" x14ac:dyDescent="0.25">
      <c r="A17" s="11" t="s">
        <v>22</v>
      </c>
      <c r="B17" s="9">
        <v>0</v>
      </c>
      <c r="C17" s="10">
        <v>0</v>
      </c>
    </row>
    <row r="18" spans="1:3" x14ac:dyDescent="0.25">
      <c r="A18" s="8" t="s">
        <v>23</v>
      </c>
      <c r="B18" s="9">
        <v>0</v>
      </c>
      <c r="C18" s="10">
        <v>0</v>
      </c>
    </row>
    <row r="19" spans="1:3" x14ac:dyDescent="0.25">
      <c r="A19" s="11" t="s">
        <v>24</v>
      </c>
      <c r="B19" s="9">
        <v>0</v>
      </c>
      <c r="C19" s="10">
        <v>0</v>
      </c>
    </row>
    <row r="20" spans="1:3" ht="16.5" thickBot="1" x14ac:dyDescent="0.3">
      <c r="A20" s="12" t="s">
        <v>25</v>
      </c>
      <c r="B20" s="13">
        <v>0</v>
      </c>
      <c r="C20" s="14">
        <v>0</v>
      </c>
    </row>
    <row r="21" spans="1:3" ht="15.75" thickBot="1" x14ac:dyDescent="0.3"/>
    <row r="22" spans="1:3" ht="15.75" x14ac:dyDescent="0.25">
      <c r="A22" s="193" t="s">
        <v>39</v>
      </c>
      <c r="B22" s="194"/>
      <c r="C22" s="195"/>
    </row>
    <row r="23" spans="1:3" ht="31.5" x14ac:dyDescent="0.25">
      <c r="A23" s="26" t="s">
        <v>40</v>
      </c>
      <c r="B23" s="27" t="s">
        <v>14</v>
      </c>
      <c r="C23" s="28" t="s">
        <v>15</v>
      </c>
    </row>
    <row r="24" spans="1:3" x14ac:dyDescent="0.25">
      <c r="A24" s="31" t="s">
        <v>41</v>
      </c>
      <c r="B24" s="29">
        <v>0</v>
      </c>
      <c r="C24" s="30">
        <v>0</v>
      </c>
    </row>
    <row r="25" spans="1:3" x14ac:dyDescent="0.25">
      <c r="A25" s="31" t="s">
        <v>42</v>
      </c>
      <c r="B25" s="29">
        <v>0</v>
      </c>
      <c r="C25" s="30">
        <v>0</v>
      </c>
    </row>
    <row r="26" spans="1:3" x14ac:dyDescent="0.25">
      <c r="A26" s="31" t="s">
        <v>42</v>
      </c>
      <c r="B26" s="29">
        <v>0</v>
      </c>
      <c r="C26" s="30">
        <v>0</v>
      </c>
    </row>
    <row r="27" spans="1:3" x14ac:dyDescent="0.25">
      <c r="A27" s="31" t="s">
        <v>43</v>
      </c>
      <c r="B27" s="29">
        <v>0</v>
      </c>
      <c r="C27" s="30">
        <v>0</v>
      </c>
    </row>
    <row r="28" spans="1:3" x14ac:dyDescent="0.25">
      <c r="A28" s="31" t="s">
        <v>44</v>
      </c>
      <c r="B28" s="29">
        <v>0</v>
      </c>
      <c r="C28" s="30">
        <v>0</v>
      </c>
    </row>
    <row r="29" spans="1:3" x14ac:dyDescent="0.25">
      <c r="A29" s="31" t="s">
        <v>45</v>
      </c>
      <c r="B29" s="29">
        <v>0</v>
      </c>
      <c r="C29" s="30">
        <v>0</v>
      </c>
    </row>
    <row r="30" spans="1:3" ht="16.5" thickBot="1" x14ac:dyDescent="0.3">
      <c r="A30" s="32" t="s">
        <v>25</v>
      </c>
      <c r="B30" s="33">
        <v>0</v>
      </c>
      <c r="C30" s="34">
        <v>0</v>
      </c>
    </row>
  </sheetData>
  <mergeCells count="8">
    <mergeCell ref="A22:C22"/>
    <mergeCell ref="A8:C8"/>
    <mergeCell ref="A1:C1"/>
    <mergeCell ref="A9:C9"/>
    <mergeCell ref="A2:C2"/>
    <mergeCell ref="A6:C6"/>
    <mergeCell ref="B7:C7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6" zoomScale="85" zoomScaleNormal="85" workbookViewId="0">
      <selection activeCell="C41" sqref="C41"/>
    </sheetView>
  </sheetViews>
  <sheetFormatPr defaultRowHeight="15" x14ac:dyDescent="0.25"/>
  <cols>
    <col min="1" max="1" width="20.85546875" bestFit="1" customWidth="1"/>
    <col min="2" max="2" width="68.85546875" customWidth="1"/>
    <col min="3" max="3" width="72" customWidth="1"/>
    <col min="5" max="5" width="14.140625" customWidth="1"/>
    <col min="6" max="6" width="18" customWidth="1"/>
    <col min="7" max="7" width="78.5703125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ht="67.5" customHeight="1" x14ac:dyDescent="0.25">
      <c r="A4" s="200" t="s">
        <v>117</v>
      </c>
      <c r="B4" s="200"/>
      <c r="C4" s="200"/>
    </row>
    <row r="5" spans="1:3" s="1" customFormat="1" x14ac:dyDescent="0.25"/>
    <row r="6" spans="1:3" s="1" customFormat="1" ht="15.75" thickBot="1" x14ac:dyDescent="0.3"/>
    <row r="7" spans="1:3" ht="15.75" thickBot="1" x14ac:dyDescent="0.3">
      <c r="A7" s="48"/>
      <c r="B7" s="49" t="s">
        <v>112</v>
      </c>
      <c r="C7" s="48"/>
    </row>
    <row r="8" spans="1:3" ht="51" x14ac:dyDescent="0.25">
      <c r="A8" s="37" t="s">
        <v>101</v>
      </c>
      <c r="B8" s="50" t="s">
        <v>104</v>
      </c>
      <c r="C8" s="48"/>
    </row>
    <row r="9" spans="1:3" ht="25.5" x14ac:dyDescent="0.25">
      <c r="A9" s="38" t="s">
        <v>102</v>
      </c>
      <c r="B9" s="51" t="s">
        <v>103</v>
      </c>
      <c r="C9" s="48"/>
    </row>
    <row r="10" spans="1:3" s="1" customFormat="1" x14ac:dyDescent="0.25">
      <c r="A10" s="47"/>
      <c r="B10" s="52"/>
      <c r="C10" s="48"/>
    </row>
    <row r="11" spans="1:3" s="1" customFormat="1" ht="15.75" thickBot="1" x14ac:dyDescent="0.3">
      <c r="A11" s="46"/>
      <c r="B11" s="53"/>
      <c r="C11" s="48"/>
    </row>
    <row r="12" spans="1:3" s="44" customFormat="1" ht="15.75" thickBot="1" x14ac:dyDescent="0.3">
      <c r="A12" s="48"/>
      <c r="B12" s="49" t="s">
        <v>114</v>
      </c>
      <c r="C12" s="54"/>
    </row>
    <row r="13" spans="1:3" ht="25.5" x14ac:dyDescent="0.25">
      <c r="A13" s="45" t="s">
        <v>105</v>
      </c>
      <c r="B13" s="55" t="s">
        <v>116</v>
      </c>
      <c r="C13" s="48"/>
    </row>
    <row r="14" spans="1:3" ht="15.75" thickBot="1" x14ac:dyDescent="0.3">
      <c r="A14" s="39" t="s">
        <v>50</v>
      </c>
      <c r="B14" s="56" t="s">
        <v>115</v>
      </c>
      <c r="C14" s="48"/>
    </row>
    <row r="15" spans="1:3" ht="15.75" thickBot="1" x14ac:dyDescent="0.3">
      <c r="A15" s="48"/>
      <c r="B15" s="48"/>
      <c r="C15" s="48"/>
    </row>
    <row r="16" spans="1:3" ht="15.75" thickBot="1" x14ac:dyDescent="0.3">
      <c r="A16" s="48"/>
      <c r="B16" s="49" t="s">
        <v>110</v>
      </c>
      <c r="C16" s="48"/>
    </row>
    <row r="17" spans="1:3" x14ac:dyDescent="0.25">
      <c r="A17" s="204" t="s">
        <v>94</v>
      </c>
      <c r="B17" s="40" t="s">
        <v>48</v>
      </c>
      <c r="C17" s="48"/>
    </row>
    <row r="18" spans="1:3" ht="15.75" customHeight="1" x14ac:dyDescent="0.25">
      <c r="A18" s="205"/>
      <c r="B18" s="41" t="s">
        <v>46</v>
      </c>
      <c r="C18" s="48"/>
    </row>
    <row r="19" spans="1:3" ht="15.75" thickBot="1" x14ac:dyDescent="0.3">
      <c r="A19" s="206"/>
      <c r="B19" s="57" t="s">
        <v>47</v>
      </c>
      <c r="C19" s="48"/>
    </row>
    <row r="20" spans="1:3" ht="15.75" thickBot="1" x14ac:dyDescent="0.3">
      <c r="A20" s="48"/>
      <c r="B20" s="48"/>
      <c r="C20" s="48"/>
    </row>
    <row r="21" spans="1:3" ht="15.75" thickBot="1" x14ac:dyDescent="0.3">
      <c r="A21" s="58"/>
      <c r="B21" s="49" t="s">
        <v>110</v>
      </c>
      <c r="C21" s="48"/>
    </row>
    <row r="22" spans="1:3" x14ac:dyDescent="0.25">
      <c r="A22" s="207" t="s">
        <v>93</v>
      </c>
      <c r="B22" s="40" t="s">
        <v>1</v>
      </c>
      <c r="C22" s="48"/>
    </row>
    <row r="23" spans="1:3" x14ac:dyDescent="0.25">
      <c r="A23" s="208"/>
      <c r="B23" s="41" t="s">
        <v>61</v>
      </c>
      <c r="C23" s="48"/>
    </row>
    <row r="24" spans="1:3" x14ac:dyDescent="0.25">
      <c r="A24" s="208"/>
      <c r="B24" s="41" t="s">
        <v>57</v>
      </c>
      <c r="C24" s="48"/>
    </row>
    <row r="25" spans="1:3" x14ac:dyDescent="0.25">
      <c r="A25" s="208"/>
      <c r="B25" s="41" t="s">
        <v>56</v>
      </c>
      <c r="C25" s="48"/>
    </row>
    <row r="26" spans="1:3" s="1" customFormat="1" x14ac:dyDescent="0.25">
      <c r="A26" s="208"/>
      <c r="B26" s="41" t="s">
        <v>59</v>
      </c>
      <c r="C26" s="48"/>
    </row>
    <row r="27" spans="1:3" s="1" customFormat="1" x14ac:dyDescent="0.25">
      <c r="A27" s="208"/>
      <c r="B27" s="41" t="s">
        <v>2</v>
      </c>
      <c r="C27" s="48"/>
    </row>
    <row r="28" spans="1:3" ht="15" customHeight="1" x14ac:dyDescent="0.25">
      <c r="A28" s="208"/>
      <c r="B28" s="41" t="s">
        <v>98</v>
      </c>
      <c r="C28" s="48"/>
    </row>
    <row r="29" spans="1:3" ht="15.75" thickBot="1" x14ac:dyDescent="0.3">
      <c r="A29" s="209"/>
      <c r="B29" s="42" t="s">
        <v>3</v>
      </c>
      <c r="C29" s="48"/>
    </row>
    <row r="30" spans="1:3" ht="15.75" thickBot="1" x14ac:dyDescent="0.3">
      <c r="A30" s="48"/>
      <c r="B30" s="48"/>
      <c r="C30" s="48"/>
    </row>
    <row r="31" spans="1:3" ht="15.75" thickBot="1" x14ac:dyDescent="0.3">
      <c r="A31" s="48"/>
      <c r="B31" s="49" t="s">
        <v>111</v>
      </c>
      <c r="C31" s="49" t="s">
        <v>110</v>
      </c>
    </row>
    <row r="32" spans="1:3" x14ac:dyDescent="0.25">
      <c r="A32" s="210" t="s">
        <v>95</v>
      </c>
      <c r="B32" s="196" t="s">
        <v>113</v>
      </c>
      <c r="C32" s="43" t="s">
        <v>86</v>
      </c>
    </row>
    <row r="33" spans="1:3" x14ac:dyDescent="0.25">
      <c r="A33" s="211"/>
      <c r="B33" s="196"/>
      <c r="C33" s="36" t="s">
        <v>87</v>
      </c>
    </row>
    <row r="34" spans="1:3" x14ac:dyDescent="0.25">
      <c r="A34" s="211"/>
      <c r="B34" s="196"/>
      <c r="C34" s="36" t="s">
        <v>88</v>
      </c>
    </row>
    <row r="35" spans="1:3" x14ac:dyDescent="0.25">
      <c r="A35" s="211"/>
      <c r="B35" s="196"/>
      <c r="C35" s="36" t="s">
        <v>58</v>
      </c>
    </row>
    <row r="36" spans="1:3" x14ac:dyDescent="0.25">
      <c r="A36" s="211"/>
      <c r="B36" s="196"/>
      <c r="C36" s="36" t="s">
        <v>48</v>
      </c>
    </row>
    <row r="37" spans="1:3" x14ac:dyDescent="0.25">
      <c r="A37" s="211"/>
      <c r="B37" s="196"/>
      <c r="C37" s="36" t="s">
        <v>90</v>
      </c>
    </row>
    <row r="38" spans="1:3" x14ac:dyDescent="0.25">
      <c r="A38" s="211"/>
      <c r="B38" s="213"/>
      <c r="C38" s="36" t="s">
        <v>89</v>
      </c>
    </row>
    <row r="39" spans="1:3" x14ac:dyDescent="0.25">
      <c r="A39" s="211"/>
      <c r="B39" s="201" t="s">
        <v>96</v>
      </c>
      <c r="C39" s="36" t="s">
        <v>83</v>
      </c>
    </row>
    <row r="40" spans="1:3" x14ac:dyDescent="0.25">
      <c r="A40" s="211"/>
      <c r="B40" s="202"/>
      <c r="C40" s="36" t="s">
        <v>53</v>
      </c>
    </row>
    <row r="41" spans="1:3" x14ac:dyDescent="0.25">
      <c r="A41" s="211"/>
      <c r="B41" s="202"/>
      <c r="C41" s="36" t="s">
        <v>60</v>
      </c>
    </row>
    <row r="42" spans="1:3" x14ac:dyDescent="0.25">
      <c r="A42" s="211"/>
      <c r="B42" s="202"/>
      <c r="C42" s="36" t="s">
        <v>58</v>
      </c>
    </row>
    <row r="43" spans="1:3" x14ac:dyDescent="0.25">
      <c r="A43" s="211"/>
      <c r="B43" s="202"/>
      <c r="C43" s="36" t="s">
        <v>48</v>
      </c>
    </row>
    <row r="44" spans="1:3" x14ac:dyDescent="0.25">
      <c r="A44" s="211"/>
      <c r="B44" s="202"/>
      <c r="C44" s="36" t="s">
        <v>54</v>
      </c>
    </row>
    <row r="45" spans="1:3" x14ac:dyDescent="0.25">
      <c r="A45" s="211"/>
      <c r="B45" s="202"/>
      <c r="C45" s="36" t="s">
        <v>63</v>
      </c>
    </row>
    <row r="46" spans="1:3" x14ac:dyDescent="0.25">
      <c r="A46" s="211"/>
      <c r="B46" s="202"/>
      <c r="C46" s="36" t="s">
        <v>62</v>
      </c>
    </row>
    <row r="47" spans="1:3" x14ac:dyDescent="0.25">
      <c r="A47" s="211"/>
      <c r="B47" s="202"/>
      <c r="C47" s="36" t="s">
        <v>55</v>
      </c>
    </row>
    <row r="48" spans="1:3" x14ac:dyDescent="0.25">
      <c r="A48" s="211"/>
      <c r="B48" s="203"/>
      <c r="C48" s="36" t="s">
        <v>85</v>
      </c>
    </row>
    <row r="49" spans="1:3" x14ac:dyDescent="0.25">
      <c r="A49" s="211"/>
      <c r="B49" s="201" t="s">
        <v>97</v>
      </c>
      <c r="C49" s="36" t="s">
        <v>91</v>
      </c>
    </row>
    <row r="50" spans="1:3" x14ac:dyDescent="0.25">
      <c r="A50" s="211"/>
      <c r="B50" s="202"/>
      <c r="C50" s="36" t="s">
        <v>58</v>
      </c>
    </row>
    <row r="51" spans="1:3" x14ac:dyDescent="0.25">
      <c r="A51" s="212"/>
      <c r="B51" s="203"/>
      <c r="C51" s="36" t="s">
        <v>48</v>
      </c>
    </row>
  </sheetData>
  <mergeCells count="7">
    <mergeCell ref="A4:C4"/>
    <mergeCell ref="B49:B51"/>
    <mergeCell ref="A17:A19"/>
    <mergeCell ref="A22:A29"/>
    <mergeCell ref="A32:A51"/>
    <mergeCell ref="B32:B38"/>
    <mergeCell ref="B39:B4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3"/>
  <sheetViews>
    <sheetView tabSelected="1" topLeftCell="D192" zoomScale="85" zoomScaleNormal="85" workbookViewId="0">
      <selection activeCell="K195" sqref="K195"/>
    </sheetView>
  </sheetViews>
  <sheetFormatPr defaultColWidth="9.140625" defaultRowHeight="15" x14ac:dyDescent="0.25"/>
  <cols>
    <col min="1" max="1" width="14.42578125" style="69" customWidth="1"/>
    <col min="2" max="2" width="12.42578125" style="62" customWidth="1"/>
    <col min="3" max="3" width="57.42578125" style="69" customWidth="1"/>
    <col min="4" max="4" width="30.28515625" style="69" customWidth="1"/>
    <col min="5" max="5" width="43" style="61" customWidth="1"/>
    <col min="6" max="6" width="41.140625" style="61" customWidth="1"/>
    <col min="7" max="7" width="19.42578125" style="61" customWidth="1"/>
    <col min="8" max="8" width="39.140625" style="70" customWidth="1"/>
    <col min="9" max="9" width="15.7109375" style="63" customWidth="1"/>
    <col min="10" max="10" width="18" style="63" customWidth="1"/>
    <col min="11" max="11" width="34" style="69" customWidth="1"/>
    <col min="12" max="12" width="19.5703125" style="62" customWidth="1"/>
    <col min="13" max="13" width="15.5703125" style="61" customWidth="1"/>
    <col min="14" max="14" width="15" style="61" customWidth="1"/>
    <col min="15" max="15" width="24" style="69" customWidth="1"/>
    <col min="16" max="16" width="22.42578125" style="61" bestFit="1" customWidth="1"/>
    <col min="17" max="17" width="18.85546875" style="62" customWidth="1"/>
    <col min="18" max="48" width="9.140625" style="149"/>
    <col min="49" max="16384" width="9.140625" style="61"/>
  </cols>
  <sheetData>
    <row r="1" spans="1:48" s="78" customFormat="1" ht="18.75" x14ac:dyDescent="0.25">
      <c r="A1" s="228" t="s">
        <v>109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</row>
    <row r="2" spans="1:48" s="78" customFormat="1" x14ac:dyDescent="0.25">
      <c r="A2" s="230" t="s">
        <v>137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</row>
    <row r="3" spans="1:48" s="78" customFormat="1" x14ac:dyDescent="0.25">
      <c r="A3" s="230" t="s">
        <v>138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</row>
    <row r="4" spans="1:48" s="78" customFormat="1" ht="15.75" x14ac:dyDescent="0.25">
      <c r="A4" s="229" t="s">
        <v>139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</row>
    <row r="5" spans="1:48" s="78" customFormat="1" ht="15.75" x14ac:dyDescent="0.25">
      <c r="A5" s="98"/>
      <c r="B5" s="80"/>
      <c r="C5" s="79"/>
      <c r="D5" s="79"/>
      <c r="H5" s="81"/>
      <c r="I5" s="82"/>
      <c r="J5" s="82"/>
      <c r="K5" s="79"/>
      <c r="L5" s="80"/>
      <c r="O5" s="79"/>
      <c r="Q5" s="80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</row>
    <row r="6" spans="1:48" s="78" customFormat="1" ht="15.75" x14ac:dyDescent="0.25">
      <c r="A6" s="239" t="s">
        <v>236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</row>
    <row r="7" spans="1:48" s="78" customFormat="1" ht="15.75" x14ac:dyDescent="0.25">
      <c r="A7" s="239" t="s">
        <v>237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</row>
    <row r="8" spans="1:48" s="78" customFormat="1" ht="15.75" x14ac:dyDescent="0.25">
      <c r="A8" s="239" t="s">
        <v>212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</row>
    <row r="10" spans="1:48" ht="15.75" x14ac:dyDescent="0.25">
      <c r="A10" s="231" t="s">
        <v>84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156"/>
    </row>
    <row r="11" spans="1:48" ht="15.75" x14ac:dyDescent="0.25">
      <c r="A11" s="233" t="s">
        <v>0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156"/>
    </row>
    <row r="12" spans="1:48" x14ac:dyDescent="0.25">
      <c r="A12" s="214" t="s">
        <v>49</v>
      </c>
      <c r="B12" s="214" t="s">
        <v>50</v>
      </c>
      <c r="C12" s="214" t="s">
        <v>51</v>
      </c>
      <c r="D12" s="214" t="s">
        <v>52</v>
      </c>
      <c r="E12" s="214" t="s">
        <v>64</v>
      </c>
      <c r="F12" s="214" t="s">
        <v>66</v>
      </c>
      <c r="G12" s="127"/>
      <c r="H12" s="214" t="s">
        <v>67</v>
      </c>
      <c r="I12" s="214"/>
      <c r="J12" s="214"/>
      <c r="K12" s="214" t="s">
        <v>71</v>
      </c>
      <c r="L12" s="214" t="s">
        <v>72</v>
      </c>
      <c r="M12" s="214" t="s">
        <v>73</v>
      </c>
      <c r="N12" s="214"/>
      <c r="O12" s="214" t="s">
        <v>99</v>
      </c>
      <c r="P12" s="214" t="s">
        <v>92</v>
      </c>
      <c r="Q12" s="214" t="s">
        <v>93</v>
      </c>
      <c r="R12" s="156"/>
    </row>
    <row r="13" spans="1:48" ht="25.5" x14ac:dyDescent="0.25">
      <c r="A13" s="214"/>
      <c r="B13" s="214"/>
      <c r="C13" s="214"/>
      <c r="D13" s="214"/>
      <c r="E13" s="214"/>
      <c r="F13" s="214"/>
      <c r="G13" s="127"/>
      <c r="H13" s="128" t="s">
        <v>69</v>
      </c>
      <c r="I13" s="129" t="s">
        <v>68</v>
      </c>
      <c r="J13" s="129" t="s">
        <v>70</v>
      </c>
      <c r="K13" s="214"/>
      <c r="L13" s="214"/>
      <c r="M13" s="127" t="s">
        <v>74</v>
      </c>
      <c r="N13" s="127" t="s">
        <v>75</v>
      </c>
      <c r="O13" s="214"/>
      <c r="P13" s="214"/>
      <c r="Q13" s="214"/>
      <c r="R13" s="156"/>
    </row>
    <row r="14" spans="1:48" x14ac:dyDescent="0.25">
      <c r="A14" s="130" t="s">
        <v>136</v>
      </c>
      <c r="B14" s="131" t="s">
        <v>118</v>
      </c>
      <c r="C14" s="132"/>
      <c r="D14" s="132"/>
      <c r="E14" s="133"/>
      <c r="F14" s="133"/>
      <c r="G14" s="133"/>
      <c r="H14" s="134"/>
      <c r="I14" s="135"/>
      <c r="J14" s="135"/>
      <c r="K14" s="132"/>
      <c r="L14" s="132"/>
      <c r="M14" s="133"/>
      <c r="N14" s="133"/>
      <c r="O14" s="132"/>
      <c r="P14" s="133"/>
      <c r="Q14" s="132"/>
      <c r="R14" s="156"/>
    </row>
    <row r="15" spans="1:48" x14ac:dyDescent="0.25">
      <c r="A15" s="60"/>
      <c r="B15" s="60"/>
      <c r="C15" s="60"/>
      <c r="D15" s="60"/>
      <c r="E15" s="35"/>
      <c r="F15" s="66" t="s">
        <v>25</v>
      </c>
      <c r="G15" s="66"/>
      <c r="H15" s="67">
        <f>SUM(H14:H14)</f>
        <v>0</v>
      </c>
      <c r="I15" s="64"/>
      <c r="J15" s="64"/>
      <c r="K15" s="60"/>
      <c r="L15" s="60"/>
      <c r="M15" s="35"/>
      <c r="N15" s="35"/>
      <c r="O15" s="60"/>
      <c r="P15" s="35"/>
      <c r="Q15" s="60"/>
      <c r="R15" s="156"/>
    </row>
    <row r="17" spans="1:48" ht="15.75" x14ac:dyDescent="0.25">
      <c r="A17" s="233" t="s">
        <v>76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156"/>
    </row>
    <row r="18" spans="1:48" x14ac:dyDescent="0.25">
      <c r="A18" s="214" t="s">
        <v>77</v>
      </c>
      <c r="B18" s="214" t="s">
        <v>50</v>
      </c>
      <c r="C18" s="214" t="s">
        <v>51</v>
      </c>
      <c r="D18" s="214" t="s">
        <v>65</v>
      </c>
      <c r="E18" s="214" t="s">
        <v>64</v>
      </c>
      <c r="F18" s="214" t="s">
        <v>66</v>
      </c>
      <c r="G18" s="127"/>
      <c r="H18" s="214" t="s">
        <v>67</v>
      </c>
      <c r="I18" s="214"/>
      <c r="J18" s="214"/>
      <c r="K18" s="214" t="s">
        <v>71</v>
      </c>
      <c r="L18" s="214" t="s">
        <v>72</v>
      </c>
      <c r="M18" s="214" t="s">
        <v>73</v>
      </c>
      <c r="N18" s="214"/>
      <c r="O18" s="214" t="s">
        <v>99</v>
      </c>
      <c r="P18" s="214" t="s">
        <v>92</v>
      </c>
      <c r="Q18" s="214" t="s">
        <v>93</v>
      </c>
      <c r="R18" s="156"/>
    </row>
    <row r="19" spans="1:48" ht="25.5" x14ac:dyDescent="0.25">
      <c r="A19" s="215"/>
      <c r="B19" s="215"/>
      <c r="C19" s="215"/>
      <c r="D19" s="215"/>
      <c r="E19" s="215"/>
      <c r="F19" s="215"/>
      <c r="G19" s="103"/>
      <c r="H19" s="160" t="s">
        <v>257</v>
      </c>
      <c r="I19" s="160" t="s">
        <v>68</v>
      </c>
      <c r="J19" s="160" t="s">
        <v>70</v>
      </c>
      <c r="K19" s="215"/>
      <c r="L19" s="215"/>
      <c r="M19" s="103" t="s">
        <v>74</v>
      </c>
      <c r="N19" s="103" t="s">
        <v>75</v>
      </c>
      <c r="O19" s="215"/>
      <c r="P19" s="215"/>
      <c r="Q19" s="215"/>
      <c r="R19" s="156"/>
    </row>
    <row r="20" spans="1:48" ht="30" x14ac:dyDescent="0.25">
      <c r="A20" s="159" t="s">
        <v>382</v>
      </c>
      <c r="B20" s="161" t="s">
        <v>122</v>
      </c>
      <c r="C20" s="172" t="s">
        <v>437</v>
      </c>
      <c r="D20" s="172" t="s">
        <v>235</v>
      </c>
      <c r="E20" s="159"/>
      <c r="F20" s="159" t="s">
        <v>493</v>
      </c>
      <c r="G20" s="159"/>
      <c r="H20" s="165">
        <v>440527.77777777775</v>
      </c>
      <c r="I20" s="161">
        <v>100</v>
      </c>
      <c r="J20" s="161">
        <v>0</v>
      </c>
      <c r="K20" s="166" t="s">
        <v>172</v>
      </c>
      <c r="L20" s="161" t="s">
        <v>179</v>
      </c>
      <c r="M20" s="167">
        <v>42735</v>
      </c>
      <c r="N20" s="167">
        <v>42736</v>
      </c>
      <c r="O20" s="172"/>
      <c r="P20" s="166"/>
      <c r="Q20" s="159" t="s">
        <v>98</v>
      </c>
      <c r="R20" s="156"/>
    </row>
    <row r="21" spans="1:48" ht="45" x14ac:dyDescent="0.25">
      <c r="A21" s="159" t="s">
        <v>382</v>
      </c>
      <c r="B21" s="161" t="s">
        <v>125</v>
      </c>
      <c r="C21" s="172" t="s">
        <v>438</v>
      </c>
      <c r="D21" s="161" t="s">
        <v>48</v>
      </c>
      <c r="E21" s="159"/>
      <c r="F21" s="159" t="s">
        <v>465</v>
      </c>
      <c r="G21" s="159"/>
      <c r="H21" s="165">
        <v>213888.88888888888</v>
      </c>
      <c r="I21" s="161">
        <v>0</v>
      </c>
      <c r="J21" s="161">
        <v>100</v>
      </c>
      <c r="K21" s="166" t="s">
        <v>175</v>
      </c>
      <c r="L21" s="161" t="s">
        <v>179</v>
      </c>
      <c r="M21" s="173">
        <v>42491</v>
      </c>
      <c r="N21" s="167">
        <v>42735</v>
      </c>
      <c r="O21" s="161" t="s">
        <v>407</v>
      </c>
      <c r="P21" s="166"/>
      <c r="Q21" s="159" t="s">
        <v>98</v>
      </c>
      <c r="R21" s="156"/>
    </row>
    <row r="22" spans="1:48" ht="30" x14ac:dyDescent="0.25">
      <c r="A22" s="159" t="s">
        <v>382</v>
      </c>
      <c r="B22" s="161" t="s">
        <v>126</v>
      </c>
      <c r="C22" s="163" t="s">
        <v>439</v>
      </c>
      <c r="D22" s="170" t="s">
        <v>407</v>
      </c>
      <c r="E22" s="159"/>
      <c r="F22" s="159" t="s">
        <v>481</v>
      </c>
      <c r="G22" s="159"/>
      <c r="H22" s="165">
        <v>177777.77777777778</v>
      </c>
      <c r="I22" s="161">
        <v>50</v>
      </c>
      <c r="J22" s="161">
        <v>50</v>
      </c>
      <c r="K22" s="166" t="s">
        <v>172</v>
      </c>
      <c r="L22" s="161" t="s">
        <v>179</v>
      </c>
      <c r="M22" s="167">
        <v>42735</v>
      </c>
      <c r="N22" s="167">
        <v>42736</v>
      </c>
      <c r="O22" s="170"/>
      <c r="P22" s="166"/>
      <c r="Q22" s="159" t="s">
        <v>98</v>
      </c>
      <c r="R22" s="156"/>
    </row>
    <row r="23" spans="1:48" ht="255" x14ac:dyDescent="0.25">
      <c r="A23" s="159" t="s">
        <v>382</v>
      </c>
      <c r="B23" s="161" t="s">
        <v>127</v>
      </c>
      <c r="C23" s="163" t="s">
        <v>440</v>
      </c>
      <c r="D23" s="170" t="s">
        <v>48</v>
      </c>
      <c r="E23" s="159"/>
      <c r="F23" s="159" t="s">
        <v>457</v>
      </c>
      <c r="G23" s="159"/>
      <c r="H23" s="165">
        <f>1261252/3.6</f>
        <v>350347.77777777775</v>
      </c>
      <c r="I23" s="161">
        <v>100</v>
      </c>
      <c r="J23" s="161">
        <v>0</v>
      </c>
      <c r="K23" s="166" t="s">
        <v>446</v>
      </c>
      <c r="L23" s="161" t="s">
        <v>179</v>
      </c>
      <c r="M23" s="173">
        <v>42491</v>
      </c>
      <c r="N23" s="167">
        <v>42735</v>
      </c>
      <c r="O23" s="170" t="s">
        <v>407</v>
      </c>
      <c r="P23" s="166"/>
      <c r="Q23" s="159" t="s">
        <v>98</v>
      </c>
      <c r="R23" s="156"/>
    </row>
    <row r="24" spans="1:48" ht="45" x14ac:dyDescent="0.25">
      <c r="A24" s="159" t="s">
        <v>382</v>
      </c>
      <c r="B24" s="161" t="s">
        <v>130</v>
      </c>
      <c r="C24" s="163" t="s">
        <v>441</v>
      </c>
      <c r="D24" s="170" t="s">
        <v>442</v>
      </c>
      <c r="E24" s="159"/>
      <c r="F24" s="159" t="s">
        <v>467</v>
      </c>
      <c r="G24" s="159"/>
      <c r="H24" s="165">
        <v>65750</v>
      </c>
      <c r="I24" s="174">
        <v>100</v>
      </c>
      <c r="J24" s="175">
        <v>0</v>
      </c>
      <c r="K24" s="166" t="s">
        <v>176</v>
      </c>
      <c r="L24" s="161" t="s">
        <v>179</v>
      </c>
      <c r="M24" s="173">
        <v>42491</v>
      </c>
      <c r="N24" s="167">
        <v>42644</v>
      </c>
      <c r="O24" s="170"/>
      <c r="P24" s="166"/>
      <c r="Q24" s="159" t="s">
        <v>98</v>
      </c>
      <c r="R24" s="156"/>
    </row>
    <row r="25" spans="1:48" ht="240" x14ac:dyDescent="0.25">
      <c r="A25" s="159" t="s">
        <v>382</v>
      </c>
      <c r="B25" s="161" t="s">
        <v>135</v>
      </c>
      <c r="C25" s="163" t="s">
        <v>443</v>
      </c>
      <c r="D25" s="166" t="s">
        <v>407</v>
      </c>
      <c r="E25" s="159"/>
      <c r="F25" s="159" t="s">
        <v>451</v>
      </c>
      <c r="G25" s="159"/>
      <c r="H25" s="165">
        <v>148888.88888888888</v>
      </c>
      <c r="I25" s="161">
        <v>50</v>
      </c>
      <c r="J25" s="161">
        <v>50</v>
      </c>
      <c r="K25" s="166" t="s">
        <v>447</v>
      </c>
      <c r="L25" s="161" t="s">
        <v>179</v>
      </c>
      <c r="M25" s="173">
        <v>42675</v>
      </c>
      <c r="N25" s="167">
        <v>42735</v>
      </c>
      <c r="O25" s="170" t="s">
        <v>407</v>
      </c>
      <c r="P25" s="166" t="s">
        <v>509</v>
      </c>
      <c r="Q25" s="159" t="s">
        <v>98</v>
      </c>
      <c r="R25" s="156"/>
    </row>
    <row r="26" spans="1:48" ht="45" x14ac:dyDescent="0.25">
      <c r="A26" s="159" t="s">
        <v>382</v>
      </c>
      <c r="B26" s="161" t="s">
        <v>234</v>
      </c>
      <c r="C26" s="176" t="s">
        <v>444</v>
      </c>
      <c r="D26" s="170" t="s">
        <v>48</v>
      </c>
      <c r="E26" s="159"/>
      <c r="F26" s="159" t="s">
        <v>451</v>
      </c>
      <c r="G26" s="159"/>
      <c r="H26" s="165">
        <v>83333.33</v>
      </c>
      <c r="I26" s="161">
        <v>0</v>
      </c>
      <c r="J26" s="161">
        <v>100</v>
      </c>
      <c r="K26" s="166" t="s">
        <v>175</v>
      </c>
      <c r="L26" s="161" t="s">
        <v>179</v>
      </c>
      <c r="M26" s="173">
        <v>42705</v>
      </c>
      <c r="N26" s="167">
        <v>42736</v>
      </c>
      <c r="O26" s="170" t="s">
        <v>407</v>
      </c>
      <c r="P26" s="166"/>
      <c r="Q26" s="166" t="s">
        <v>61</v>
      </c>
      <c r="R26" s="156"/>
    </row>
    <row r="27" spans="1:48" ht="60" x14ac:dyDescent="0.25">
      <c r="A27" s="159" t="s">
        <v>382</v>
      </c>
      <c r="B27" s="161" t="s">
        <v>277</v>
      </c>
      <c r="C27" s="176" t="s">
        <v>445</v>
      </c>
      <c r="D27" s="166" t="s">
        <v>407</v>
      </c>
      <c r="E27" s="159"/>
      <c r="F27" s="166" t="s">
        <v>492</v>
      </c>
      <c r="G27" s="159"/>
      <c r="H27" s="165">
        <v>950000</v>
      </c>
      <c r="I27" s="161">
        <v>50</v>
      </c>
      <c r="J27" s="161">
        <v>50</v>
      </c>
      <c r="K27" s="166" t="s">
        <v>176</v>
      </c>
      <c r="L27" s="161" t="s">
        <v>179</v>
      </c>
      <c r="M27" s="173">
        <v>42705</v>
      </c>
      <c r="N27" s="167">
        <v>42736</v>
      </c>
      <c r="O27" s="170" t="s">
        <v>407</v>
      </c>
      <c r="P27" s="166" t="s">
        <v>472</v>
      </c>
      <c r="Q27" s="159" t="s">
        <v>98</v>
      </c>
      <c r="R27" s="156"/>
    </row>
    <row r="28" spans="1:48" s="97" customFormat="1" ht="45" x14ac:dyDescent="0.25">
      <c r="A28" s="144" t="s">
        <v>381</v>
      </c>
      <c r="B28" s="131" t="s">
        <v>122</v>
      </c>
      <c r="C28" s="137" t="s">
        <v>255</v>
      </c>
      <c r="D28" s="147" t="s">
        <v>48</v>
      </c>
      <c r="E28" s="136"/>
      <c r="F28" s="137"/>
      <c r="G28" s="138">
        <v>120000</v>
      </c>
      <c r="H28" s="139">
        <f>G28/3.45</f>
        <v>34782.608695652169</v>
      </c>
      <c r="I28" s="131">
        <v>50</v>
      </c>
      <c r="J28" s="131">
        <v>50</v>
      </c>
      <c r="K28" s="140" t="s">
        <v>213</v>
      </c>
      <c r="L28" s="131" t="s">
        <v>179</v>
      </c>
      <c r="M28" s="141">
        <v>42917</v>
      </c>
      <c r="N28" s="142">
        <v>43100</v>
      </c>
      <c r="O28" s="137" t="s">
        <v>407</v>
      </c>
      <c r="P28" s="143"/>
      <c r="Q28" s="130" t="s">
        <v>1</v>
      </c>
      <c r="R28" s="157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</row>
    <row r="29" spans="1:48" s="97" customFormat="1" ht="45" x14ac:dyDescent="0.25">
      <c r="A29" s="144" t="s">
        <v>381</v>
      </c>
      <c r="B29" s="131" t="s">
        <v>123</v>
      </c>
      <c r="C29" s="137" t="s">
        <v>256</v>
      </c>
      <c r="D29" s="147" t="s">
        <v>48</v>
      </c>
      <c r="E29" s="136"/>
      <c r="F29" s="144"/>
      <c r="G29" s="138">
        <v>2565441.33</v>
      </c>
      <c r="H29" s="139">
        <f>G29/3.45</f>
        <v>743606.18260869558</v>
      </c>
      <c r="I29" s="131">
        <v>50</v>
      </c>
      <c r="J29" s="131">
        <v>50</v>
      </c>
      <c r="K29" s="140" t="s">
        <v>176</v>
      </c>
      <c r="L29" s="131" t="s">
        <v>179</v>
      </c>
      <c r="M29" s="141">
        <v>42767</v>
      </c>
      <c r="N29" s="142">
        <v>43040</v>
      </c>
      <c r="O29" s="137" t="s">
        <v>407</v>
      </c>
      <c r="P29" s="143"/>
      <c r="Q29" s="130" t="s">
        <v>1</v>
      </c>
      <c r="R29" s="157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</row>
    <row r="30" spans="1:48" s="97" customFormat="1" ht="45" x14ac:dyDescent="0.25">
      <c r="A30" s="144" t="s">
        <v>381</v>
      </c>
      <c r="B30" s="131" t="s">
        <v>124</v>
      </c>
      <c r="C30" s="137" t="s">
        <v>262</v>
      </c>
      <c r="D30" s="147" t="s">
        <v>48</v>
      </c>
      <c r="E30" s="136"/>
      <c r="F30" s="144"/>
      <c r="G30" s="138">
        <v>7140000</v>
      </c>
      <c r="H30" s="139">
        <f t="shared" ref="H30:H48" si="0">G30/3.45</f>
        <v>2069565.2173913042</v>
      </c>
      <c r="I30" s="131">
        <v>50</v>
      </c>
      <c r="J30" s="131">
        <v>50</v>
      </c>
      <c r="K30" s="140" t="s">
        <v>174</v>
      </c>
      <c r="L30" s="131" t="s">
        <v>179</v>
      </c>
      <c r="M30" s="141">
        <v>42767</v>
      </c>
      <c r="N30" s="142">
        <v>43100</v>
      </c>
      <c r="O30" s="137" t="s">
        <v>407</v>
      </c>
      <c r="P30" s="143"/>
      <c r="Q30" s="130" t="s">
        <v>1</v>
      </c>
      <c r="R30" s="157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</row>
    <row r="31" spans="1:48" s="97" customFormat="1" ht="30" x14ac:dyDescent="0.25">
      <c r="A31" s="144" t="s">
        <v>381</v>
      </c>
      <c r="B31" s="131" t="s">
        <v>125</v>
      </c>
      <c r="C31" s="137" t="s">
        <v>263</v>
      </c>
      <c r="D31" s="147" t="s">
        <v>48</v>
      </c>
      <c r="E31" s="136"/>
      <c r="F31" s="144"/>
      <c r="G31" s="138">
        <v>1905500</v>
      </c>
      <c r="H31" s="139">
        <f t="shared" si="0"/>
        <v>552318.84057971009</v>
      </c>
      <c r="I31" s="131">
        <v>50</v>
      </c>
      <c r="J31" s="131">
        <v>50</v>
      </c>
      <c r="K31" s="140" t="s">
        <v>172</v>
      </c>
      <c r="L31" s="131" t="s">
        <v>179</v>
      </c>
      <c r="M31" s="141">
        <v>42767</v>
      </c>
      <c r="N31" s="142">
        <v>43100</v>
      </c>
      <c r="O31" s="137" t="s">
        <v>407</v>
      </c>
      <c r="P31" s="143"/>
      <c r="Q31" s="130" t="s">
        <v>1</v>
      </c>
      <c r="R31" s="157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</row>
    <row r="32" spans="1:48" ht="45" x14ac:dyDescent="0.25">
      <c r="A32" s="144" t="s">
        <v>381</v>
      </c>
      <c r="B32" s="131" t="s">
        <v>126</v>
      </c>
      <c r="C32" s="137" t="s">
        <v>238</v>
      </c>
      <c r="D32" s="147" t="s">
        <v>48</v>
      </c>
      <c r="E32" s="136"/>
      <c r="F32" s="145"/>
      <c r="G32" s="138">
        <v>1750000</v>
      </c>
      <c r="H32" s="139">
        <f t="shared" si="0"/>
        <v>507246.37681159418</v>
      </c>
      <c r="I32" s="131">
        <v>50</v>
      </c>
      <c r="J32" s="131">
        <v>50</v>
      </c>
      <c r="K32" s="140" t="s">
        <v>199</v>
      </c>
      <c r="L32" s="131" t="s">
        <v>179</v>
      </c>
      <c r="M32" s="141">
        <v>42767</v>
      </c>
      <c r="N32" s="142">
        <v>43040</v>
      </c>
      <c r="O32" s="137" t="s">
        <v>407</v>
      </c>
      <c r="P32" s="143"/>
      <c r="Q32" s="130" t="s">
        <v>1</v>
      </c>
      <c r="R32" s="156"/>
    </row>
    <row r="33" spans="1:48" ht="45" x14ac:dyDescent="0.25">
      <c r="A33" s="144" t="s">
        <v>381</v>
      </c>
      <c r="B33" s="131" t="s">
        <v>127</v>
      </c>
      <c r="C33" s="137" t="s">
        <v>264</v>
      </c>
      <c r="D33" s="147" t="s">
        <v>48</v>
      </c>
      <c r="E33" s="136"/>
      <c r="F33" s="144"/>
      <c r="G33" s="138">
        <v>1263080</v>
      </c>
      <c r="H33" s="139">
        <f t="shared" si="0"/>
        <v>366110.1449275362</v>
      </c>
      <c r="I33" s="131">
        <v>50</v>
      </c>
      <c r="J33" s="131">
        <v>50</v>
      </c>
      <c r="K33" s="140" t="s">
        <v>174</v>
      </c>
      <c r="L33" s="131" t="s">
        <v>179</v>
      </c>
      <c r="M33" s="141">
        <v>42795</v>
      </c>
      <c r="N33" s="142">
        <v>43040</v>
      </c>
      <c r="O33" s="137" t="s">
        <v>407</v>
      </c>
      <c r="P33" s="143"/>
      <c r="Q33" s="130" t="s">
        <v>1</v>
      </c>
      <c r="R33" s="156"/>
    </row>
    <row r="34" spans="1:48" ht="30" x14ac:dyDescent="0.25">
      <c r="A34" s="144" t="s">
        <v>381</v>
      </c>
      <c r="B34" s="131" t="s">
        <v>128</v>
      </c>
      <c r="C34" s="137" t="s">
        <v>170</v>
      </c>
      <c r="D34" s="147" t="s">
        <v>48</v>
      </c>
      <c r="E34" s="136"/>
      <c r="F34" s="146"/>
      <c r="G34" s="138">
        <v>1160000</v>
      </c>
      <c r="H34" s="139">
        <f t="shared" si="0"/>
        <v>336231.88405797101</v>
      </c>
      <c r="I34" s="131">
        <v>50</v>
      </c>
      <c r="J34" s="131">
        <v>50</v>
      </c>
      <c r="K34" s="140" t="s">
        <v>178</v>
      </c>
      <c r="L34" s="131" t="s">
        <v>179</v>
      </c>
      <c r="M34" s="141">
        <v>42795</v>
      </c>
      <c r="N34" s="142">
        <v>43100</v>
      </c>
      <c r="O34" s="137" t="s">
        <v>407</v>
      </c>
      <c r="P34" s="143"/>
      <c r="Q34" s="130" t="s">
        <v>1</v>
      </c>
      <c r="R34" s="156"/>
    </row>
    <row r="35" spans="1:48" ht="45" x14ac:dyDescent="0.25">
      <c r="A35" s="144" t="s">
        <v>381</v>
      </c>
      <c r="B35" s="131" t="s">
        <v>129</v>
      </c>
      <c r="C35" s="137" t="s">
        <v>265</v>
      </c>
      <c r="D35" s="147" t="s">
        <v>48</v>
      </c>
      <c r="E35" s="136"/>
      <c r="F35" s="144"/>
      <c r="G35" s="138">
        <v>800000</v>
      </c>
      <c r="H35" s="139">
        <f t="shared" si="0"/>
        <v>231884.05797101447</v>
      </c>
      <c r="I35" s="131">
        <v>50</v>
      </c>
      <c r="J35" s="131">
        <v>50</v>
      </c>
      <c r="K35" s="140" t="s">
        <v>174</v>
      </c>
      <c r="L35" s="131" t="s">
        <v>179</v>
      </c>
      <c r="M35" s="141">
        <v>42767</v>
      </c>
      <c r="N35" s="142">
        <v>43040</v>
      </c>
      <c r="O35" s="137" t="s">
        <v>407</v>
      </c>
      <c r="P35" s="143"/>
      <c r="Q35" s="130" t="s">
        <v>1</v>
      </c>
      <c r="R35" s="156"/>
    </row>
    <row r="36" spans="1:48" ht="45" x14ac:dyDescent="0.25">
      <c r="A36" s="144" t="s">
        <v>381</v>
      </c>
      <c r="B36" s="131" t="s">
        <v>130</v>
      </c>
      <c r="C36" s="137" t="s">
        <v>168</v>
      </c>
      <c r="D36" s="147" t="s">
        <v>48</v>
      </c>
      <c r="E36" s="136"/>
      <c r="F36" s="144"/>
      <c r="G36" s="138">
        <v>500000</v>
      </c>
      <c r="H36" s="139">
        <f t="shared" si="0"/>
        <v>144927.53623188406</v>
      </c>
      <c r="I36" s="131">
        <v>50</v>
      </c>
      <c r="J36" s="131">
        <v>50</v>
      </c>
      <c r="K36" s="140" t="s">
        <v>174</v>
      </c>
      <c r="L36" s="131" t="s">
        <v>179</v>
      </c>
      <c r="M36" s="141">
        <v>42767</v>
      </c>
      <c r="N36" s="142">
        <v>43100</v>
      </c>
      <c r="O36" s="137" t="s">
        <v>407</v>
      </c>
      <c r="P36" s="143"/>
      <c r="Q36" s="130" t="s">
        <v>1</v>
      </c>
      <c r="R36" s="156"/>
    </row>
    <row r="37" spans="1:48" s="97" customFormat="1" ht="30" x14ac:dyDescent="0.25">
      <c r="A37" s="144" t="s">
        <v>381</v>
      </c>
      <c r="B37" s="131" t="s">
        <v>131</v>
      </c>
      <c r="C37" s="137" t="s">
        <v>266</v>
      </c>
      <c r="D37" s="131" t="s">
        <v>60</v>
      </c>
      <c r="E37" s="136"/>
      <c r="F37" s="144"/>
      <c r="G37" s="138">
        <v>433020</v>
      </c>
      <c r="H37" s="139">
        <f t="shared" si="0"/>
        <v>125513.04347826086</v>
      </c>
      <c r="I37" s="131">
        <v>100</v>
      </c>
      <c r="J37" s="131">
        <v>0</v>
      </c>
      <c r="K37" s="140" t="s">
        <v>178</v>
      </c>
      <c r="L37" s="131" t="s">
        <v>179</v>
      </c>
      <c r="M37" s="141">
        <v>42767</v>
      </c>
      <c r="N37" s="142">
        <v>43100</v>
      </c>
      <c r="O37" s="131"/>
      <c r="P37" s="143"/>
      <c r="Q37" s="130" t="s">
        <v>1</v>
      </c>
      <c r="R37" s="157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</row>
    <row r="38" spans="1:48" ht="45" x14ac:dyDescent="0.25">
      <c r="A38" s="144" t="s">
        <v>381</v>
      </c>
      <c r="B38" s="131" t="s">
        <v>132</v>
      </c>
      <c r="C38" s="137" t="s">
        <v>267</v>
      </c>
      <c r="D38" s="131" t="s">
        <v>60</v>
      </c>
      <c r="E38" s="136"/>
      <c r="F38" s="144"/>
      <c r="G38" s="138">
        <v>429622.96</v>
      </c>
      <c r="H38" s="139">
        <f t="shared" si="0"/>
        <v>124528.39420289855</v>
      </c>
      <c r="I38" s="131">
        <v>100</v>
      </c>
      <c r="J38" s="131">
        <v>0</v>
      </c>
      <c r="K38" s="140" t="s">
        <v>175</v>
      </c>
      <c r="L38" s="131" t="s">
        <v>179</v>
      </c>
      <c r="M38" s="141">
        <v>42767</v>
      </c>
      <c r="N38" s="142">
        <v>43100</v>
      </c>
      <c r="O38" s="131"/>
      <c r="P38" s="143"/>
      <c r="Q38" s="130" t="s">
        <v>1</v>
      </c>
      <c r="R38" s="156"/>
    </row>
    <row r="39" spans="1:48" ht="45" x14ac:dyDescent="0.25">
      <c r="A39" s="144" t="s">
        <v>381</v>
      </c>
      <c r="B39" s="131" t="s">
        <v>133</v>
      </c>
      <c r="C39" s="137" t="s">
        <v>268</v>
      </c>
      <c r="D39" s="131" t="s">
        <v>60</v>
      </c>
      <c r="E39" s="136"/>
      <c r="F39" s="144"/>
      <c r="G39" s="138">
        <v>300000</v>
      </c>
      <c r="H39" s="139">
        <f t="shared" si="0"/>
        <v>86956.521739130432</v>
      </c>
      <c r="I39" s="131">
        <v>100</v>
      </c>
      <c r="J39" s="131">
        <v>0</v>
      </c>
      <c r="K39" s="140" t="s">
        <v>174</v>
      </c>
      <c r="L39" s="131" t="s">
        <v>179</v>
      </c>
      <c r="M39" s="141">
        <v>42767</v>
      </c>
      <c r="N39" s="142">
        <v>43040</v>
      </c>
      <c r="O39" s="131"/>
      <c r="P39" s="143"/>
      <c r="Q39" s="130" t="s">
        <v>1</v>
      </c>
      <c r="R39" s="156"/>
    </row>
    <row r="40" spans="1:48" ht="45" x14ac:dyDescent="0.25">
      <c r="A40" s="144" t="s">
        <v>381</v>
      </c>
      <c r="B40" s="131" t="s">
        <v>134</v>
      </c>
      <c r="C40" s="137" t="s">
        <v>169</v>
      </c>
      <c r="D40" s="131" t="s">
        <v>60</v>
      </c>
      <c r="E40" s="136"/>
      <c r="F40" s="144"/>
      <c r="G40" s="138">
        <v>180000</v>
      </c>
      <c r="H40" s="139">
        <f>G40/3.45</f>
        <v>52173.913043478256</v>
      </c>
      <c r="I40" s="131">
        <v>100</v>
      </c>
      <c r="J40" s="131">
        <v>0</v>
      </c>
      <c r="K40" s="140" t="s">
        <v>175</v>
      </c>
      <c r="L40" s="131" t="s">
        <v>179</v>
      </c>
      <c r="M40" s="141">
        <v>42767</v>
      </c>
      <c r="N40" s="142">
        <v>43100</v>
      </c>
      <c r="O40" s="145"/>
      <c r="P40" s="143"/>
      <c r="Q40" s="130" t="s">
        <v>1</v>
      </c>
      <c r="R40" s="156"/>
    </row>
    <row r="41" spans="1:48" ht="30" x14ac:dyDescent="0.25">
      <c r="A41" s="144" t="s">
        <v>381</v>
      </c>
      <c r="B41" s="131" t="s">
        <v>135</v>
      </c>
      <c r="C41" s="137" t="s">
        <v>363</v>
      </c>
      <c r="D41" s="131" t="s">
        <v>60</v>
      </c>
      <c r="E41" s="136"/>
      <c r="F41" s="144"/>
      <c r="G41" s="138">
        <v>100000</v>
      </c>
      <c r="H41" s="139">
        <f t="shared" si="0"/>
        <v>28985.507246376808</v>
      </c>
      <c r="I41" s="131">
        <v>100</v>
      </c>
      <c r="J41" s="131">
        <v>0</v>
      </c>
      <c r="K41" s="140" t="s">
        <v>172</v>
      </c>
      <c r="L41" s="131" t="s">
        <v>179</v>
      </c>
      <c r="M41" s="141">
        <v>42795</v>
      </c>
      <c r="N41" s="142">
        <v>43100</v>
      </c>
      <c r="O41" s="145"/>
      <c r="P41" s="143"/>
      <c r="Q41" s="130" t="s">
        <v>1</v>
      </c>
      <c r="R41" s="156"/>
    </row>
    <row r="42" spans="1:48" ht="30" x14ac:dyDescent="0.25">
      <c r="A42" s="144" t="s">
        <v>381</v>
      </c>
      <c r="B42" s="131" t="s">
        <v>233</v>
      </c>
      <c r="C42" s="137" t="s">
        <v>270</v>
      </c>
      <c r="D42" s="131" t="s">
        <v>60</v>
      </c>
      <c r="E42" s="136"/>
      <c r="F42" s="144"/>
      <c r="G42" s="138">
        <v>420500</v>
      </c>
      <c r="H42" s="139">
        <f t="shared" si="0"/>
        <v>121884.05797101448</v>
      </c>
      <c r="I42" s="131">
        <v>100</v>
      </c>
      <c r="J42" s="131" t="s">
        <v>362</v>
      </c>
      <c r="K42" s="140" t="s">
        <v>370</v>
      </c>
      <c r="L42" s="131" t="s">
        <v>179</v>
      </c>
      <c r="M42" s="141">
        <v>42767</v>
      </c>
      <c r="N42" s="142">
        <v>43040</v>
      </c>
      <c r="O42" s="145"/>
      <c r="P42" s="143"/>
      <c r="Q42" s="130" t="s">
        <v>1</v>
      </c>
      <c r="R42" s="156"/>
    </row>
    <row r="43" spans="1:48" ht="45" x14ac:dyDescent="0.25">
      <c r="A43" s="144" t="s">
        <v>381</v>
      </c>
      <c r="B43" s="131" t="s">
        <v>234</v>
      </c>
      <c r="C43" s="137" t="s">
        <v>271</v>
      </c>
      <c r="D43" s="131" t="s">
        <v>60</v>
      </c>
      <c r="E43" s="136"/>
      <c r="F43" s="144"/>
      <c r="G43" s="138">
        <v>18000</v>
      </c>
      <c r="H43" s="139">
        <f t="shared" si="0"/>
        <v>5217.391304347826</v>
      </c>
      <c r="I43" s="131">
        <v>100</v>
      </c>
      <c r="J43" s="131">
        <v>0</v>
      </c>
      <c r="K43" s="140" t="s">
        <v>175</v>
      </c>
      <c r="L43" s="131" t="s">
        <v>179</v>
      </c>
      <c r="M43" s="141">
        <v>42767</v>
      </c>
      <c r="N43" s="142">
        <v>43100</v>
      </c>
      <c r="O43" s="145"/>
      <c r="P43" s="143"/>
      <c r="Q43" s="130" t="s">
        <v>1</v>
      </c>
      <c r="R43" s="156"/>
    </row>
    <row r="44" spans="1:48" ht="45" x14ac:dyDescent="0.25">
      <c r="A44" s="144" t="s">
        <v>381</v>
      </c>
      <c r="B44" s="131" t="s">
        <v>277</v>
      </c>
      <c r="C44" s="137" t="s">
        <v>272</v>
      </c>
      <c r="D44" s="131" t="s">
        <v>60</v>
      </c>
      <c r="E44" s="136"/>
      <c r="F44" s="144"/>
      <c r="G44" s="138">
        <v>15000</v>
      </c>
      <c r="H44" s="139">
        <f t="shared" si="0"/>
        <v>4347.8260869565211</v>
      </c>
      <c r="I44" s="131">
        <v>100</v>
      </c>
      <c r="J44" s="131">
        <v>0</v>
      </c>
      <c r="K44" s="140" t="s">
        <v>174</v>
      </c>
      <c r="L44" s="131" t="s">
        <v>179</v>
      </c>
      <c r="M44" s="141">
        <v>42795</v>
      </c>
      <c r="N44" s="142">
        <v>43100</v>
      </c>
      <c r="O44" s="145"/>
      <c r="P44" s="143"/>
      <c r="Q44" s="130" t="s">
        <v>1</v>
      </c>
      <c r="R44" s="156"/>
    </row>
    <row r="45" spans="1:48" ht="45" x14ac:dyDescent="0.25">
      <c r="A45" s="144" t="s">
        <v>381</v>
      </c>
      <c r="B45" s="131" t="s">
        <v>278</v>
      </c>
      <c r="C45" s="137" t="s">
        <v>273</v>
      </c>
      <c r="D45" s="131" t="s">
        <v>60</v>
      </c>
      <c r="E45" s="136"/>
      <c r="F45" s="144"/>
      <c r="G45" s="138">
        <v>134000</v>
      </c>
      <c r="H45" s="139">
        <f t="shared" si="0"/>
        <v>38840.579710144928</v>
      </c>
      <c r="I45" s="131">
        <v>100</v>
      </c>
      <c r="J45" s="131">
        <v>0</v>
      </c>
      <c r="K45" s="140" t="s">
        <v>176</v>
      </c>
      <c r="L45" s="131" t="s">
        <v>179</v>
      </c>
      <c r="M45" s="141">
        <v>42767</v>
      </c>
      <c r="N45" s="142">
        <v>43100</v>
      </c>
      <c r="O45" s="145"/>
      <c r="P45" s="143"/>
      <c r="Q45" s="130" t="s">
        <v>1</v>
      </c>
      <c r="R45" s="156"/>
    </row>
    <row r="46" spans="1:48" ht="45" x14ac:dyDescent="0.25">
      <c r="A46" s="144" t="s">
        <v>381</v>
      </c>
      <c r="B46" s="131" t="s">
        <v>279</v>
      </c>
      <c r="C46" s="137" t="s">
        <v>274</v>
      </c>
      <c r="D46" s="131" t="s">
        <v>48</v>
      </c>
      <c r="E46" s="136"/>
      <c r="F46" s="144"/>
      <c r="G46" s="138">
        <v>50000</v>
      </c>
      <c r="H46" s="139">
        <f t="shared" si="0"/>
        <v>14492.753623188404</v>
      </c>
      <c r="I46" s="131">
        <v>50</v>
      </c>
      <c r="J46" s="131">
        <v>50</v>
      </c>
      <c r="K46" s="140" t="s">
        <v>176</v>
      </c>
      <c r="L46" s="131" t="s">
        <v>179</v>
      </c>
      <c r="M46" s="141">
        <v>42767</v>
      </c>
      <c r="N46" s="142">
        <v>43040</v>
      </c>
      <c r="O46" s="137" t="s">
        <v>407</v>
      </c>
      <c r="P46" s="143"/>
      <c r="Q46" s="130" t="s">
        <v>1</v>
      </c>
      <c r="R46" s="156"/>
    </row>
    <row r="47" spans="1:48" ht="30" x14ac:dyDescent="0.25">
      <c r="A47" s="144" t="s">
        <v>381</v>
      </c>
      <c r="B47" s="131" t="s">
        <v>280</v>
      </c>
      <c r="C47" s="137" t="s">
        <v>275</v>
      </c>
      <c r="D47" s="131" t="s">
        <v>60</v>
      </c>
      <c r="E47" s="136"/>
      <c r="F47" s="144"/>
      <c r="G47" s="138">
        <v>209914.08</v>
      </c>
      <c r="H47" s="139">
        <f t="shared" si="0"/>
        <v>60844.66086956521</v>
      </c>
      <c r="I47" s="131">
        <v>100</v>
      </c>
      <c r="J47" s="131">
        <v>0</v>
      </c>
      <c r="K47" s="140" t="s">
        <v>227</v>
      </c>
      <c r="L47" s="131" t="s">
        <v>179</v>
      </c>
      <c r="M47" s="141">
        <v>42795</v>
      </c>
      <c r="N47" s="142">
        <v>43100</v>
      </c>
      <c r="O47" s="145"/>
      <c r="P47" s="143"/>
      <c r="Q47" s="130" t="s">
        <v>1</v>
      </c>
      <c r="R47" s="156"/>
    </row>
    <row r="48" spans="1:48" ht="45" x14ac:dyDescent="0.25">
      <c r="A48" s="144" t="s">
        <v>381</v>
      </c>
      <c r="B48" s="131" t="s">
        <v>281</v>
      </c>
      <c r="C48" s="137" t="s">
        <v>276</v>
      </c>
      <c r="D48" s="131" t="s">
        <v>48</v>
      </c>
      <c r="E48" s="136"/>
      <c r="F48" s="144"/>
      <c r="G48" s="138">
        <v>500000</v>
      </c>
      <c r="H48" s="139">
        <f t="shared" si="0"/>
        <v>144927.53623188406</v>
      </c>
      <c r="I48" s="131">
        <v>50</v>
      </c>
      <c r="J48" s="131">
        <v>50</v>
      </c>
      <c r="K48" s="140" t="s">
        <v>247</v>
      </c>
      <c r="L48" s="131" t="s">
        <v>179</v>
      </c>
      <c r="M48" s="141">
        <v>42795</v>
      </c>
      <c r="N48" s="142">
        <v>43100</v>
      </c>
      <c r="O48" s="137" t="s">
        <v>407</v>
      </c>
      <c r="P48" s="143"/>
      <c r="Q48" s="130" t="s">
        <v>1</v>
      </c>
      <c r="R48" s="156"/>
    </row>
    <row r="49" spans="1:18" ht="30" x14ac:dyDescent="0.25">
      <c r="A49" s="144" t="s">
        <v>381</v>
      </c>
      <c r="B49" s="131" t="s">
        <v>498</v>
      </c>
      <c r="C49" s="137" t="s">
        <v>499</v>
      </c>
      <c r="D49" s="131" t="s">
        <v>60</v>
      </c>
      <c r="E49" s="136"/>
      <c r="F49" s="144"/>
      <c r="G49" s="138">
        <v>30000</v>
      </c>
      <c r="H49" s="139">
        <f t="shared" ref="H49" si="1">G49/3.45</f>
        <v>8695.6521739130421</v>
      </c>
      <c r="I49" s="131">
        <v>100</v>
      </c>
      <c r="J49" s="131">
        <v>0</v>
      </c>
      <c r="K49" s="140" t="s">
        <v>500</v>
      </c>
      <c r="L49" s="131" t="s">
        <v>179</v>
      </c>
      <c r="M49" s="141">
        <v>42767</v>
      </c>
      <c r="N49" s="142">
        <v>43100</v>
      </c>
      <c r="O49" s="145"/>
      <c r="P49" s="143"/>
      <c r="Q49" s="130" t="s">
        <v>1</v>
      </c>
      <c r="R49" s="156"/>
    </row>
    <row r="50" spans="1:18" ht="15.75" x14ac:dyDescent="0.25">
      <c r="A50" s="60"/>
      <c r="B50" s="60"/>
      <c r="C50" s="60"/>
      <c r="D50" s="60"/>
      <c r="E50" s="35"/>
      <c r="F50" s="75" t="s">
        <v>25</v>
      </c>
      <c r="G50" s="104"/>
      <c r="H50" s="77">
        <f>SUM(H28:H48)</f>
        <v>5795385.0347826071</v>
      </c>
      <c r="I50" s="64"/>
      <c r="J50" s="64"/>
      <c r="K50" s="60"/>
      <c r="L50" s="60"/>
      <c r="M50" s="35"/>
      <c r="N50" s="35"/>
      <c r="O50" s="60"/>
      <c r="P50" s="35"/>
      <c r="Q50" s="60"/>
      <c r="R50" s="156"/>
    </row>
    <row r="51" spans="1:18" ht="15.75" thickBot="1" x14ac:dyDescent="0.3"/>
    <row r="52" spans="1:18" ht="15.75" x14ac:dyDescent="0.25">
      <c r="A52" s="236" t="s">
        <v>78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8"/>
    </row>
    <row r="53" spans="1:18" x14ac:dyDescent="0.25">
      <c r="A53" s="240" t="s">
        <v>77</v>
      </c>
      <c r="B53" s="216" t="s">
        <v>50</v>
      </c>
      <c r="C53" s="216" t="s">
        <v>51</v>
      </c>
      <c r="D53" s="216" t="s">
        <v>65</v>
      </c>
      <c r="E53" s="216" t="s">
        <v>64</v>
      </c>
      <c r="F53" s="216" t="s">
        <v>66</v>
      </c>
      <c r="G53" s="105"/>
      <c r="H53" s="216" t="s">
        <v>67</v>
      </c>
      <c r="I53" s="216"/>
      <c r="J53" s="216"/>
      <c r="K53" s="216" t="s">
        <v>71</v>
      </c>
      <c r="L53" s="216" t="s">
        <v>72</v>
      </c>
      <c r="M53" s="216" t="s">
        <v>73</v>
      </c>
      <c r="N53" s="216"/>
      <c r="O53" s="242" t="s">
        <v>99</v>
      </c>
      <c r="P53" s="216" t="s">
        <v>92</v>
      </c>
      <c r="Q53" s="234" t="s">
        <v>93</v>
      </c>
    </row>
    <row r="54" spans="1:18" ht="38.25" x14ac:dyDescent="0.25">
      <c r="A54" s="241"/>
      <c r="B54" s="217"/>
      <c r="C54" s="217"/>
      <c r="D54" s="217"/>
      <c r="E54" s="217"/>
      <c r="F54" s="217"/>
      <c r="G54" s="103"/>
      <c r="H54" s="83" t="s">
        <v>257</v>
      </c>
      <c r="I54" s="72" t="s">
        <v>68</v>
      </c>
      <c r="J54" s="72" t="s">
        <v>70</v>
      </c>
      <c r="K54" s="217"/>
      <c r="L54" s="217"/>
      <c r="M54" s="71" t="s">
        <v>106</v>
      </c>
      <c r="N54" s="71" t="s">
        <v>75</v>
      </c>
      <c r="O54" s="243"/>
      <c r="P54" s="217"/>
      <c r="Q54" s="235"/>
    </row>
    <row r="55" spans="1:18" ht="30" x14ac:dyDescent="0.25">
      <c r="A55" s="159" t="s">
        <v>382</v>
      </c>
      <c r="B55" s="163" t="s">
        <v>140</v>
      </c>
      <c r="C55" s="163" t="s">
        <v>406</v>
      </c>
      <c r="D55" s="163" t="s">
        <v>48</v>
      </c>
      <c r="E55" s="163"/>
      <c r="F55" s="163" t="s">
        <v>496</v>
      </c>
      <c r="G55" s="163"/>
      <c r="H55" s="165">
        <v>88777.777777777781</v>
      </c>
      <c r="I55" s="163">
        <v>50</v>
      </c>
      <c r="J55" s="163">
        <v>50</v>
      </c>
      <c r="K55" s="163" t="s">
        <v>172</v>
      </c>
      <c r="L55" s="163" t="s">
        <v>179</v>
      </c>
      <c r="M55" s="167">
        <v>42735</v>
      </c>
      <c r="N55" s="167">
        <v>42736</v>
      </c>
      <c r="O55" s="163" t="s">
        <v>407</v>
      </c>
      <c r="P55" s="163"/>
      <c r="Q55" s="159" t="s">
        <v>98</v>
      </c>
    </row>
    <row r="56" spans="1:18" ht="45" x14ac:dyDescent="0.25">
      <c r="A56" s="159" t="s">
        <v>382</v>
      </c>
      <c r="B56" s="163" t="s">
        <v>142</v>
      </c>
      <c r="C56" s="163" t="s">
        <v>408</v>
      </c>
      <c r="D56" s="163" t="s">
        <v>48</v>
      </c>
      <c r="E56" s="163"/>
      <c r="F56" s="163" t="s">
        <v>489</v>
      </c>
      <c r="G56" s="163"/>
      <c r="H56" s="165">
        <f>500000/3.6</f>
        <v>138888.88888888888</v>
      </c>
      <c r="I56" s="163">
        <v>50</v>
      </c>
      <c r="J56" s="163">
        <v>50</v>
      </c>
      <c r="K56" s="163" t="s">
        <v>175</v>
      </c>
      <c r="L56" s="163" t="s">
        <v>179</v>
      </c>
      <c r="M56" s="167">
        <v>42675</v>
      </c>
      <c r="N56" s="167">
        <v>42735</v>
      </c>
      <c r="O56" s="163" t="s">
        <v>407</v>
      </c>
      <c r="P56" s="163"/>
      <c r="Q56" s="159" t="s">
        <v>98</v>
      </c>
    </row>
    <row r="57" spans="1:18" ht="45" x14ac:dyDescent="0.25">
      <c r="A57" s="159" t="s">
        <v>382</v>
      </c>
      <c r="B57" s="163" t="s">
        <v>143</v>
      </c>
      <c r="C57" s="163" t="s">
        <v>409</v>
      </c>
      <c r="D57" s="163" t="s">
        <v>171</v>
      </c>
      <c r="E57" s="163"/>
      <c r="F57" s="163" t="s">
        <v>494</v>
      </c>
      <c r="G57" s="163"/>
      <c r="H57" s="165">
        <v>11792.591666666667</v>
      </c>
      <c r="I57" s="163">
        <v>100</v>
      </c>
      <c r="J57" s="163">
        <v>0</v>
      </c>
      <c r="K57" s="163" t="s">
        <v>176</v>
      </c>
      <c r="L57" s="163" t="s">
        <v>179</v>
      </c>
      <c r="M57" s="167">
        <v>42735</v>
      </c>
      <c r="N57" s="167">
        <v>42736</v>
      </c>
      <c r="O57" s="163"/>
      <c r="P57" s="176" t="s">
        <v>495</v>
      </c>
      <c r="Q57" s="159" t="s">
        <v>98</v>
      </c>
    </row>
    <row r="58" spans="1:18" ht="30" x14ac:dyDescent="0.25">
      <c r="A58" s="159" t="s">
        <v>382</v>
      </c>
      <c r="B58" s="163" t="s">
        <v>144</v>
      </c>
      <c r="C58" s="163" t="s">
        <v>410</v>
      </c>
      <c r="D58" s="163" t="s">
        <v>171</v>
      </c>
      <c r="E58" s="163"/>
      <c r="F58" s="163" t="s">
        <v>487</v>
      </c>
      <c r="G58" s="163"/>
      <c r="H58" s="165">
        <v>21759.258333333335</v>
      </c>
      <c r="I58" s="163">
        <v>100</v>
      </c>
      <c r="J58" s="163">
        <v>0</v>
      </c>
      <c r="K58" s="163" t="s">
        <v>178</v>
      </c>
      <c r="L58" s="163" t="s">
        <v>179</v>
      </c>
      <c r="M58" s="167">
        <v>42491</v>
      </c>
      <c r="N58" s="167">
        <v>42644</v>
      </c>
      <c r="O58" s="163"/>
      <c r="P58" s="163"/>
      <c r="Q58" s="159" t="s">
        <v>98</v>
      </c>
    </row>
    <row r="59" spans="1:18" ht="45" x14ac:dyDescent="0.25">
      <c r="A59" s="159" t="s">
        <v>382</v>
      </c>
      <c r="B59" s="163" t="s">
        <v>147</v>
      </c>
      <c r="C59" s="163" t="s">
        <v>411</v>
      </c>
      <c r="D59" s="163" t="s">
        <v>48</v>
      </c>
      <c r="E59" s="163"/>
      <c r="F59" s="163" t="s">
        <v>484</v>
      </c>
      <c r="G59" s="163"/>
      <c r="H59" s="165">
        <f>380000/3.6</f>
        <v>105555.55555555555</v>
      </c>
      <c r="I59" s="163">
        <v>50</v>
      </c>
      <c r="J59" s="163">
        <v>50</v>
      </c>
      <c r="K59" s="163" t="s">
        <v>201</v>
      </c>
      <c r="L59" s="163" t="s">
        <v>179</v>
      </c>
      <c r="M59" s="167">
        <v>42491</v>
      </c>
      <c r="N59" s="167">
        <v>42735</v>
      </c>
      <c r="O59" s="176" t="s">
        <v>507</v>
      </c>
      <c r="P59" s="163"/>
      <c r="Q59" s="159" t="s">
        <v>3</v>
      </c>
    </row>
    <row r="60" spans="1:18" ht="30" x14ac:dyDescent="0.25">
      <c r="A60" s="159" t="s">
        <v>382</v>
      </c>
      <c r="B60" s="163" t="s">
        <v>148</v>
      </c>
      <c r="C60" s="163" t="s">
        <v>412</v>
      </c>
      <c r="D60" s="163" t="s">
        <v>60</v>
      </c>
      <c r="E60" s="163"/>
      <c r="F60" s="163" t="s">
        <v>461</v>
      </c>
      <c r="G60" s="163"/>
      <c r="H60" s="165">
        <v>73888.888888888891</v>
      </c>
      <c r="I60" s="163">
        <v>100</v>
      </c>
      <c r="J60" s="163">
        <v>0</v>
      </c>
      <c r="K60" s="163" t="s">
        <v>430</v>
      </c>
      <c r="L60" s="163" t="s">
        <v>179</v>
      </c>
      <c r="M60" s="167">
        <v>42491</v>
      </c>
      <c r="N60" s="167">
        <v>42675</v>
      </c>
      <c r="O60" s="163"/>
      <c r="P60" s="163"/>
      <c r="Q60" s="159" t="s">
        <v>3</v>
      </c>
    </row>
    <row r="61" spans="1:18" ht="75" x14ac:dyDescent="0.25">
      <c r="A61" s="159" t="s">
        <v>382</v>
      </c>
      <c r="B61" s="163" t="s">
        <v>151</v>
      </c>
      <c r="C61" s="163" t="s">
        <v>413</v>
      </c>
      <c r="D61" s="163" t="s">
        <v>60</v>
      </c>
      <c r="E61" s="163"/>
      <c r="F61" s="176" t="s">
        <v>486</v>
      </c>
      <c r="G61" s="163"/>
      <c r="H61" s="165">
        <v>63333.333333333328</v>
      </c>
      <c r="I61" s="163">
        <v>50</v>
      </c>
      <c r="J61" s="163">
        <v>50</v>
      </c>
      <c r="K61" s="163" t="s">
        <v>202</v>
      </c>
      <c r="L61" s="163" t="s">
        <v>179</v>
      </c>
      <c r="M61" s="167">
        <v>42491</v>
      </c>
      <c r="N61" s="167">
        <v>42675</v>
      </c>
      <c r="O61" s="163" t="s">
        <v>431</v>
      </c>
      <c r="P61" s="163"/>
      <c r="Q61" s="159" t="s">
        <v>3</v>
      </c>
    </row>
    <row r="62" spans="1:18" ht="30" x14ac:dyDescent="0.25">
      <c r="A62" s="159" t="s">
        <v>382</v>
      </c>
      <c r="B62" s="163" t="s">
        <v>152</v>
      </c>
      <c r="C62" s="163" t="s">
        <v>414</v>
      </c>
      <c r="D62" s="163" t="s">
        <v>48</v>
      </c>
      <c r="E62" s="163"/>
      <c r="F62" s="176" t="s">
        <v>452</v>
      </c>
      <c r="G62" s="163"/>
      <c r="H62" s="165">
        <v>52777.777777777774</v>
      </c>
      <c r="I62" s="163">
        <v>0</v>
      </c>
      <c r="J62" s="163">
        <v>100</v>
      </c>
      <c r="K62" s="163" t="s">
        <v>200</v>
      </c>
      <c r="L62" s="163" t="s">
        <v>179</v>
      </c>
      <c r="M62" s="167">
        <v>42491</v>
      </c>
      <c r="N62" s="167">
        <v>42735</v>
      </c>
      <c r="O62" s="163" t="s">
        <v>165</v>
      </c>
      <c r="P62" s="163"/>
      <c r="Q62" s="159" t="s">
        <v>3</v>
      </c>
    </row>
    <row r="63" spans="1:18" ht="45" x14ac:dyDescent="0.25">
      <c r="A63" s="159" t="s">
        <v>382</v>
      </c>
      <c r="B63" s="163" t="s">
        <v>155</v>
      </c>
      <c r="C63" s="163" t="s">
        <v>415</v>
      </c>
      <c r="D63" s="163" t="s">
        <v>48</v>
      </c>
      <c r="E63" s="163"/>
      <c r="F63" s="176" t="s">
        <v>455</v>
      </c>
      <c r="G63" s="163"/>
      <c r="H63" s="165">
        <v>31666.666666666664</v>
      </c>
      <c r="I63" s="163">
        <v>0</v>
      </c>
      <c r="J63" s="163">
        <v>100</v>
      </c>
      <c r="K63" s="163" t="s">
        <v>205</v>
      </c>
      <c r="L63" s="163" t="s">
        <v>179</v>
      </c>
      <c r="M63" s="167">
        <v>42491</v>
      </c>
      <c r="N63" s="167">
        <v>42675</v>
      </c>
      <c r="O63" s="163" t="s">
        <v>432</v>
      </c>
      <c r="P63" s="163"/>
      <c r="Q63" s="159" t="s">
        <v>3</v>
      </c>
    </row>
    <row r="64" spans="1:18" ht="45" x14ac:dyDescent="0.25">
      <c r="A64" s="159" t="s">
        <v>382</v>
      </c>
      <c r="B64" s="163" t="s">
        <v>156</v>
      </c>
      <c r="C64" s="163" t="s">
        <v>163</v>
      </c>
      <c r="D64" s="163" t="s">
        <v>198</v>
      </c>
      <c r="E64" s="163"/>
      <c r="F64" s="176" t="s">
        <v>497</v>
      </c>
      <c r="G64" s="163"/>
      <c r="H64" s="165">
        <v>28611.111111111109</v>
      </c>
      <c r="I64" s="163">
        <v>100</v>
      </c>
      <c r="J64" s="163">
        <v>0</v>
      </c>
      <c r="K64" s="163" t="s">
        <v>199</v>
      </c>
      <c r="L64" s="163" t="s">
        <v>179</v>
      </c>
      <c r="M64" s="167">
        <v>42491</v>
      </c>
      <c r="N64" s="167">
        <v>42675</v>
      </c>
      <c r="O64" s="163"/>
      <c r="P64" s="163"/>
      <c r="Q64" s="159" t="s">
        <v>3</v>
      </c>
    </row>
    <row r="65" spans="1:48" ht="30" x14ac:dyDescent="0.25">
      <c r="A65" s="159" t="s">
        <v>382</v>
      </c>
      <c r="B65" s="163" t="s">
        <v>157</v>
      </c>
      <c r="C65" s="163" t="s">
        <v>416</v>
      </c>
      <c r="D65" s="163" t="s">
        <v>48</v>
      </c>
      <c r="E65" s="163"/>
      <c r="F65" s="176" t="s">
        <v>453</v>
      </c>
      <c r="G65" s="163"/>
      <c r="H65" s="165">
        <v>28246.108333333334</v>
      </c>
      <c r="I65" s="163">
        <v>0</v>
      </c>
      <c r="J65" s="163">
        <v>100</v>
      </c>
      <c r="K65" s="163" t="s">
        <v>177</v>
      </c>
      <c r="L65" s="163" t="s">
        <v>179</v>
      </c>
      <c r="M65" s="167">
        <v>42491</v>
      </c>
      <c r="N65" s="167">
        <v>42675</v>
      </c>
      <c r="O65" s="163" t="s">
        <v>165</v>
      </c>
      <c r="P65" s="163"/>
      <c r="Q65" s="159" t="s">
        <v>3</v>
      </c>
    </row>
    <row r="66" spans="1:48" ht="45" x14ac:dyDescent="0.25">
      <c r="A66" s="159" t="s">
        <v>382</v>
      </c>
      <c r="B66" s="163" t="s">
        <v>158</v>
      </c>
      <c r="C66" s="163" t="s">
        <v>417</v>
      </c>
      <c r="D66" s="163" t="s">
        <v>171</v>
      </c>
      <c r="E66" s="163"/>
      <c r="F66" s="176" t="s">
        <v>456</v>
      </c>
      <c r="G66" s="163"/>
      <c r="H66" s="165">
        <v>27777.777777777777</v>
      </c>
      <c r="I66" s="163">
        <v>100</v>
      </c>
      <c r="J66" s="163">
        <v>0</v>
      </c>
      <c r="K66" s="163" t="s">
        <v>199</v>
      </c>
      <c r="L66" s="163" t="s">
        <v>179</v>
      </c>
      <c r="M66" s="167">
        <v>42491</v>
      </c>
      <c r="N66" s="167">
        <v>42644</v>
      </c>
      <c r="O66" s="163"/>
      <c r="P66" s="163"/>
      <c r="Q66" s="159" t="s">
        <v>3</v>
      </c>
    </row>
    <row r="67" spans="1:48" ht="45" x14ac:dyDescent="0.25">
      <c r="A67" s="159" t="s">
        <v>382</v>
      </c>
      <c r="B67" s="163" t="s">
        <v>159</v>
      </c>
      <c r="C67" s="163" t="s">
        <v>418</v>
      </c>
      <c r="D67" s="163" t="s">
        <v>419</v>
      </c>
      <c r="E67" s="163"/>
      <c r="F67" s="176" t="s">
        <v>463</v>
      </c>
      <c r="G67" s="163"/>
      <c r="H67" s="165">
        <v>26000</v>
      </c>
      <c r="I67" s="163">
        <v>0</v>
      </c>
      <c r="J67" s="163">
        <v>100</v>
      </c>
      <c r="K67" s="163" t="s">
        <v>201</v>
      </c>
      <c r="L67" s="163" t="s">
        <v>179</v>
      </c>
      <c r="M67" s="167">
        <v>42491</v>
      </c>
      <c r="N67" s="167">
        <v>42735</v>
      </c>
      <c r="O67" s="163"/>
      <c r="P67" s="163"/>
      <c r="Q67" s="159" t="s">
        <v>3</v>
      </c>
    </row>
    <row r="68" spans="1:48" ht="45" x14ac:dyDescent="0.25">
      <c r="A68" s="159" t="s">
        <v>382</v>
      </c>
      <c r="B68" s="163" t="s">
        <v>160</v>
      </c>
      <c r="C68" s="163" t="s">
        <v>420</v>
      </c>
      <c r="D68" s="176" t="s">
        <v>508</v>
      </c>
      <c r="E68" s="152"/>
      <c r="F68" s="176" t="s">
        <v>482</v>
      </c>
      <c r="G68" s="163"/>
      <c r="H68" s="165">
        <f>160000/3.6</f>
        <v>44444.444444444445</v>
      </c>
      <c r="I68" s="163">
        <v>100</v>
      </c>
      <c r="J68" s="163">
        <v>0</v>
      </c>
      <c r="K68" s="163" t="s">
        <v>356</v>
      </c>
      <c r="L68" s="163" t="s">
        <v>179</v>
      </c>
      <c r="M68" s="167">
        <v>42491</v>
      </c>
      <c r="N68" s="167">
        <v>42735</v>
      </c>
      <c r="O68" s="163" t="s">
        <v>165</v>
      </c>
      <c r="P68" s="163"/>
      <c r="Q68" s="159" t="s">
        <v>3</v>
      </c>
    </row>
    <row r="69" spans="1:48" ht="30" x14ac:dyDescent="0.25">
      <c r="A69" s="159" t="s">
        <v>382</v>
      </c>
      <c r="B69" s="163" t="s">
        <v>162</v>
      </c>
      <c r="C69" s="163" t="s">
        <v>421</v>
      </c>
      <c r="D69" s="163" t="s">
        <v>198</v>
      </c>
      <c r="E69" s="163"/>
      <c r="F69" s="176" t="s">
        <v>464</v>
      </c>
      <c r="G69" s="163"/>
      <c r="H69" s="165">
        <v>16666.666666666668</v>
      </c>
      <c r="I69" s="163">
        <v>100</v>
      </c>
      <c r="J69" s="163">
        <v>0</v>
      </c>
      <c r="K69" s="163" t="s">
        <v>200</v>
      </c>
      <c r="L69" s="163" t="s">
        <v>386</v>
      </c>
      <c r="M69" s="167">
        <v>42491</v>
      </c>
      <c r="N69" s="167">
        <v>42735</v>
      </c>
      <c r="O69" s="163"/>
      <c r="P69" s="163"/>
      <c r="Q69" s="159" t="s">
        <v>3</v>
      </c>
    </row>
    <row r="70" spans="1:48" ht="30" x14ac:dyDescent="0.25">
      <c r="A70" s="159" t="s">
        <v>382</v>
      </c>
      <c r="B70" s="163" t="s">
        <v>164</v>
      </c>
      <c r="C70" s="163" t="s">
        <v>422</v>
      </c>
      <c r="D70" s="163" t="s">
        <v>48</v>
      </c>
      <c r="E70" s="163"/>
      <c r="F70" s="176" t="s">
        <v>476</v>
      </c>
      <c r="G70" s="163"/>
      <c r="H70" s="165">
        <f>90000/3.6</f>
        <v>25000</v>
      </c>
      <c r="I70" s="163">
        <v>100</v>
      </c>
      <c r="J70" s="163">
        <v>0</v>
      </c>
      <c r="K70" s="163" t="s">
        <v>206</v>
      </c>
      <c r="L70" s="163" t="s">
        <v>179</v>
      </c>
      <c r="M70" s="167">
        <v>42491</v>
      </c>
      <c r="N70" s="167">
        <v>42644</v>
      </c>
      <c r="O70" s="163" t="s">
        <v>433</v>
      </c>
      <c r="P70" s="163"/>
      <c r="Q70" s="159" t="s">
        <v>3</v>
      </c>
    </row>
    <row r="71" spans="1:48" ht="30" x14ac:dyDescent="0.25">
      <c r="A71" s="159" t="s">
        <v>382</v>
      </c>
      <c r="B71" s="163" t="s">
        <v>181</v>
      </c>
      <c r="C71" s="163" t="s">
        <v>197</v>
      </c>
      <c r="D71" s="163" t="s">
        <v>48</v>
      </c>
      <c r="E71" s="168"/>
      <c r="F71" s="176" t="s">
        <v>462</v>
      </c>
      <c r="G71" s="152"/>
      <c r="H71" s="165">
        <v>6944.4444444444443</v>
      </c>
      <c r="I71" s="161">
        <v>100</v>
      </c>
      <c r="J71" s="161">
        <v>0</v>
      </c>
      <c r="K71" s="166" t="s">
        <v>206</v>
      </c>
      <c r="L71" s="161" t="s">
        <v>179</v>
      </c>
      <c r="M71" s="173">
        <v>42767</v>
      </c>
      <c r="N71" s="167">
        <v>42887</v>
      </c>
      <c r="O71" s="170" t="s">
        <v>171</v>
      </c>
      <c r="P71" s="168"/>
      <c r="Q71" s="159" t="s">
        <v>3</v>
      </c>
    </row>
    <row r="72" spans="1:48" ht="105" x14ac:dyDescent="0.25">
      <c r="A72" s="159" t="s">
        <v>382</v>
      </c>
      <c r="B72" s="163" t="s">
        <v>184</v>
      </c>
      <c r="C72" s="163" t="s">
        <v>423</v>
      </c>
      <c r="D72" s="163" t="s">
        <v>165</v>
      </c>
      <c r="E72" s="163"/>
      <c r="F72" s="176" t="s">
        <v>479</v>
      </c>
      <c r="G72" s="163"/>
      <c r="H72" s="165">
        <f>30000/3.6</f>
        <v>8333.3333333333339</v>
      </c>
      <c r="I72" s="163">
        <v>50</v>
      </c>
      <c r="J72" s="163">
        <v>50</v>
      </c>
      <c r="K72" s="163" t="s">
        <v>434</v>
      </c>
      <c r="L72" s="163" t="s">
        <v>179</v>
      </c>
      <c r="M72" s="167">
        <v>42491</v>
      </c>
      <c r="N72" s="167">
        <v>42735</v>
      </c>
      <c r="O72" s="163"/>
      <c r="P72" s="163"/>
      <c r="Q72" s="159" t="s">
        <v>3</v>
      </c>
    </row>
    <row r="73" spans="1:48" ht="30" x14ac:dyDescent="0.25">
      <c r="A73" s="159" t="s">
        <v>382</v>
      </c>
      <c r="B73" s="163" t="s">
        <v>185</v>
      </c>
      <c r="C73" s="163" t="s">
        <v>424</v>
      </c>
      <c r="D73" s="163" t="s">
        <v>171</v>
      </c>
      <c r="E73" s="163"/>
      <c r="F73" s="176" t="s">
        <v>448</v>
      </c>
      <c r="G73" s="163"/>
      <c r="H73" s="165">
        <v>4722.2222222222217</v>
      </c>
      <c r="I73" s="163">
        <v>100</v>
      </c>
      <c r="J73" s="163">
        <v>0</v>
      </c>
      <c r="K73" s="163" t="s">
        <v>208</v>
      </c>
      <c r="L73" s="163" t="s">
        <v>179</v>
      </c>
      <c r="M73" s="167">
        <v>42491</v>
      </c>
      <c r="N73" s="167">
        <v>42644</v>
      </c>
      <c r="O73" s="163"/>
      <c r="P73" s="163"/>
      <c r="Q73" s="159" t="s">
        <v>3</v>
      </c>
    </row>
    <row r="74" spans="1:48" ht="30" x14ac:dyDescent="0.25">
      <c r="A74" s="159" t="s">
        <v>382</v>
      </c>
      <c r="B74" s="163" t="s">
        <v>187</v>
      </c>
      <c r="C74" s="163" t="s">
        <v>425</v>
      </c>
      <c r="D74" s="163" t="s">
        <v>171</v>
      </c>
      <c r="E74" s="163"/>
      <c r="F74" s="176" t="s">
        <v>469</v>
      </c>
      <c r="G74" s="163"/>
      <c r="H74" s="165">
        <f>15000/3.6</f>
        <v>4166.666666666667</v>
      </c>
      <c r="I74" s="163">
        <v>100</v>
      </c>
      <c r="J74" s="163">
        <v>0</v>
      </c>
      <c r="K74" s="163" t="s">
        <v>208</v>
      </c>
      <c r="L74" s="163" t="s">
        <v>179</v>
      </c>
      <c r="M74" s="167">
        <v>42491</v>
      </c>
      <c r="N74" s="167">
        <v>42644</v>
      </c>
      <c r="O74" s="163"/>
      <c r="P74" s="163"/>
      <c r="Q74" s="159" t="s">
        <v>3</v>
      </c>
    </row>
    <row r="75" spans="1:48" ht="30" x14ac:dyDescent="0.25">
      <c r="A75" s="166" t="s">
        <v>136</v>
      </c>
      <c r="B75" s="166" t="s">
        <v>331</v>
      </c>
      <c r="C75" s="166" t="s">
        <v>477</v>
      </c>
      <c r="D75" s="161" t="s">
        <v>60</v>
      </c>
      <c r="E75" s="166"/>
      <c r="F75" s="166"/>
      <c r="G75" s="164"/>
      <c r="H75" s="165">
        <v>6916.6666666666661</v>
      </c>
      <c r="I75" s="161">
        <v>100</v>
      </c>
      <c r="J75" s="161">
        <v>0</v>
      </c>
      <c r="K75" s="166" t="s">
        <v>478</v>
      </c>
      <c r="L75" s="161" t="s">
        <v>179</v>
      </c>
      <c r="M75" s="173">
        <v>42767</v>
      </c>
      <c r="N75" s="167">
        <v>42887</v>
      </c>
      <c r="O75" s="166"/>
      <c r="P75" s="166"/>
      <c r="Q75" s="159" t="s">
        <v>3</v>
      </c>
    </row>
    <row r="76" spans="1:48" ht="30" x14ac:dyDescent="0.25">
      <c r="A76" s="159" t="s">
        <v>382</v>
      </c>
      <c r="B76" s="163" t="s">
        <v>332</v>
      </c>
      <c r="C76" s="163" t="s">
        <v>426</v>
      </c>
      <c r="D76" s="163" t="s">
        <v>60</v>
      </c>
      <c r="E76" s="163"/>
      <c r="F76" s="176" t="s">
        <v>474</v>
      </c>
      <c r="G76" s="163"/>
      <c r="H76" s="165">
        <f>4000/3.6</f>
        <v>1111.1111111111111</v>
      </c>
      <c r="I76" s="163">
        <v>100</v>
      </c>
      <c r="J76" s="163">
        <v>0</v>
      </c>
      <c r="K76" s="163" t="s">
        <v>435</v>
      </c>
      <c r="L76" s="163" t="s">
        <v>179</v>
      </c>
      <c r="M76" s="167">
        <v>42614</v>
      </c>
      <c r="N76" s="167">
        <v>42675</v>
      </c>
      <c r="O76" s="163"/>
      <c r="P76" s="163"/>
      <c r="Q76" s="159" t="s">
        <v>3</v>
      </c>
    </row>
    <row r="77" spans="1:48" ht="75" x14ac:dyDescent="0.25">
      <c r="A77" s="159" t="s">
        <v>382</v>
      </c>
      <c r="B77" s="163" t="s">
        <v>334</v>
      </c>
      <c r="C77" s="163" t="s">
        <v>427</v>
      </c>
      <c r="D77" s="163" t="s">
        <v>198</v>
      </c>
      <c r="E77" s="163"/>
      <c r="F77" s="176" t="s">
        <v>488</v>
      </c>
      <c r="G77" s="163"/>
      <c r="H77" s="165">
        <f>200000/3.6</f>
        <v>55555.555555555555</v>
      </c>
      <c r="I77" s="163">
        <v>100</v>
      </c>
      <c r="J77" s="163">
        <v>0</v>
      </c>
      <c r="K77" s="163" t="s">
        <v>201</v>
      </c>
      <c r="L77" s="163" t="s">
        <v>179</v>
      </c>
      <c r="M77" s="167">
        <v>42644</v>
      </c>
      <c r="N77" s="167">
        <v>42675</v>
      </c>
      <c r="O77" s="163"/>
      <c r="P77" s="163"/>
      <c r="Q77" s="159" t="s">
        <v>3</v>
      </c>
    </row>
    <row r="78" spans="1:48" ht="60" x14ac:dyDescent="0.25">
      <c r="A78" s="159" t="s">
        <v>382</v>
      </c>
      <c r="B78" s="163" t="s">
        <v>335</v>
      </c>
      <c r="C78" s="163" t="s">
        <v>428</v>
      </c>
      <c r="D78" s="163" t="s">
        <v>429</v>
      </c>
      <c r="E78" s="163"/>
      <c r="F78" s="176" t="s">
        <v>475</v>
      </c>
      <c r="G78" s="163"/>
      <c r="H78" s="165">
        <f>20000/3.6</f>
        <v>5555.5555555555557</v>
      </c>
      <c r="I78" s="163">
        <v>100</v>
      </c>
      <c r="J78" s="163">
        <v>0</v>
      </c>
      <c r="K78" s="163" t="s">
        <v>436</v>
      </c>
      <c r="L78" s="163" t="s">
        <v>179</v>
      </c>
      <c r="M78" s="167">
        <v>42644</v>
      </c>
      <c r="N78" s="167">
        <v>42675</v>
      </c>
      <c r="O78" s="163"/>
      <c r="P78" s="163"/>
      <c r="Q78" s="159" t="s">
        <v>3</v>
      </c>
    </row>
    <row r="79" spans="1:48" ht="45" x14ac:dyDescent="0.25">
      <c r="A79" s="159" t="s">
        <v>382</v>
      </c>
      <c r="B79" s="163" t="s">
        <v>336</v>
      </c>
      <c r="C79" s="163" t="s">
        <v>260</v>
      </c>
      <c r="D79" s="163" t="s">
        <v>165</v>
      </c>
      <c r="E79" s="163"/>
      <c r="F79" s="176" t="s">
        <v>485</v>
      </c>
      <c r="G79" s="163"/>
      <c r="H79" s="165">
        <f>50000/3.6</f>
        <v>13888.888888888889</v>
      </c>
      <c r="I79" s="163">
        <v>100</v>
      </c>
      <c r="J79" s="163">
        <v>0</v>
      </c>
      <c r="K79" s="163" t="s">
        <v>199</v>
      </c>
      <c r="L79" s="163" t="s">
        <v>179</v>
      </c>
      <c r="M79" s="167">
        <v>42644</v>
      </c>
      <c r="N79" s="167">
        <v>42675</v>
      </c>
      <c r="O79" s="163"/>
      <c r="P79" s="163"/>
      <c r="Q79" s="159" t="s">
        <v>3</v>
      </c>
    </row>
    <row r="80" spans="1:48" s="78" customFormat="1" ht="30" x14ac:dyDescent="0.25">
      <c r="A80" s="144" t="s">
        <v>381</v>
      </c>
      <c r="B80" s="85" t="s">
        <v>140</v>
      </c>
      <c r="C80" s="108" t="s">
        <v>258</v>
      </c>
      <c r="D80" s="91" t="s">
        <v>198</v>
      </c>
      <c r="E80" s="136"/>
      <c r="F80" s="144"/>
      <c r="G80" s="107">
        <v>200000</v>
      </c>
      <c r="H80" s="90">
        <f>G80/3.45</f>
        <v>57971.014492753617</v>
      </c>
      <c r="I80" s="94">
        <v>50</v>
      </c>
      <c r="J80" s="94">
        <v>50</v>
      </c>
      <c r="K80" s="88" t="s">
        <v>203</v>
      </c>
      <c r="L80" s="94" t="s">
        <v>179</v>
      </c>
      <c r="M80" s="141">
        <v>42767</v>
      </c>
      <c r="N80" s="142">
        <v>43040</v>
      </c>
      <c r="O80" s="145"/>
      <c r="P80" s="136"/>
      <c r="Q80" s="144" t="s">
        <v>1</v>
      </c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</row>
    <row r="81" spans="1:48" s="78" customFormat="1" ht="30" x14ac:dyDescent="0.25">
      <c r="A81" s="144" t="s">
        <v>381</v>
      </c>
      <c r="B81" s="85" t="s">
        <v>141</v>
      </c>
      <c r="C81" s="108" t="s">
        <v>259</v>
      </c>
      <c r="D81" s="91" t="s">
        <v>198</v>
      </c>
      <c r="E81" s="86"/>
      <c r="F81" s="93"/>
      <c r="G81" s="107">
        <v>170000</v>
      </c>
      <c r="H81" s="90">
        <f t="shared" ref="H81:H143" si="2">G81/3.45</f>
        <v>49275.362318840576</v>
      </c>
      <c r="I81" s="94">
        <v>50</v>
      </c>
      <c r="J81" s="94">
        <v>50</v>
      </c>
      <c r="K81" s="88" t="s">
        <v>370</v>
      </c>
      <c r="L81" s="94" t="s">
        <v>179</v>
      </c>
      <c r="M81" s="141">
        <v>42767</v>
      </c>
      <c r="N81" s="142">
        <v>43100</v>
      </c>
      <c r="O81" s="145"/>
      <c r="P81" s="136"/>
      <c r="Q81" s="144" t="s">
        <v>1</v>
      </c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</row>
    <row r="82" spans="1:48" s="78" customFormat="1" ht="45" x14ac:dyDescent="0.25">
      <c r="A82" s="144" t="s">
        <v>381</v>
      </c>
      <c r="B82" s="85" t="s">
        <v>142</v>
      </c>
      <c r="C82" s="115" t="s">
        <v>260</v>
      </c>
      <c r="D82" s="91" t="s">
        <v>198</v>
      </c>
      <c r="E82" s="95"/>
      <c r="F82" s="96"/>
      <c r="G82" s="107">
        <v>106944.46</v>
      </c>
      <c r="H82" s="90">
        <f t="shared" si="2"/>
        <v>30998.394202898551</v>
      </c>
      <c r="I82" s="94">
        <v>50</v>
      </c>
      <c r="J82" s="94">
        <v>50</v>
      </c>
      <c r="K82" s="88" t="s">
        <v>199</v>
      </c>
      <c r="L82" s="94" t="s">
        <v>179</v>
      </c>
      <c r="M82" s="141">
        <v>42767</v>
      </c>
      <c r="N82" s="142">
        <v>43040</v>
      </c>
      <c r="O82" s="145"/>
      <c r="P82" s="136"/>
      <c r="Q82" s="144" t="s">
        <v>1</v>
      </c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</row>
    <row r="83" spans="1:48" s="78" customFormat="1" ht="30" x14ac:dyDescent="0.25">
      <c r="A83" s="144" t="s">
        <v>381</v>
      </c>
      <c r="B83" s="85" t="s">
        <v>375</v>
      </c>
      <c r="C83" s="108" t="s">
        <v>261</v>
      </c>
      <c r="D83" s="91" t="s">
        <v>198</v>
      </c>
      <c r="E83" s="95"/>
      <c r="F83" s="96"/>
      <c r="G83" s="107">
        <v>60000</v>
      </c>
      <c r="H83" s="90">
        <f t="shared" si="2"/>
        <v>17391.304347826084</v>
      </c>
      <c r="I83" s="94">
        <v>50</v>
      </c>
      <c r="J83" s="94">
        <v>50</v>
      </c>
      <c r="K83" s="88" t="s">
        <v>205</v>
      </c>
      <c r="L83" s="94" t="s">
        <v>179</v>
      </c>
      <c r="M83" s="141">
        <v>42826</v>
      </c>
      <c r="N83" s="142">
        <v>43100</v>
      </c>
      <c r="O83" s="145"/>
      <c r="P83" s="136"/>
      <c r="Q83" s="144" t="s">
        <v>1</v>
      </c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</row>
    <row r="84" spans="1:48" s="78" customFormat="1" ht="45" x14ac:dyDescent="0.25">
      <c r="A84" s="144" t="s">
        <v>381</v>
      </c>
      <c r="B84" s="85" t="s">
        <v>143</v>
      </c>
      <c r="C84" s="178" t="s">
        <v>282</v>
      </c>
      <c r="D84" s="87" t="s">
        <v>171</v>
      </c>
      <c r="E84" s="95"/>
      <c r="F84" s="96"/>
      <c r="G84" s="107">
        <v>1150000</v>
      </c>
      <c r="H84" s="90">
        <f t="shared" si="2"/>
        <v>333333.33333333331</v>
      </c>
      <c r="I84" s="94">
        <v>50</v>
      </c>
      <c r="J84" s="94">
        <v>50</v>
      </c>
      <c r="K84" s="88" t="s">
        <v>173</v>
      </c>
      <c r="L84" s="94" t="s">
        <v>179</v>
      </c>
      <c r="M84" s="141">
        <v>42767</v>
      </c>
      <c r="N84" s="142">
        <v>43100</v>
      </c>
      <c r="O84" s="145"/>
      <c r="P84" s="136"/>
      <c r="Q84" s="144" t="s">
        <v>1</v>
      </c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</row>
    <row r="85" spans="1:48" s="78" customFormat="1" ht="45" x14ac:dyDescent="0.25">
      <c r="A85" s="144" t="s">
        <v>381</v>
      </c>
      <c r="B85" s="85" t="s">
        <v>144</v>
      </c>
      <c r="C85" s="108" t="s">
        <v>283</v>
      </c>
      <c r="D85" s="87" t="s">
        <v>171</v>
      </c>
      <c r="E85" s="95"/>
      <c r="F85" s="96"/>
      <c r="G85" s="107">
        <v>1725000</v>
      </c>
      <c r="H85" s="90">
        <f>G85/3.45</f>
        <v>500000</v>
      </c>
      <c r="I85" s="94">
        <v>50</v>
      </c>
      <c r="J85" s="94">
        <v>50</v>
      </c>
      <c r="K85" s="88" t="s">
        <v>355</v>
      </c>
      <c r="L85" s="94" t="s">
        <v>179</v>
      </c>
      <c r="M85" s="141">
        <v>42826</v>
      </c>
      <c r="N85" s="142">
        <v>43100</v>
      </c>
      <c r="O85" s="145"/>
      <c r="P85" s="136"/>
      <c r="Q85" s="144" t="s">
        <v>1</v>
      </c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</row>
    <row r="86" spans="1:48" s="78" customFormat="1" ht="30" x14ac:dyDescent="0.25">
      <c r="A86" s="144" t="s">
        <v>381</v>
      </c>
      <c r="B86" s="85" t="s">
        <v>145</v>
      </c>
      <c r="C86" s="108" t="s">
        <v>284</v>
      </c>
      <c r="D86" s="87" t="s">
        <v>171</v>
      </c>
      <c r="E86" s="95"/>
      <c r="F86" s="96"/>
      <c r="G86" s="107">
        <v>497607.5</v>
      </c>
      <c r="H86" s="90">
        <f t="shared" si="2"/>
        <v>144234.0579710145</v>
      </c>
      <c r="I86" s="94">
        <v>50</v>
      </c>
      <c r="J86" s="94">
        <v>50</v>
      </c>
      <c r="K86" s="88" t="s">
        <v>177</v>
      </c>
      <c r="L86" s="94" t="s">
        <v>179</v>
      </c>
      <c r="M86" s="141">
        <v>42767</v>
      </c>
      <c r="N86" s="142">
        <v>43100</v>
      </c>
      <c r="O86" s="145"/>
      <c r="P86" s="136"/>
      <c r="Q86" s="144" t="s">
        <v>1</v>
      </c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</row>
    <row r="87" spans="1:48" s="78" customFormat="1" ht="30" x14ac:dyDescent="0.25">
      <c r="A87" s="144" t="s">
        <v>381</v>
      </c>
      <c r="B87" s="85" t="s">
        <v>146</v>
      </c>
      <c r="C87" s="108" t="s">
        <v>193</v>
      </c>
      <c r="D87" s="87" t="s">
        <v>171</v>
      </c>
      <c r="E87" s="95"/>
      <c r="F87" s="96"/>
      <c r="G87" s="107">
        <v>1207500</v>
      </c>
      <c r="H87" s="90">
        <f t="shared" si="2"/>
        <v>350000</v>
      </c>
      <c r="I87" s="94">
        <v>50</v>
      </c>
      <c r="J87" s="94">
        <v>50</v>
      </c>
      <c r="K87" s="88" t="s">
        <v>178</v>
      </c>
      <c r="L87" s="94" t="s">
        <v>179</v>
      </c>
      <c r="M87" s="141">
        <v>42767</v>
      </c>
      <c r="N87" s="142">
        <v>43100</v>
      </c>
      <c r="O87" s="145"/>
      <c r="P87" s="136"/>
      <c r="Q87" s="144" t="s">
        <v>1</v>
      </c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</row>
    <row r="88" spans="1:48" s="78" customFormat="1" ht="45" x14ac:dyDescent="0.25">
      <c r="A88" s="144" t="s">
        <v>381</v>
      </c>
      <c r="B88" s="85" t="s">
        <v>147</v>
      </c>
      <c r="C88" s="108" t="s">
        <v>285</v>
      </c>
      <c r="D88" s="95" t="s">
        <v>505</v>
      </c>
      <c r="E88" s="95"/>
      <c r="F88" s="96"/>
      <c r="G88" s="107">
        <v>318478.8</v>
      </c>
      <c r="H88" s="90">
        <f t="shared" si="2"/>
        <v>92312.695652173905</v>
      </c>
      <c r="I88" s="94">
        <v>50</v>
      </c>
      <c r="J88" s="94">
        <v>50</v>
      </c>
      <c r="K88" s="88" t="s">
        <v>175</v>
      </c>
      <c r="L88" s="94" t="s">
        <v>179</v>
      </c>
      <c r="M88" s="141">
        <v>42767</v>
      </c>
      <c r="N88" s="142">
        <v>43100</v>
      </c>
      <c r="O88" s="183" t="s">
        <v>165</v>
      </c>
      <c r="P88" s="136"/>
      <c r="Q88" s="144" t="s">
        <v>1</v>
      </c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</row>
    <row r="89" spans="1:48" s="152" customFormat="1" ht="45" x14ac:dyDescent="0.25">
      <c r="A89" s="144" t="s">
        <v>381</v>
      </c>
      <c r="B89" s="85" t="s">
        <v>148</v>
      </c>
      <c r="C89" s="108" t="s">
        <v>286</v>
      </c>
      <c r="D89" s="95" t="s">
        <v>505</v>
      </c>
      <c r="E89" s="95"/>
      <c r="F89" s="96"/>
      <c r="G89" s="107">
        <v>300000</v>
      </c>
      <c r="H89" s="90">
        <f t="shared" si="2"/>
        <v>86956.521739130432</v>
      </c>
      <c r="I89" s="94">
        <v>50</v>
      </c>
      <c r="J89" s="94">
        <v>50</v>
      </c>
      <c r="K89" s="88" t="s">
        <v>202</v>
      </c>
      <c r="L89" s="94" t="s">
        <v>179</v>
      </c>
      <c r="M89" s="141">
        <v>42826</v>
      </c>
      <c r="N89" s="142">
        <v>43040</v>
      </c>
      <c r="O89" s="183" t="s">
        <v>165</v>
      </c>
      <c r="P89" s="136"/>
      <c r="Q89" s="144" t="s">
        <v>1</v>
      </c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</row>
    <row r="90" spans="1:48" s="78" customFormat="1" ht="45" x14ac:dyDescent="0.25">
      <c r="A90" s="144" t="s">
        <v>381</v>
      </c>
      <c r="B90" s="85" t="s">
        <v>149</v>
      </c>
      <c r="C90" s="115" t="s">
        <v>287</v>
      </c>
      <c r="D90" s="95" t="s">
        <v>505</v>
      </c>
      <c r="E90" s="95"/>
      <c r="F90" s="96"/>
      <c r="G90" s="107">
        <v>182400</v>
      </c>
      <c r="H90" s="90">
        <f t="shared" si="2"/>
        <v>52869.565217391304</v>
      </c>
      <c r="I90" s="94">
        <v>50</v>
      </c>
      <c r="J90" s="94">
        <v>50</v>
      </c>
      <c r="K90" s="88" t="s">
        <v>199</v>
      </c>
      <c r="L90" s="94" t="s">
        <v>179</v>
      </c>
      <c r="M90" s="141">
        <v>42795</v>
      </c>
      <c r="N90" s="142">
        <v>43100</v>
      </c>
      <c r="O90" s="183" t="s">
        <v>165</v>
      </c>
      <c r="P90" s="136"/>
      <c r="Q90" s="144" t="s">
        <v>1</v>
      </c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</row>
    <row r="91" spans="1:48" s="78" customFormat="1" ht="45" x14ac:dyDescent="0.25">
      <c r="A91" s="144" t="s">
        <v>381</v>
      </c>
      <c r="B91" s="85" t="s">
        <v>150</v>
      </c>
      <c r="C91" s="108" t="s">
        <v>288</v>
      </c>
      <c r="D91" s="95" t="s">
        <v>505</v>
      </c>
      <c r="E91" s="95"/>
      <c r="F91" s="96"/>
      <c r="G91" s="107">
        <v>621000</v>
      </c>
      <c r="H91" s="90">
        <f t="shared" si="2"/>
        <v>180000</v>
      </c>
      <c r="I91" s="94">
        <v>50</v>
      </c>
      <c r="J91" s="94">
        <v>50</v>
      </c>
      <c r="K91" s="88" t="s">
        <v>355</v>
      </c>
      <c r="L91" s="94" t="s">
        <v>179</v>
      </c>
      <c r="M91" s="141">
        <v>42795</v>
      </c>
      <c r="N91" s="142">
        <v>43100</v>
      </c>
      <c r="O91" s="183" t="s">
        <v>165</v>
      </c>
      <c r="P91" s="136"/>
      <c r="Q91" s="144" t="s">
        <v>1</v>
      </c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</row>
    <row r="92" spans="1:48" s="78" customFormat="1" ht="45" x14ac:dyDescent="0.25">
      <c r="A92" s="144" t="s">
        <v>381</v>
      </c>
      <c r="B92" s="85" t="s">
        <v>151</v>
      </c>
      <c r="C92" s="108" t="s">
        <v>289</v>
      </c>
      <c r="D92" s="95" t="s">
        <v>505</v>
      </c>
      <c r="E92" s="95"/>
      <c r="F92" s="96"/>
      <c r="G92" s="107">
        <v>160000</v>
      </c>
      <c r="H92" s="90">
        <f t="shared" si="2"/>
        <v>46376.811594202896</v>
      </c>
      <c r="I92" s="94">
        <v>50</v>
      </c>
      <c r="J92" s="94">
        <v>50</v>
      </c>
      <c r="K92" s="88" t="s">
        <v>174</v>
      </c>
      <c r="L92" s="94" t="s">
        <v>179</v>
      </c>
      <c r="M92" s="141">
        <v>42767</v>
      </c>
      <c r="N92" s="142">
        <v>43100</v>
      </c>
      <c r="O92" s="183" t="s">
        <v>165</v>
      </c>
      <c r="P92" s="136"/>
      <c r="Q92" s="144" t="s">
        <v>1</v>
      </c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</row>
    <row r="93" spans="1:48" s="78" customFormat="1" ht="45" x14ac:dyDescent="0.25">
      <c r="A93" s="144" t="s">
        <v>381</v>
      </c>
      <c r="B93" s="85" t="s">
        <v>152</v>
      </c>
      <c r="C93" s="108" t="s">
        <v>290</v>
      </c>
      <c r="D93" s="95" t="s">
        <v>505</v>
      </c>
      <c r="E93" s="95"/>
      <c r="F93" s="96"/>
      <c r="G93" s="107">
        <v>159667.20000000001</v>
      </c>
      <c r="H93" s="90">
        <f t="shared" si="2"/>
        <v>46280.34782608696</v>
      </c>
      <c r="I93" s="94">
        <v>50</v>
      </c>
      <c r="J93" s="94">
        <v>50</v>
      </c>
      <c r="K93" s="88" t="s">
        <v>199</v>
      </c>
      <c r="L93" s="94" t="s">
        <v>179</v>
      </c>
      <c r="M93" s="141">
        <v>42795</v>
      </c>
      <c r="N93" s="142">
        <v>43100</v>
      </c>
      <c r="O93" s="183" t="s">
        <v>165</v>
      </c>
      <c r="P93" s="136"/>
      <c r="Q93" s="144" t="s">
        <v>1</v>
      </c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</row>
    <row r="94" spans="1:48" s="78" customFormat="1" ht="45" x14ac:dyDescent="0.25">
      <c r="A94" s="144" t="s">
        <v>381</v>
      </c>
      <c r="B94" s="85" t="s">
        <v>153</v>
      </c>
      <c r="C94" s="108" t="s">
        <v>195</v>
      </c>
      <c r="D94" s="95" t="s">
        <v>505</v>
      </c>
      <c r="E94" s="95"/>
      <c r="F94" s="181" t="s">
        <v>504</v>
      </c>
      <c r="G94" s="107">
        <v>450000</v>
      </c>
      <c r="H94" s="90">
        <f t="shared" si="2"/>
        <v>130434.78260869565</v>
      </c>
      <c r="I94" s="94">
        <v>50</v>
      </c>
      <c r="J94" s="94">
        <v>50</v>
      </c>
      <c r="K94" s="88" t="s">
        <v>175</v>
      </c>
      <c r="L94" s="94" t="s">
        <v>179</v>
      </c>
      <c r="M94" s="141">
        <v>42767</v>
      </c>
      <c r="N94" s="142">
        <v>43100</v>
      </c>
      <c r="O94" s="183" t="s">
        <v>165</v>
      </c>
      <c r="P94" s="136"/>
      <c r="Q94" s="144" t="s">
        <v>1</v>
      </c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</row>
    <row r="95" spans="1:48" s="78" customFormat="1" ht="45" x14ac:dyDescent="0.25">
      <c r="A95" s="144" t="s">
        <v>381</v>
      </c>
      <c r="B95" s="85" t="s">
        <v>154</v>
      </c>
      <c r="C95" s="108" t="s">
        <v>291</v>
      </c>
      <c r="D95" s="95" t="s">
        <v>505</v>
      </c>
      <c r="E95" s="95"/>
      <c r="F95" s="96"/>
      <c r="G95" s="107">
        <v>414000</v>
      </c>
      <c r="H95" s="90">
        <f t="shared" si="2"/>
        <v>120000</v>
      </c>
      <c r="I95" s="94">
        <v>50</v>
      </c>
      <c r="J95" s="94">
        <v>50</v>
      </c>
      <c r="K95" s="88" t="s">
        <v>207</v>
      </c>
      <c r="L95" s="94" t="s">
        <v>179</v>
      </c>
      <c r="M95" s="141">
        <v>42767</v>
      </c>
      <c r="N95" s="142">
        <v>43100</v>
      </c>
      <c r="O95" s="183" t="s">
        <v>165</v>
      </c>
      <c r="P95" s="136"/>
      <c r="Q95" s="144" t="s">
        <v>1</v>
      </c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</row>
    <row r="96" spans="1:48" s="78" customFormat="1" ht="45" x14ac:dyDescent="0.25">
      <c r="A96" s="144" t="s">
        <v>381</v>
      </c>
      <c r="B96" s="85" t="s">
        <v>155</v>
      </c>
      <c r="C96" s="108" t="s">
        <v>163</v>
      </c>
      <c r="D96" s="95" t="s">
        <v>505</v>
      </c>
      <c r="E96" s="95"/>
      <c r="F96" s="96"/>
      <c r="G96" s="107">
        <v>110152.77</v>
      </c>
      <c r="H96" s="90">
        <f t="shared" si="2"/>
        <v>31928.339130434782</v>
      </c>
      <c r="I96" s="94">
        <v>50</v>
      </c>
      <c r="J96" s="94">
        <v>50</v>
      </c>
      <c r="K96" s="88" t="s">
        <v>199</v>
      </c>
      <c r="L96" s="94" t="s">
        <v>179</v>
      </c>
      <c r="M96" s="141">
        <v>42795</v>
      </c>
      <c r="N96" s="142">
        <v>43100</v>
      </c>
      <c r="O96" s="183" t="s">
        <v>165</v>
      </c>
      <c r="P96" s="136"/>
      <c r="Q96" s="144" t="s">
        <v>1</v>
      </c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</row>
    <row r="97" spans="1:48" s="78" customFormat="1" ht="30" x14ac:dyDescent="0.25">
      <c r="A97" s="144" t="s">
        <v>381</v>
      </c>
      <c r="B97" s="85" t="s">
        <v>156</v>
      </c>
      <c r="C97" s="115" t="s">
        <v>360</v>
      </c>
      <c r="D97" s="95" t="s">
        <v>505</v>
      </c>
      <c r="E97" s="95"/>
      <c r="F97" s="96"/>
      <c r="G97" s="107">
        <v>100000</v>
      </c>
      <c r="H97" s="90">
        <f t="shared" si="2"/>
        <v>28985.507246376808</v>
      </c>
      <c r="I97" s="94">
        <v>50</v>
      </c>
      <c r="J97" s="94">
        <v>50</v>
      </c>
      <c r="K97" s="88" t="s">
        <v>205</v>
      </c>
      <c r="L97" s="94" t="s">
        <v>179</v>
      </c>
      <c r="M97" s="141">
        <v>42795</v>
      </c>
      <c r="N97" s="142">
        <v>43100</v>
      </c>
      <c r="O97" s="183" t="s">
        <v>165</v>
      </c>
      <c r="P97" s="136"/>
      <c r="Q97" s="144" t="s">
        <v>1</v>
      </c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</row>
    <row r="98" spans="1:48" s="78" customFormat="1" ht="45" x14ac:dyDescent="0.25">
      <c r="A98" s="144" t="s">
        <v>381</v>
      </c>
      <c r="B98" s="85" t="s">
        <v>157</v>
      </c>
      <c r="C98" s="108" t="s">
        <v>292</v>
      </c>
      <c r="D98" s="95" t="s">
        <v>505</v>
      </c>
      <c r="E98" s="95"/>
      <c r="F98" s="96"/>
      <c r="G98" s="107">
        <v>50000</v>
      </c>
      <c r="H98" s="90">
        <f t="shared" si="2"/>
        <v>14492.753623188404</v>
      </c>
      <c r="I98" s="94">
        <v>50</v>
      </c>
      <c r="J98" s="94">
        <v>50</v>
      </c>
      <c r="K98" s="88" t="s">
        <v>356</v>
      </c>
      <c r="L98" s="94" t="s">
        <v>179</v>
      </c>
      <c r="M98" s="141">
        <v>42767</v>
      </c>
      <c r="N98" s="142">
        <v>43100</v>
      </c>
      <c r="O98" s="183" t="s">
        <v>165</v>
      </c>
      <c r="P98" s="136"/>
      <c r="Q98" s="144" t="s">
        <v>1</v>
      </c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</row>
    <row r="99" spans="1:48" s="78" customFormat="1" ht="45" x14ac:dyDescent="0.25">
      <c r="A99" s="144" t="s">
        <v>381</v>
      </c>
      <c r="B99" s="85" t="s">
        <v>158</v>
      </c>
      <c r="C99" s="108" t="s">
        <v>293</v>
      </c>
      <c r="D99" s="95" t="s">
        <v>505</v>
      </c>
      <c r="E99" s="95"/>
      <c r="F99" s="96"/>
      <c r="G99" s="107">
        <v>100000</v>
      </c>
      <c r="H99" s="90">
        <f t="shared" si="2"/>
        <v>28985.507246376808</v>
      </c>
      <c r="I99" s="94">
        <v>50</v>
      </c>
      <c r="J99" s="94">
        <v>50</v>
      </c>
      <c r="K99" s="88" t="s">
        <v>356</v>
      </c>
      <c r="L99" s="94" t="s">
        <v>179</v>
      </c>
      <c r="M99" s="141">
        <v>42767</v>
      </c>
      <c r="N99" s="142">
        <v>43100</v>
      </c>
      <c r="O99" s="183" t="s">
        <v>165</v>
      </c>
      <c r="P99" s="136"/>
      <c r="Q99" s="144" t="s">
        <v>1</v>
      </c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</row>
    <row r="100" spans="1:48" s="78" customFormat="1" ht="45" x14ac:dyDescent="0.25">
      <c r="A100" s="144" t="s">
        <v>381</v>
      </c>
      <c r="B100" s="85" t="s">
        <v>159</v>
      </c>
      <c r="C100" s="108" t="s">
        <v>294</v>
      </c>
      <c r="D100" s="95" t="s">
        <v>505</v>
      </c>
      <c r="E100" s="95"/>
      <c r="F100" s="96"/>
      <c r="G100" s="107">
        <v>100000</v>
      </c>
      <c r="H100" s="90">
        <f t="shared" si="2"/>
        <v>28985.507246376808</v>
      </c>
      <c r="I100" s="94">
        <v>50</v>
      </c>
      <c r="J100" s="94">
        <v>50</v>
      </c>
      <c r="K100" s="88" t="s">
        <v>356</v>
      </c>
      <c r="L100" s="94" t="s">
        <v>179</v>
      </c>
      <c r="M100" s="141">
        <v>42767</v>
      </c>
      <c r="N100" s="142">
        <v>43040</v>
      </c>
      <c r="O100" s="183" t="s">
        <v>165</v>
      </c>
      <c r="P100" s="136"/>
      <c r="Q100" s="144" t="s">
        <v>1</v>
      </c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</row>
    <row r="101" spans="1:48" s="84" customFormat="1" ht="45" x14ac:dyDescent="0.25">
      <c r="A101" s="144" t="s">
        <v>381</v>
      </c>
      <c r="B101" s="85" t="s">
        <v>160</v>
      </c>
      <c r="C101" s="179" t="s">
        <v>295</v>
      </c>
      <c r="D101" s="95" t="s">
        <v>505</v>
      </c>
      <c r="E101" s="95"/>
      <c r="F101" s="96"/>
      <c r="G101" s="107">
        <v>100000</v>
      </c>
      <c r="H101" s="90">
        <f t="shared" si="2"/>
        <v>28985.507246376808</v>
      </c>
      <c r="I101" s="94">
        <v>50</v>
      </c>
      <c r="J101" s="94">
        <v>50</v>
      </c>
      <c r="K101" s="88" t="s">
        <v>202</v>
      </c>
      <c r="L101" s="94" t="s">
        <v>179</v>
      </c>
      <c r="M101" s="141">
        <v>42767</v>
      </c>
      <c r="N101" s="142">
        <v>43100</v>
      </c>
      <c r="O101" s="183" t="s">
        <v>165</v>
      </c>
      <c r="P101" s="136"/>
      <c r="Q101" s="144" t="s">
        <v>1</v>
      </c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</row>
    <row r="102" spans="1:48" s="78" customFormat="1" ht="30" x14ac:dyDescent="0.25">
      <c r="A102" s="144" t="s">
        <v>381</v>
      </c>
      <c r="B102" s="85" t="s">
        <v>161</v>
      </c>
      <c r="C102" s="108" t="s">
        <v>296</v>
      </c>
      <c r="D102" s="95" t="s">
        <v>505</v>
      </c>
      <c r="E102" s="95"/>
      <c r="F102" s="96"/>
      <c r="G102" s="107">
        <v>100000</v>
      </c>
      <c r="H102" s="90">
        <f t="shared" si="2"/>
        <v>28985.507246376808</v>
      </c>
      <c r="I102" s="94">
        <v>50</v>
      </c>
      <c r="J102" s="94">
        <v>50</v>
      </c>
      <c r="K102" s="88" t="s">
        <v>208</v>
      </c>
      <c r="L102" s="94" t="s">
        <v>179</v>
      </c>
      <c r="M102" s="141">
        <v>42795</v>
      </c>
      <c r="N102" s="142">
        <v>43100</v>
      </c>
      <c r="O102" s="183" t="s">
        <v>165</v>
      </c>
      <c r="P102" s="136"/>
      <c r="Q102" s="144" t="s">
        <v>1</v>
      </c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</row>
    <row r="103" spans="1:48" s="78" customFormat="1" ht="45" x14ac:dyDescent="0.25">
      <c r="A103" s="144" t="s">
        <v>381</v>
      </c>
      <c r="B103" s="85" t="s">
        <v>162</v>
      </c>
      <c r="C103" s="108" t="s">
        <v>297</v>
      </c>
      <c r="D103" s="95" t="s">
        <v>505</v>
      </c>
      <c r="E103" s="95"/>
      <c r="F103" s="96"/>
      <c r="G103" s="107">
        <v>97222.23</v>
      </c>
      <c r="H103" s="90">
        <f t="shared" si="2"/>
        <v>28180.356521739126</v>
      </c>
      <c r="I103" s="94">
        <v>50</v>
      </c>
      <c r="J103" s="94">
        <v>50</v>
      </c>
      <c r="K103" s="88" t="s">
        <v>199</v>
      </c>
      <c r="L103" s="94" t="s">
        <v>179</v>
      </c>
      <c r="M103" s="141">
        <v>42795</v>
      </c>
      <c r="N103" s="142">
        <v>43040</v>
      </c>
      <c r="O103" s="183" t="s">
        <v>165</v>
      </c>
      <c r="P103" s="136"/>
      <c r="Q103" s="144" t="s">
        <v>1</v>
      </c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</row>
    <row r="104" spans="1:48" s="78" customFormat="1" ht="30" x14ac:dyDescent="0.25">
      <c r="A104" s="144" t="s">
        <v>381</v>
      </c>
      <c r="B104" s="85" t="s">
        <v>164</v>
      </c>
      <c r="C104" s="108" t="s">
        <v>298</v>
      </c>
      <c r="D104" s="95" t="s">
        <v>505</v>
      </c>
      <c r="E104" s="184" t="s">
        <v>513</v>
      </c>
      <c r="F104" s="96"/>
      <c r="G104" s="107">
        <v>340000</v>
      </c>
      <c r="H104" s="90">
        <f t="shared" si="2"/>
        <v>98550.724637681153</v>
      </c>
      <c r="I104" s="94">
        <v>50</v>
      </c>
      <c r="J104" s="94">
        <v>50</v>
      </c>
      <c r="K104" s="88" t="s">
        <v>178</v>
      </c>
      <c r="L104" s="94" t="s">
        <v>179</v>
      </c>
      <c r="M104" s="141">
        <v>42795</v>
      </c>
      <c r="N104" s="142">
        <v>43100</v>
      </c>
      <c r="O104" s="183" t="s">
        <v>165</v>
      </c>
      <c r="P104" s="136"/>
      <c r="Q104" s="144" t="s">
        <v>1</v>
      </c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</row>
    <row r="105" spans="1:48" s="78" customFormat="1" ht="30" x14ac:dyDescent="0.25">
      <c r="A105" s="144" t="s">
        <v>381</v>
      </c>
      <c r="B105" s="85" t="s">
        <v>167</v>
      </c>
      <c r="C105" s="108" t="s">
        <v>299</v>
      </c>
      <c r="D105" s="95" t="s">
        <v>505</v>
      </c>
      <c r="E105" s="95"/>
      <c r="F105" s="96"/>
      <c r="G105" s="107">
        <v>80000</v>
      </c>
      <c r="H105" s="90">
        <f t="shared" si="2"/>
        <v>23188.405797101448</v>
      </c>
      <c r="I105" s="94">
        <v>50</v>
      </c>
      <c r="J105" s="94">
        <v>50</v>
      </c>
      <c r="K105" s="88" t="s">
        <v>206</v>
      </c>
      <c r="L105" s="94" t="s">
        <v>179</v>
      </c>
      <c r="M105" s="141">
        <v>42795</v>
      </c>
      <c r="N105" s="142">
        <v>43100</v>
      </c>
      <c r="O105" s="183" t="s">
        <v>165</v>
      </c>
      <c r="P105" s="136"/>
      <c r="Q105" s="144" t="s">
        <v>1</v>
      </c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</row>
    <row r="106" spans="1:48" s="78" customFormat="1" ht="45" x14ac:dyDescent="0.25">
      <c r="A106" s="144" t="s">
        <v>381</v>
      </c>
      <c r="B106" s="85" t="s">
        <v>180</v>
      </c>
      <c r="C106" s="91" t="s">
        <v>300</v>
      </c>
      <c r="D106" s="95" t="s">
        <v>505</v>
      </c>
      <c r="E106" s="95"/>
      <c r="F106" s="96"/>
      <c r="G106" s="107">
        <v>80000</v>
      </c>
      <c r="H106" s="90">
        <f t="shared" si="2"/>
        <v>23188.405797101448</v>
      </c>
      <c r="I106" s="94">
        <v>50</v>
      </c>
      <c r="J106" s="94">
        <v>50</v>
      </c>
      <c r="K106" s="88" t="s">
        <v>357</v>
      </c>
      <c r="L106" s="94" t="s">
        <v>179</v>
      </c>
      <c r="M106" s="141">
        <v>42767</v>
      </c>
      <c r="N106" s="142">
        <v>43100</v>
      </c>
      <c r="O106" s="183" t="s">
        <v>165</v>
      </c>
      <c r="P106" s="136"/>
      <c r="Q106" s="144" t="s">
        <v>1</v>
      </c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</row>
    <row r="107" spans="1:48" s="78" customFormat="1" ht="45" x14ac:dyDescent="0.25">
      <c r="A107" s="144" t="s">
        <v>381</v>
      </c>
      <c r="B107" s="85" t="s">
        <v>181</v>
      </c>
      <c r="C107" s="108" t="s">
        <v>301</v>
      </c>
      <c r="D107" s="95" t="s">
        <v>505</v>
      </c>
      <c r="E107" s="86"/>
      <c r="F107" s="92"/>
      <c r="G107" s="107">
        <v>241500</v>
      </c>
      <c r="H107" s="90">
        <f t="shared" si="2"/>
        <v>70000</v>
      </c>
      <c r="I107" s="94">
        <v>50</v>
      </c>
      <c r="J107" s="94">
        <v>50</v>
      </c>
      <c r="K107" s="88" t="s">
        <v>201</v>
      </c>
      <c r="L107" s="94" t="s">
        <v>179</v>
      </c>
      <c r="M107" s="141">
        <v>42795</v>
      </c>
      <c r="N107" s="142">
        <v>43040</v>
      </c>
      <c r="O107" s="183" t="s">
        <v>165</v>
      </c>
      <c r="P107" s="136"/>
      <c r="Q107" s="144" t="s">
        <v>1</v>
      </c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</row>
    <row r="108" spans="1:48" s="78" customFormat="1" ht="45" x14ac:dyDescent="0.25">
      <c r="A108" s="144" t="s">
        <v>381</v>
      </c>
      <c r="B108" s="85" t="s">
        <v>182</v>
      </c>
      <c r="C108" s="91" t="s">
        <v>302</v>
      </c>
      <c r="D108" s="95" t="s">
        <v>505</v>
      </c>
      <c r="E108" s="86"/>
      <c r="F108" s="93"/>
      <c r="G108" s="107">
        <v>241500</v>
      </c>
      <c r="H108" s="90">
        <f t="shared" si="2"/>
        <v>70000</v>
      </c>
      <c r="I108" s="94">
        <v>50</v>
      </c>
      <c r="J108" s="94">
        <v>50</v>
      </c>
      <c r="K108" s="88" t="s">
        <v>355</v>
      </c>
      <c r="L108" s="94" t="s">
        <v>179</v>
      </c>
      <c r="M108" s="141">
        <v>42795</v>
      </c>
      <c r="N108" s="142">
        <v>43040</v>
      </c>
      <c r="O108" s="183" t="s">
        <v>165</v>
      </c>
      <c r="P108" s="136"/>
      <c r="Q108" s="144" t="s">
        <v>1</v>
      </c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</row>
    <row r="109" spans="1:48" s="78" customFormat="1" ht="30" x14ac:dyDescent="0.25">
      <c r="A109" s="144" t="s">
        <v>381</v>
      </c>
      <c r="B109" s="85" t="s">
        <v>183</v>
      </c>
      <c r="C109" s="108" t="s">
        <v>303</v>
      </c>
      <c r="D109" s="95" t="s">
        <v>505</v>
      </c>
      <c r="E109" s="86"/>
      <c r="F109" s="93"/>
      <c r="G109" s="107">
        <v>241500</v>
      </c>
      <c r="H109" s="90">
        <f t="shared" si="2"/>
        <v>70000</v>
      </c>
      <c r="I109" s="94">
        <v>50</v>
      </c>
      <c r="J109" s="94">
        <v>50</v>
      </c>
      <c r="K109" s="88" t="s">
        <v>358</v>
      </c>
      <c r="L109" s="94" t="s">
        <v>179</v>
      </c>
      <c r="M109" s="141">
        <v>42795</v>
      </c>
      <c r="N109" s="142">
        <v>43100</v>
      </c>
      <c r="O109" s="183" t="s">
        <v>165</v>
      </c>
      <c r="P109" s="136"/>
      <c r="Q109" s="144" t="s">
        <v>1</v>
      </c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</row>
    <row r="110" spans="1:48" s="78" customFormat="1" ht="45" x14ac:dyDescent="0.25">
      <c r="A110" s="144" t="s">
        <v>381</v>
      </c>
      <c r="B110" s="85" t="s">
        <v>184</v>
      </c>
      <c r="C110" s="91" t="s">
        <v>304</v>
      </c>
      <c r="D110" s="95" t="s">
        <v>505</v>
      </c>
      <c r="E110" s="86"/>
      <c r="F110" s="93"/>
      <c r="G110" s="107">
        <v>65000</v>
      </c>
      <c r="H110" s="90">
        <f t="shared" si="2"/>
        <v>18840.579710144928</v>
      </c>
      <c r="I110" s="94">
        <v>50</v>
      </c>
      <c r="J110" s="94">
        <v>50</v>
      </c>
      <c r="K110" s="88" t="s">
        <v>175</v>
      </c>
      <c r="L110" s="94" t="s">
        <v>179</v>
      </c>
      <c r="M110" s="141">
        <v>42795</v>
      </c>
      <c r="N110" s="142">
        <v>43100</v>
      </c>
      <c r="O110" s="183" t="s">
        <v>165</v>
      </c>
      <c r="P110" s="136"/>
      <c r="Q110" s="144" t="s">
        <v>1</v>
      </c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</row>
    <row r="111" spans="1:48" s="78" customFormat="1" ht="45" x14ac:dyDescent="0.25">
      <c r="A111" s="144" t="s">
        <v>381</v>
      </c>
      <c r="B111" s="85" t="s">
        <v>185</v>
      </c>
      <c r="C111" s="108" t="s">
        <v>305</v>
      </c>
      <c r="D111" s="95" t="s">
        <v>505</v>
      </c>
      <c r="E111" s="86"/>
      <c r="F111" s="89"/>
      <c r="G111" s="107">
        <v>60000</v>
      </c>
      <c r="H111" s="90">
        <f t="shared" si="2"/>
        <v>17391.304347826084</v>
      </c>
      <c r="I111" s="94">
        <v>50</v>
      </c>
      <c r="J111" s="94">
        <v>50</v>
      </c>
      <c r="K111" s="88" t="s">
        <v>175</v>
      </c>
      <c r="L111" s="94" t="s">
        <v>179</v>
      </c>
      <c r="M111" s="141">
        <v>42767</v>
      </c>
      <c r="N111" s="142">
        <v>43100</v>
      </c>
      <c r="O111" s="183" t="s">
        <v>165</v>
      </c>
      <c r="P111" s="136"/>
      <c r="Q111" s="144" t="s">
        <v>1</v>
      </c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</row>
    <row r="112" spans="1:48" s="78" customFormat="1" ht="45" x14ac:dyDescent="0.25">
      <c r="A112" s="144" t="s">
        <v>381</v>
      </c>
      <c r="B112" s="85" t="s">
        <v>186</v>
      </c>
      <c r="C112" s="91" t="s">
        <v>306</v>
      </c>
      <c r="D112" s="95" t="s">
        <v>505</v>
      </c>
      <c r="E112" s="86"/>
      <c r="F112" s="93"/>
      <c r="G112" s="107">
        <v>60000</v>
      </c>
      <c r="H112" s="90">
        <f t="shared" si="2"/>
        <v>17391.304347826084</v>
      </c>
      <c r="I112" s="94">
        <v>50</v>
      </c>
      <c r="J112" s="94">
        <v>50</v>
      </c>
      <c r="K112" s="88" t="s">
        <v>209</v>
      </c>
      <c r="L112" s="94" t="s">
        <v>179</v>
      </c>
      <c r="M112" s="141">
        <v>42795</v>
      </c>
      <c r="N112" s="142">
        <v>43100</v>
      </c>
      <c r="O112" s="183" t="s">
        <v>165</v>
      </c>
      <c r="P112" s="136"/>
      <c r="Q112" s="144" t="s">
        <v>1</v>
      </c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</row>
    <row r="113" spans="1:48" s="78" customFormat="1" ht="30" x14ac:dyDescent="0.25">
      <c r="A113" s="144" t="s">
        <v>381</v>
      </c>
      <c r="B113" s="85" t="s">
        <v>187</v>
      </c>
      <c r="C113" s="108" t="s">
        <v>269</v>
      </c>
      <c r="D113" s="95" t="s">
        <v>505</v>
      </c>
      <c r="E113" s="86"/>
      <c r="F113" s="93"/>
      <c r="G113" s="107">
        <v>53646</v>
      </c>
      <c r="H113" s="90">
        <f t="shared" si="2"/>
        <v>15549.565217391304</v>
      </c>
      <c r="I113" s="94">
        <v>50</v>
      </c>
      <c r="J113" s="94">
        <v>50</v>
      </c>
      <c r="K113" s="88" t="s">
        <v>177</v>
      </c>
      <c r="L113" s="94" t="s">
        <v>179</v>
      </c>
      <c r="M113" s="141">
        <v>42736</v>
      </c>
      <c r="N113" s="142">
        <v>43100</v>
      </c>
      <c r="O113" s="183" t="s">
        <v>165</v>
      </c>
      <c r="P113" s="136"/>
      <c r="Q113" s="144" t="s">
        <v>1</v>
      </c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</row>
    <row r="114" spans="1:48" s="78" customFormat="1" ht="30" x14ac:dyDescent="0.25">
      <c r="A114" s="144" t="s">
        <v>381</v>
      </c>
      <c r="B114" s="85" t="s">
        <v>188</v>
      </c>
      <c r="C114" s="148" t="s">
        <v>307</v>
      </c>
      <c r="D114" s="95" t="s">
        <v>505</v>
      </c>
      <c r="E114" s="95"/>
      <c r="F114" s="96"/>
      <c r="G114" s="107">
        <v>50000</v>
      </c>
      <c r="H114" s="90">
        <f t="shared" si="2"/>
        <v>14492.753623188404</v>
      </c>
      <c r="I114" s="94">
        <v>50</v>
      </c>
      <c r="J114" s="94">
        <v>50</v>
      </c>
      <c r="K114" s="140" t="s">
        <v>206</v>
      </c>
      <c r="L114" s="94" t="s">
        <v>179</v>
      </c>
      <c r="M114" s="141">
        <v>42795</v>
      </c>
      <c r="N114" s="142">
        <v>43100</v>
      </c>
      <c r="O114" s="183" t="s">
        <v>165</v>
      </c>
      <c r="P114" s="136"/>
      <c r="Q114" s="144" t="s">
        <v>1</v>
      </c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</row>
    <row r="115" spans="1:48" s="78" customFormat="1" ht="45" x14ac:dyDescent="0.25">
      <c r="A115" s="144" t="s">
        <v>381</v>
      </c>
      <c r="B115" s="85" t="s">
        <v>189</v>
      </c>
      <c r="C115" s="148" t="s">
        <v>308</v>
      </c>
      <c r="D115" s="95" t="s">
        <v>505</v>
      </c>
      <c r="E115" s="95"/>
      <c r="F115" s="96"/>
      <c r="G115" s="107">
        <v>50000</v>
      </c>
      <c r="H115" s="90">
        <f t="shared" si="2"/>
        <v>14492.753623188404</v>
      </c>
      <c r="I115" s="94">
        <v>50</v>
      </c>
      <c r="J115" s="94">
        <v>50</v>
      </c>
      <c r="K115" s="140" t="s">
        <v>356</v>
      </c>
      <c r="L115" s="94" t="s">
        <v>179</v>
      </c>
      <c r="M115" s="141">
        <v>42795</v>
      </c>
      <c r="N115" s="142">
        <v>43100</v>
      </c>
      <c r="O115" s="183" t="s">
        <v>165</v>
      </c>
      <c r="P115" s="136"/>
      <c r="Q115" s="144" t="s">
        <v>1</v>
      </c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</row>
    <row r="116" spans="1:48" s="78" customFormat="1" ht="45" x14ac:dyDescent="0.25">
      <c r="A116" s="144" t="s">
        <v>381</v>
      </c>
      <c r="B116" s="85" t="s">
        <v>190</v>
      </c>
      <c r="C116" s="148" t="s">
        <v>309</v>
      </c>
      <c r="D116" s="95" t="s">
        <v>505</v>
      </c>
      <c r="E116" s="95"/>
      <c r="F116" s="96"/>
      <c r="G116" s="107">
        <v>50000</v>
      </c>
      <c r="H116" s="90">
        <f t="shared" si="2"/>
        <v>14492.753623188404</v>
      </c>
      <c r="I116" s="94">
        <v>50</v>
      </c>
      <c r="J116" s="94">
        <v>50</v>
      </c>
      <c r="K116" s="140" t="s">
        <v>356</v>
      </c>
      <c r="L116" s="94" t="s">
        <v>179</v>
      </c>
      <c r="M116" s="141">
        <v>42795</v>
      </c>
      <c r="N116" s="142">
        <v>43100</v>
      </c>
      <c r="O116" s="183" t="s">
        <v>165</v>
      </c>
      <c r="P116" s="136"/>
      <c r="Q116" s="144" t="s">
        <v>1</v>
      </c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</row>
    <row r="117" spans="1:48" s="78" customFormat="1" ht="45" x14ac:dyDescent="0.25">
      <c r="A117" s="144" t="s">
        <v>381</v>
      </c>
      <c r="B117" s="85" t="s">
        <v>331</v>
      </c>
      <c r="C117" s="148" t="s">
        <v>310</v>
      </c>
      <c r="D117" s="95" t="s">
        <v>505</v>
      </c>
      <c r="E117" s="95"/>
      <c r="F117" s="96"/>
      <c r="G117" s="107">
        <v>50000</v>
      </c>
      <c r="H117" s="90">
        <f t="shared" si="2"/>
        <v>14492.753623188404</v>
      </c>
      <c r="I117" s="94">
        <v>50</v>
      </c>
      <c r="J117" s="94">
        <v>50</v>
      </c>
      <c r="K117" s="140" t="s">
        <v>356</v>
      </c>
      <c r="L117" s="94" t="s">
        <v>179</v>
      </c>
      <c r="M117" s="141">
        <v>42767</v>
      </c>
      <c r="N117" s="142">
        <v>43100</v>
      </c>
      <c r="O117" s="183" t="s">
        <v>165</v>
      </c>
      <c r="P117" s="136"/>
      <c r="Q117" s="144" t="s">
        <v>1</v>
      </c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</row>
    <row r="118" spans="1:48" s="78" customFormat="1" ht="45" x14ac:dyDescent="0.25">
      <c r="A118" s="144" t="s">
        <v>381</v>
      </c>
      <c r="B118" s="85" t="s">
        <v>332</v>
      </c>
      <c r="C118" s="148" t="s">
        <v>311</v>
      </c>
      <c r="D118" s="95" t="s">
        <v>505</v>
      </c>
      <c r="E118" s="95"/>
      <c r="F118" s="96"/>
      <c r="G118" s="107">
        <v>50000</v>
      </c>
      <c r="H118" s="90">
        <f t="shared" si="2"/>
        <v>14492.753623188404</v>
      </c>
      <c r="I118" s="94">
        <v>50</v>
      </c>
      <c r="J118" s="94">
        <v>50</v>
      </c>
      <c r="K118" s="140" t="s">
        <v>202</v>
      </c>
      <c r="L118" s="94" t="s">
        <v>179</v>
      </c>
      <c r="M118" s="141">
        <v>42795</v>
      </c>
      <c r="N118" s="142">
        <v>43009</v>
      </c>
      <c r="O118" s="183" t="s">
        <v>165</v>
      </c>
      <c r="P118" s="136"/>
      <c r="Q118" s="144" t="s">
        <v>1</v>
      </c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</row>
    <row r="119" spans="1:48" s="78" customFormat="1" x14ac:dyDescent="0.25">
      <c r="A119" s="144" t="s">
        <v>381</v>
      </c>
      <c r="B119" s="85" t="s">
        <v>333</v>
      </c>
      <c r="C119" s="148" t="s">
        <v>312</v>
      </c>
      <c r="D119" s="95" t="s">
        <v>505</v>
      </c>
      <c r="E119" s="95"/>
      <c r="F119" s="96"/>
      <c r="G119" s="107">
        <v>40000</v>
      </c>
      <c r="H119" s="90">
        <f t="shared" si="2"/>
        <v>11594.202898550724</v>
      </c>
      <c r="I119" s="94">
        <v>50</v>
      </c>
      <c r="J119" s="94">
        <v>50</v>
      </c>
      <c r="K119" s="140" t="s">
        <v>208</v>
      </c>
      <c r="L119" s="94" t="s">
        <v>179</v>
      </c>
      <c r="M119" s="141">
        <v>42795</v>
      </c>
      <c r="N119" s="142">
        <v>43100</v>
      </c>
      <c r="O119" s="183" t="s">
        <v>165</v>
      </c>
      <c r="P119" s="136"/>
      <c r="Q119" s="144" t="s">
        <v>1</v>
      </c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</row>
    <row r="120" spans="1:48" s="78" customFormat="1" ht="30" x14ac:dyDescent="0.25">
      <c r="A120" s="144" t="s">
        <v>381</v>
      </c>
      <c r="B120" s="85" t="s">
        <v>334</v>
      </c>
      <c r="C120" s="148" t="s">
        <v>197</v>
      </c>
      <c r="D120" s="95" t="s">
        <v>505</v>
      </c>
      <c r="E120" s="95"/>
      <c r="F120" s="96"/>
      <c r="G120" s="107">
        <v>35000</v>
      </c>
      <c r="H120" s="90">
        <f t="shared" si="2"/>
        <v>10144.927536231884</v>
      </c>
      <c r="I120" s="94">
        <v>50</v>
      </c>
      <c r="J120" s="94">
        <v>50</v>
      </c>
      <c r="K120" s="140" t="s">
        <v>206</v>
      </c>
      <c r="L120" s="94" t="s">
        <v>179</v>
      </c>
      <c r="M120" s="141">
        <v>42795</v>
      </c>
      <c r="N120" s="142">
        <v>43009</v>
      </c>
      <c r="O120" s="183" t="s">
        <v>165</v>
      </c>
      <c r="P120" s="136"/>
      <c r="Q120" s="144" t="s">
        <v>1</v>
      </c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</row>
    <row r="121" spans="1:48" s="78" customFormat="1" ht="45" x14ac:dyDescent="0.25">
      <c r="A121" s="144" t="s">
        <v>381</v>
      </c>
      <c r="B121" s="85" t="s">
        <v>335</v>
      </c>
      <c r="C121" s="148" t="s">
        <v>313</v>
      </c>
      <c r="D121" s="95" t="s">
        <v>505</v>
      </c>
      <c r="E121" s="95"/>
      <c r="F121" s="96"/>
      <c r="G121" s="107">
        <v>103500</v>
      </c>
      <c r="H121" s="90">
        <f t="shared" si="2"/>
        <v>30000</v>
      </c>
      <c r="I121" s="94">
        <v>50</v>
      </c>
      <c r="J121" s="94">
        <v>50</v>
      </c>
      <c r="K121" s="140" t="s">
        <v>201</v>
      </c>
      <c r="L121" s="94" t="s">
        <v>179</v>
      </c>
      <c r="M121" s="141">
        <v>42795</v>
      </c>
      <c r="N121" s="142">
        <v>43100</v>
      </c>
      <c r="O121" s="183" t="s">
        <v>165</v>
      </c>
      <c r="P121" s="136"/>
      <c r="Q121" s="144" t="s">
        <v>1</v>
      </c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</row>
    <row r="122" spans="1:48" s="78" customFormat="1" ht="45" x14ac:dyDescent="0.25">
      <c r="A122" s="144" t="s">
        <v>381</v>
      </c>
      <c r="B122" s="85" t="s">
        <v>336</v>
      </c>
      <c r="C122" s="148" t="s">
        <v>314</v>
      </c>
      <c r="D122" s="95" t="s">
        <v>505</v>
      </c>
      <c r="E122" s="95"/>
      <c r="F122" s="96"/>
      <c r="G122" s="107">
        <v>103500</v>
      </c>
      <c r="H122" s="90">
        <f t="shared" si="2"/>
        <v>30000</v>
      </c>
      <c r="I122" s="94">
        <v>50</v>
      </c>
      <c r="J122" s="94">
        <v>50</v>
      </c>
      <c r="K122" s="140" t="s">
        <v>201</v>
      </c>
      <c r="L122" s="94" t="s">
        <v>179</v>
      </c>
      <c r="M122" s="141">
        <v>42370</v>
      </c>
      <c r="N122" s="142">
        <v>43100</v>
      </c>
      <c r="O122" s="183" t="s">
        <v>165</v>
      </c>
      <c r="P122" s="136"/>
      <c r="Q122" s="144" t="s">
        <v>1</v>
      </c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</row>
    <row r="123" spans="1:48" s="78" customFormat="1" x14ac:dyDescent="0.25">
      <c r="A123" s="144" t="s">
        <v>381</v>
      </c>
      <c r="B123" s="85" t="s">
        <v>337</v>
      </c>
      <c r="C123" s="148" t="s">
        <v>315</v>
      </c>
      <c r="D123" s="95" t="s">
        <v>505</v>
      </c>
      <c r="E123" s="95"/>
      <c r="F123" s="96"/>
      <c r="G123" s="107">
        <v>30000</v>
      </c>
      <c r="H123" s="90">
        <f t="shared" si="2"/>
        <v>8695.6521739130421</v>
      </c>
      <c r="I123" s="94">
        <v>50</v>
      </c>
      <c r="J123" s="94">
        <v>50</v>
      </c>
      <c r="K123" s="140" t="s">
        <v>208</v>
      </c>
      <c r="L123" s="94" t="s">
        <v>179</v>
      </c>
      <c r="M123" s="141">
        <v>42795</v>
      </c>
      <c r="N123" s="142">
        <v>43100</v>
      </c>
      <c r="O123" s="183" t="s">
        <v>165</v>
      </c>
      <c r="P123" s="136"/>
      <c r="Q123" s="144" t="s">
        <v>1</v>
      </c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</row>
    <row r="124" spans="1:48" s="78" customFormat="1" ht="45" x14ac:dyDescent="0.25">
      <c r="A124" s="144" t="s">
        <v>381</v>
      </c>
      <c r="B124" s="85" t="s">
        <v>338</v>
      </c>
      <c r="C124" s="148" t="s">
        <v>316</v>
      </c>
      <c r="D124" s="95" t="s">
        <v>505</v>
      </c>
      <c r="E124" s="95"/>
      <c r="F124" s="96"/>
      <c r="G124" s="107">
        <v>20000</v>
      </c>
      <c r="H124" s="90">
        <f t="shared" si="2"/>
        <v>5797.101449275362</v>
      </c>
      <c r="I124" s="94">
        <v>50</v>
      </c>
      <c r="J124" s="94">
        <v>50</v>
      </c>
      <c r="K124" s="140" t="s">
        <v>356</v>
      </c>
      <c r="L124" s="94" t="s">
        <v>179</v>
      </c>
      <c r="M124" s="141">
        <v>42767</v>
      </c>
      <c r="N124" s="142">
        <v>43100</v>
      </c>
      <c r="O124" s="183" t="s">
        <v>165</v>
      </c>
      <c r="P124" s="136"/>
      <c r="Q124" s="144" t="s">
        <v>1</v>
      </c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</row>
    <row r="125" spans="1:48" s="78" customFormat="1" ht="45" x14ac:dyDescent="0.25">
      <c r="A125" s="144" t="s">
        <v>381</v>
      </c>
      <c r="B125" s="85" t="s">
        <v>339</v>
      </c>
      <c r="C125" s="148" t="s">
        <v>317</v>
      </c>
      <c r="D125" s="95" t="s">
        <v>505</v>
      </c>
      <c r="E125" s="95"/>
      <c r="F125" s="96"/>
      <c r="G125" s="107">
        <v>20000</v>
      </c>
      <c r="H125" s="90">
        <f t="shared" si="2"/>
        <v>5797.101449275362</v>
      </c>
      <c r="I125" s="94">
        <v>50</v>
      </c>
      <c r="J125" s="94">
        <v>50</v>
      </c>
      <c r="K125" s="140" t="s">
        <v>202</v>
      </c>
      <c r="L125" s="94" t="s">
        <v>179</v>
      </c>
      <c r="M125" s="141">
        <v>42767</v>
      </c>
      <c r="N125" s="142">
        <v>43100</v>
      </c>
      <c r="O125" s="183" t="s">
        <v>165</v>
      </c>
      <c r="P125" s="136"/>
      <c r="Q125" s="144" t="s">
        <v>1</v>
      </c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</row>
    <row r="126" spans="1:48" s="78" customFormat="1" x14ac:dyDescent="0.25">
      <c r="A126" s="144" t="s">
        <v>381</v>
      </c>
      <c r="B126" s="85" t="s">
        <v>340</v>
      </c>
      <c r="C126" s="148" t="s">
        <v>318</v>
      </c>
      <c r="D126" s="95" t="s">
        <v>505</v>
      </c>
      <c r="E126" s="95"/>
      <c r="F126" s="96"/>
      <c r="G126" s="107">
        <v>20000</v>
      </c>
      <c r="H126" s="90">
        <f t="shared" si="2"/>
        <v>5797.101449275362</v>
      </c>
      <c r="I126" s="94">
        <v>50</v>
      </c>
      <c r="J126" s="94">
        <v>50</v>
      </c>
      <c r="K126" s="140" t="s">
        <v>208</v>
      </c>
      <c r="L126" s="94" t="s">
        <v>179</v>
      </c>
      <c r="M126" s="141">
        <v>42767</v>
      </c>
      <c r="N126" s="142">
        <v>43100</v>
      </c>
      <c r="O126" s="183" t="s">
        <v>165</v>
      </c>
      <c r="P126" s="136"/>
      <c r="Q126" s="144" t="s">
        <v>1</v>
      </c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</row>
    <row r="127" spans="1:48" s="78" customFormat="1" x14ac:dyDescent="0.25">
      <c r="A127" s="144" t="s">
        <v>381</v>
      </c>
      <c r="B127" s="85" t="s">
        <v>341</v>
      </c>
      <c r="C127" s="148" t="s">
        <v>319</v>
      </c>
      <c r="D127" s="95" t="s">
        <v>505</v>
      </c>
      <c r="E127" s="95"/>
      <c r="F127" s="96"/>
      <c r="G127" s="107">
        <v>20000</v>
      </c>
      <c r="H127" s="90">
        <f t="shared" si="2"/>
        <v>5797.101449275362</v>
      </c>
      <c r="I127" s="94">
        <v>50</v>
      </c>
      <c r="J127" s="94">
        <v>50</v>
      </c>
      <c r="K127" s="140" t="s">
        <v>208</v>
      </c>
      <c r="L127" s="94" t="s">
        <v>179</v>
      </c>
      <c r="M127" s="141">
        <v>42826</v>
      </c>
      <c r="N127" s="142">
        <v>43040</v>
      </c>
      <c r="O127" s="183" t="s">
        <v>165</v>
      </c>
      <c r="P127" s="136"/>
      <c r="Q127" s="144" t="s">
        <v>1</v>
      </c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</row>
    <row r="128" spans="1:48" s="78" customFormat="1" ht="45" x14ac:dyDescent="0.25">
      <c r="A128" s="144" t="s">
        <v>381</v>
      </c>
      <c r="B128" s="85" t="s">
        <v>342</v>
      </c>
      <c r="C128" s="148" t="s">
        <v>320</v>
      </c>
      <c r="D128" s="95" t="s">
        <v>505</v>
      </c>
      <c r="E128" s="95"/>
      <c r="F128" s="96"/>
      <c r="G128" s="107">
        <v>20000</v>
      </c>
      <c r="H128" s="90">
        <f t="shared" si="2"/>
        <v>5797.101449275362</v>
      </c>
      <c r="I128" s="94">
        <v>50</v>
      </c>
      <c r="J128" s="94">
        <v>50</v>
      </c>
      <c r="K128" s="140" t="s">
        <v>209</v>
      </c>
      <c r="L128" s="94" t="s">
        <v>179</v>
      </c>
      <c r="M128" s="141">
        <v>42795</v>
      </c>
      <c r="N128" s="142">
        <v>43100</v>
      </c>
      <c r="O128" s="183" t="s">
        <v>165</v>
      </c>
      <c r="P128" s="136"/>
      <c r="Q128" s="144" t="s">
        <v>1</v>
      </c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</row>
    <row r="129" spans="1:48" s="78" customFormat="1" ht="30" x14ac:dyDescent="0.25">
      <c r="A129" s="144" t="s">
        <v>381</v>
      </c>
      <c r="B129" s="85" t="s">
        <v>343</v>
      </c>
      <c r="C129" s="148" t="s">
        <v>321</v>
      </c>
      <c r="D129" s="95" t="s">
        <v>505</v>
      </c>
      <c r="E129" s="95"/>
      <c r="F129" s="96"/>
      <c r="G129" s="107">
        <v>17500</v>
      </c>
      <c r="H129" s="90">
        <f t="shared" si="2"/>
        <v>5072.463768115942</v>
      </c>
      <c r="I129" s="94">
        <v>50</v>
      </c>
      <c r="J129" s="94">
        <v>50</v>
      </c>
      <c r="K129" s="140" t="s">
        <v>359</v>
      </c>
      <c r="L129" s="94" t="s">
        <v>179</v>
      </c>
      <c r="M129" s="141">
        <v>42795</v>
      </c>
      <c r="N129" s="142">
        <v>43100</v>
      </c>
      <c r="O129" s="183" t="s">
        <v>165</v>
      </c>
      <c r="P129" s="136"/>
      <c r="Q129" s="144" t="s">
        <v>1</v>
      </c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</row>
    <row r="130" spans="1:48" s="78" customFormat="1" ht="30" x14ac:dyDescent="0.25">
      <c r="A130" s="144" t="s">
        <v>381</v>
      </c>
      <c r="B130" s="85" t="s">
        <v>344</v>
      </c>
      <c r="C130" s="148" t="s">
        <v>322</v>
      </c>
      <c r="D130" s="95" t="s">
        <v>505</v>
      </c>
      <c r="E130" s="95"/>
      <c r="F130" s="96"/>
      <c r="G130" s="107">
        <v>17000</v>
      </c>
      <c r="H130" s="90">
        <f t="shared" si="2"/>
        <v>4927.536231884058</v>
      </c>
      <c r="I130" s="94">
        <v>50</v>
      </c>
      <c r="J130" s="94">
        <v>50</v>
      </c>
      <c r="K130" s="140" t="s">
        <v>208</v>
      </c>
      <c r="L130" s="94" t="s">
        <v>179</v>
      </c>
      <c r="M130" s="141">
        <v>42795</v>
      </c>
      <c r="N130" s="142">
        <v>43040</v>
      </c>
      <c r="O130" s="183" t="s">
        <v>165</v>
      </c>
      <c r="P130" s="136"/>
      <c r="Q130" s="144" t="s">
        <v>1</v>
      </c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</row>
    <row r="131" spans="1:48" s="78" customFormat="1" x14ac:dyDescent="0.25">
      <c r="A131" s="144" t="s">
        <v>381</v>
      </c>
      <c r="B131" s="85" t="s">
        <v>345</v>
      </c>
      <c r="C131" s="148" t="s">
        <v>323</v>
      </c>
      <c r="D131" s="95" t="s">
        <v>505</v>
      </c>
      <c r="E131" s="95"/>
      <c r="F131" s="96"/>
      <c r="G131" s="107">
        <v>17000</v>
      </c>
      <c r="H131" s="90">
        <f t="shared" si="2"/>
        <v>4927.536231884058</v>
      </c>
      <c r="I131" s="94">
        <v>50</v>
      </c>
      <c r="J131" s="94">
        <v>50</v>
      </c>
      <c r="K131" s="140" t="s">
        <v>208</v>
      </c>
      <c r="L131" s="94" t="s">
        <v>179</v>
      </c>
      <c r="M131" s="141">
        <v>42795</v>
      </c>
      <c r="N131" s="142">
        <v>43040</v>
      </c>
      <c r="O131" s="183" t="s">
        <v>165</v>
      </c>
      <c r="P131" s="136"/>
      <c r="Q131" s="144" t="s">
        <v>1</v>
      </c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</row>
    <row r="132" spans="1:48" s="78" customFormat="1" x14ac:dyDescent="0.25">
      <c r="A132" s="144" t="s">
        <v>381</v>
      </c>
      <c r="B132" s="85" t="s">
        <v>346</v>
      </c>
      <c r="C132" s="148" t="s">
        <v>324</v>
      </c>
      <c r="D132" s="95" t="s">
        <v>505</v>
      </c>
      <c r="E132" s="95"/>
      <c r="F132" s="96"/>
      <c r="G132" s="107">
        <v>15000</v>
      </c>
      <c r="H132" s="90">
        <f t="shared" si="2"/>
        <v>4347.8260869565211</v>
      </c>
      <c r="I132" s="94">
        <v>50</v>
      </c>
      <c r="J132" s="94">
        <v>50</v>
      </c>
      <c r="K132" s="140" t="s">
        <v>208</v>
      </c>
      <c r="L132" s="94" t="s">
        <v>179</v>
      </c>
      <c r="M132" s="141">
        <v>42795</v>
      </c>
      <c r="N132" s="142">
        <v>43040</v>
      </c>
      <c r="O132" s="183" t="s">
        <v>165</v>
      </c>
      <c r="P132" s="136"/>
      <c r="Q132" s="144" t="s">
        <v>1</v>
      </c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</row>
    <row r="133" spans="1:48" s="78" customFormat="1" x14ac:dyDescent="0.25">
      <c r="A133" s="144" t="s">
        <v>381</v>
      </c>
      <c r="B133" s="85" t="s">
        <v>347</v>
      </c>
      <c r="C133" s="148" t="s">
        <v>325</v>
      </c>
      <c r="D133" s="95" t="s">
        <v>505</v>
      </c>
      <c r="E133" s="95"/>
      <c r="F133" s="96"/>
      <c r="G133" s="107">
        <v>12000</v>
      </c>
      <c r="H133" s="90">
        <f t="shared" si="2"/>
        <v>3478.260869565217</v>
      </c>
      <c r="I133" s="94">
        <v>50</v>
      </c>
      <c r="J133" s="94">
        <v>50</v>
      </c>
      <c r="K133" s="140" t="s">
        <v>208</v>
      </c>
      <c r="L133" s="94" t="s">
        <v>179</v>
      </c>
      <c r="M133" s="141">
        <v>42767</v>
      </c>
      <c r="N133" s="142">
        <v>43040</v>
      </c>
      <c r="O133" s="183" t="s">
        <v>165</v>
      </c>
      <c r="P133" s="136"/>
      <c r="Q133" s="144" t="s">
        <v>1</v>
      </c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</row>
    <row r="134" spans="1:48" s="78" customFormat="1" ht="30" x14ac:dyDescent="0.25">
      <c r="A134" s="144" t="s">
        <v>381</v>
      </c>
      <c r="B134" s="85" t="s">
        <v>348</v>
      </c>
      <c r="C134" s="148" t="s">
        <v>326</v>
      </c>
      <c r="D134" s="95" t="s">
        <v>505</v>
      </c>
      <c r="E134" s="95"/>
      <c r="F134" s="96"/>
      <c r="G134" s="107">
        <v>10000</v>
      </c>
      <c r="H134" s="90">
        <f t="shared" si="2"/>
        <v>2898.550724637681</v>
      </c>
      <c r="I134" s="94">
        <v>50</v>
      </c>
      <c r="J134" s="94">
        <v>50</v>
      </c>
      <c r="K134" s="140" t="s">
        <v>211</v>
      </c>
      <c r="L134" s="94" t="s">
        <v>179</v>
      </c>
      <c r="M134" s="141">
        <v>42795</v>
      </c>
      <c r="N134" s="142">
        <v>43100</v>
      </c>
      <c r="O134" s="183" t="s">
        <v>165</v>
      </c>
      <c r="P134" s="136"/>
      <c r="Q134" s="144" t="s">
        <v>1</v>
      </c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</row>
    <row r="135" spans="1:48" s="78" customFormat="1" ht="30" x14ac:dyDescent="0.25">
      <c r="A135" s="144" t="s">
        <v>381</v>
      </c>
      <c r="B135" s="85" t="s">
        <v>349</v>
      </c>
      <c r="C135" s="148" t="s">
        <v>327</v>
      </c>
      <c r="D135" s="95" t="s">
        <v>505</v>
      </c>
      <c r="E135" s="95"/>
      <c r="F135" s="96"/>
      <c r="G135" s="107">
        <v>3200</v>
      </c>
      <c r="H135" s="90">
        <f t="shared" si="2"/>
        <v>927.53623188405788</v>
      </c>
      <c r="I135" s="94">
        <v>50</v>
      </c>
      <c r="J135" s="94">
        <v>50</v>
      </c>
      <c r="K135" s="140" t="s">
        <v>371</v>
      </c>
      <c r="L135" s="94" t="s">
        <v>179</v>
      </c>
      <c r="M135" s="141">
        <v>42795</v>
      </c>
      <c r="N135" s="142">
        <v>43100</v>
      </c>
      <c r="O135" s="183" t="s">
        <v>165</v>
      </c>
      <c r="P135" s="136"/>
      <c r="Q135" s="144" t="s">
        <v>1</v>
      </c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</row>
    <row r="136" spans="1:48" s="78" customFormat="1" ht="45" x14ac:dyDescent="0.25">
      <c r="A136" s="144" t="s">
        <v>381</v>
      </c>
      <c r="B136" s="85" t="s">
        <v>350</v>
      </c>
      <c r="C136" s="148" t="s">
        <v>328</v>
      </c>
      <c r="D136" s="95" t="s">
        <v>505</v>
      </c>
      <c r="E136" s="95"/>
      <c r="F136" s="96"/>
      <c r="G136" s="107">
        <v>150000</v>
      </c>
      <c r="H136" s="90">
        <f t="shared" si="2"/>
        <v>43478.260869565216</v>
      </c>
      <c r="I136" s="94">
        <v>50</v>
      </c>
      <c r="J136" s="94">
        <v>50</v>
      </c>
      <c r="K136" s="140" t="s">
        <v>176</v>
      </c>
      <c r="L136" s="94" t="s">
        <v>179</v>
      </c>
      <c r="M136" s="141">
        <v>42795</v>
      </c>
      <c r="N136" s="142">
        <v>43100</v>
      </c>
      <c r="O136" s="183" t="s">
        <v>165</v>
      </c>
      <c r="P136" s="136"/>
      <c r="Q136" s="144" t="s">
        <v>1</v>
      </c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</row>
    <row r="137" spans="1:48" s="78" customFormat="1" ht="45" x14ac:dyDescent="0.25">
      <c r="A137" s="144" t="s">
        <v>381</v>
      </c>
      <c r="B137" s="85" t="s">
        <v>351</v>
      </c>
      <c r="C137" s="148" t="s">
        <v>329</v>
      </c>
      <c r="D137" s="87" t="s">
        <v>171</v>
      </c>
      <c r="E137" s="95"/>
      <c r="F137" s="96"/>
      <c r="G137" s="107">
        <v>450000</v>
      </c>
      <c r="H137" s="90">
        <f t="shared" si="2"/>
        <v>130434.78260869565</v>
      </c>
      <c r="I137" s="94">
        <v>50</v>
      </c>
      <c r="J137" s="94">
        <v>50</v>
      </c>
      <c r="K137" s="140" t="s">
        <v>247</v>
      </c>
      <c r="L137" s="94" t="s">
        <v>179</v>
      </c>
      <c r="M137" s="141">
        <v>42767</v>
      </c>
      <c r="N137" s="142">
        <v>43100</v>
      </c>
      <c r="O137" s="145"/>
      <c r="P137" s="136"/>
      <c r="Q137" s="144" t="s">
        <v>1</v>
      </c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</row>
    <row r="138" spans="1:48" s="78" customFormat="1" ht="45" x14ac:dyDescent="0.25">
      <c r="A138" s="144" t="s">
        <v>381</v>
      </c>
      <c r="B138" s="85" t="s">
        <v>352</v>
      </c>
      <c r="C138" s="148" t="s">
        <v>330</v>
      </c>
      <c r="D138" s="87" t="s">
        <v>171</v>
      </c>
      <c r="E138" s="95"/>
      <c r="F138" s="96"/>
      <c r="G138" s="107">
        <v>500000</v>
      </c>
      <c r="H138" s="90">
        <f t="shared" si="2"/>
        <v>144927.53623188406</v>
      </c>
      <c r="I138" s="94">
        <v>50</v>
      </c>
      <c r="J138" s="94">
        <v>50</v>
      </c>
      <c r="K138" s="140" t="s">
        <v>247</v>
      </c>
      <c r="L138" s="94" t="s">
        <v>179</v>
      </c>
      <c r="M138" s="141">
        <v>42767</v>
      </c>
      <c r="N138" s="142">
        <v>43100</v>
      </c>
      <c r="O138" s="145"/>
      <c r="P138" s="136"/>
      <c r="Q138" s="144" t="s">
        <v>1</v>
      </c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</row>
    <row r="139" spans="1:48" s="78" customFormat="1" ht="45" x14ac:dyDescent="0.25">
      <c r="A139" s="144" t="s">
        <v>381</v>
      </c>
      <c r="B139" s="85" t="s">
        <v>353</v>
      </c>
      <c r="C139" s="155" t="s">
        <v>365</v>
      </c>
      <c r="D139" s="87" t="s">
        <v>171</v>
      </c>
      <c r="E139" s="136"/>
      <c r="F139" s="144"/>
      <c r="G139" s="138">
        <v>50000</v>
      </c>
      <c r="H139" s="139">
        <f t="shared" si="2"/>
        <v>14492.753623188404</v>
      </c>
      <c r="I139" s="94">
        <v>50</v>
      </c>
      <c r="J139" s="94">
        <v>50</v>
      </c>
      <c r="K139" s="88" t="s">
        <v>175</v>
      </c>
      <c r="L139" s="94" t="s">
        <v>179</v>
      </c>
      <c r="M139" s="141">
        <v>42795</v>
      </c>
      <c r="N139" s="142">
        <v>43100</v>
      </c>
      <c r="O139" s="145"/>
      <c r="P139" s="136"/>
      <c r="Q139" s="144" t="s">
        <v>1</v>
      </c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</row>
    <row r="140" spans="1:48" s="78" customFormat="1" ht="45" x14ac:dyDescent="0.25">
      <c r="A140" s="144" t="s">
        <v>381</v>
      </c>
      <c r="B140" s="85" t="s">
        <v>354</v>
      </c>
      <c r="C140" s="155" t="s">
        <v>366</v>
      </c>
      <c r="D140" s="87" t="s">
        <v>171</v>
      </c>
      <c r="E140" s="136"/>
      <c r="F140" s="144"/>
      <c r="G140" s="138">
        <v>200000</v>
      </c>
      <c r="H140" s="139">
        <f t="shared" si="2"/>
        <v>57971.014492753617</v>
      </c>
      <c r="I140" s="94">
        <v>50</v>
      </c>
      <c r="J140" s="94">
        <v>50</v>
      </c>
      <c r="K140" s="88" t="s">
        <v>175</v>
      </c>
      <c r="L140" s="94" t="s">
        <v>179</v>
      </c>
      <c r="M140" s="141">
        <v>42795</v>
      </c>
      <c r="N140" s="142">
        <v>43100</v>
      </c>
      <c r="O140" s="145"/>
      <c r="P140" s="136"/>
      <c r="Q140" s="144" t="s">
        <v>1</v>
      </c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</row>
    <row r="141" spans="1:48" s="78" customFormat="1" ht="45" x14ac:dyDescent="0.25">
      <c r="A141" s="144" t="s">
        <v>381</v>
      </c>
      <c r="B141" s="85" t="s">
        <v>376</v>
      </c>
      <c r="C141" s="155" t="s">
        <v>367</v>
      </c>
      <c r="D141" s="87" t="s">
        <v>171</v>
      </c>
      <c r="E141" s="136"/>
      <c r="F141" s="144"/>
      <c r="G141" s="138">
        <v>250000</v>
      </c>
      <c r="H141" s="139">
        <f t="shared" si="2"/>
        <v>72463.768115942032</v>
      </c>
      <c r="I141" s="94">
        <v>50</v>
      </c>
      <c r="J141" s="94">
        <v>50</v>
      </c>
      <c r="K141" s="166" t="s">
        <v>176</v>
      </c>
      <c r="L141" s="94" t="s">
        <v>179</v>
      </c>
      <c r="M141" s="141">
        <v>42795</v>
      </c>
      <c r="N141" s="142">
        <v>43100</v>
      </c>
      <c r="O141" s="145"/>
      <c r="P141" s="136"/>
      <c r="Q141" s="144" t="s">
        <v>1</v>
      </c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</row>
    <row r="142" spans="1:48" s="78" customFormat="1" ht="45" x14ac:dyDescent="0.25">
      <c r="A142" s="144" t="s">
        <v>381</v>
      </c>
      <c r="B142" s="85" t="s">
        <v>377</v>
      </c>
      <c r="C142" s="155" t="s">
        <v>368</v>
      </c>
      <c r="D142" s="87" t="s">
        <v>171</v>
      </c>
      <c r="E142" s="136"/>
      <c r="F142" s="144"/>
      <c r="G142" s="138">
        <v>550000</v>
      </c>
      <c r="H142" s="139">
        <f t="shared" si="2"/>
        <v>159420.28985507245</v>
      </c>
      <c r="I142" s="94">
        <v>50</v>
      </c>
      <c r="J142" s="94">
        <v>50</v>
      </c>
      <c r="K142" s="88" t="s">
        <v>175</v>
      </c>
      <c r="L142" s="94" t="s">
        <v>179</v>
      </c>
      <c r="M142" s="141">
        <v>42795</v>
      </c>
      <c r="N142" s="142">
        <v>43100</v>
      </c>
      <c r="O142" s="145"/>
      <c r="P142" s="136"/>
      <c r="Q142" s="144" t="s">
        <v>1</v>
      </c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</row>
    <row r="143" spans="1:48" s="78" customFormat="1" ht="45" x14ac:dyDescent="0.25">
      <c r="A143" s="144" t="s">
        <v>381</v>
      </c>
      <c r="B143" s="85" t="s">
        <v>378</v>
      </c>
      <c r="C143" s="155" t="s">
        <v>369</v>
      </c>
      <c r="D143" s="87" t="s">
        <v>171</v>
      </c>
      <c r="E143" s="136"/>
      <c r="F143" s="144"/>
      <c r="G143" s="138">
        <v>610000</v>
      </c>
      <c r="H143" s="139">
        <f t="shared" si="2"/>
        <v>176811.59420289853</v>
      </c>
      <c r="I143" s="94">
        <v>50</v>
      </c>
      <c r="J143" s="94">
        <v>50</v>
      </c>
      <c r="K143" s="88" t="s">
        <v>175</v>
      </c>
      <c r="L143" s="94" t="s">
        <v>179</v>
      </c>
      <c r="M143" s="141">
        <v>42795</v>
      </c>
      <c r="N143" s="142">
        <v>43100</v>
      </c>
      <c r="O143" s="145"/>
      <c r="P143" s="136"/>
      <c r="Q143" s="144" t="s">
        <v>1</v>
      </c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</row>
    <row r="144" spans="1:48" s="78" customFormat="1" ht="30" x14ac:dyDescent="0.25">
      <c r="A144" s="144" t="s">
        <v>381</v>
      </c>
      <c r="B144" s="85" t="s">
        <v>501</v>
      </c>
      <c r="C144" s="155" t="s">
        <v>502</v>
      </c>
      <c r="D144" s="87" t="s">
        <v>60</v>
      </c>
      <c r="E144" s="136"/>
      <c r="F144" s="144"/>
      <c r="G144" s="138">
        <v>15000</v>
      </c>
      <c r="H144" s="139">
        <f t="shared" ref="H144" si="3">G144/3.45</f>
        <v>4347.8260869565211</v>
      </c>
      <c r="I144" s="94">
        <v>100</v>
      </c>
      <c r="J144" s="94">
        <v>0</v>
      </c>
      <c r="K144" s="140" t="s">
        <v>500</v>
      </c>
      <c r="L144" s="94" t="s">
        <v>179</v>
      </c>
      <c r="M144" s="141">
        <v>42795</v>
      </c>
      <c r="N144" s="142">
        <v>43100</v>
      </c>
      <c r="O144" s="145"/>
      <c r="P144" s="136"/>
      <c r="Q144" s="144" t="s">
        <v>1</v>
      </c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</row>
    <row r="145" spans="1:48" s="78" customFormat="1" ht="15.75" x14ac:dyDescent="0.25">
      <c r="A145" s="60"/>
      <c r="B145" s="60"/>
      <c r="C145" s="60"/>
      <c r="D145" s="60"/>
      <c r="E145" s="35"/>
      <c r="F145" s="75" t="s">
        <v>25</v>
      </c>
      <c r="G145" s="104"/>
      <c r="H145" s="77">
        <f>SUM(H80:H143)</f>
        <v>3900527.2347826106</v>
      </c>
      <c r="I145" s="64"/>
      <c r="J145" s="64"/>
      <c r="K145" s="60"/>
      <c r="L145" s="60"/>
      <c r="M145" s="35"/>
      <c r="N145" s="35"/>
      <c r="O145" s="60"/>
      <c r="P145" s="35"/>
      <c r="Q145" s="60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</row>
    <row r="146" spans="1:48" s="78" customFormat="1" ht="15.75" x14ac:dyDescent="0.25">
      <c r="A146" s="60"/>
      <c r="B146" s="60"/>
      <c r="C146" s="60"/>
      <c r="D146" s="60"/>
      <c r="E146" s="35"/>
      <c r="F146" s="124"/>
      <c r="G146" s="124"/>
      <c r="H146" s="125"/>
      <c r="I146" s="64"/>
      <c r="J146" s="64"/>
      <c r="K146" s="60"/>
      <c r="L146" s="60"/>
      <c r="M146" s="35"/>
      <c r="N146" s="35"/>
      <c r="O146" s="60"/>
      <c r="P146" s="35"/>
      <c r="Q146" s="60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</row>
    <row r="147" spans="1:48" s="78" customFormat="1" ht="15.75" x14ac:dyDescent="0.25">
      <c r="A147" s="233" t="s">
        <v>79</v>
      </c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</row>
    <row r="148" spans="1:48" s="84" customFormat="1" x14ac:dyDescent="0.25">
      <c r="A148" s="214" t="s">
        <v>77</v>
      </c>
      <c r="B148" s="214" t="s">
        <v>50</v>
      </c>
      <c r="C148" s="214" t="s">
        <v>51</v>
      </c>
      <c r="D148" s="214" t="s">
        <v>65</v>
      </c>
      <c r="E148" s="214" t="s">
        <v>80</v>
      </c>
      <c r="F148" s="214"/>
      <c r="G148" s="127"/>
      <c r="H148" s="214" t="s">
        <v>67</v>
      </c>
      <c r="I148" s="214"/>
      <c r="J148" s="214"/>
      <c r="K148" s="214" t="s">
        <v>71</v>
      </c>
      <c r="L148" s="214" t="s">
        <v>72</v>
      </c>
      <c r="M148" s="214" t="s">
        <v>73</v>
      </c>
      <c r="N148" s="214"/>
      <c r="O148" s="214" t="s">
        <v>99</v>
      </c>
      <c r="P148" s="214" t="s">
        <v>92</v>
      </c>
      <c r="Q148" s="214" t="s">
        <v>93</v>
      </c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</row>
    <row r="149" spans="1:48" s="84" customFormat="1" ht="38.25" x14ac:dyDescent="0.25">
      <c r="A149" s="214"/>
      <c r="B149" s="214"/>
      <c r="C149" s="214"/>
      <c r="D149" s="214"/>
      <c r="E149" s="214"/>
      <c r="F149" s="214"/>
      <c r="G149" s="127"/>
      <c r="H149" s="128" t="s">
        <v>69</v>
      </c>
      <c r="I149" s="129" t="s">
        <v>68</v>
      </c>
      <c r="J149" s="129" t="s">
        <v>70</v>
      </c>
      <c r="K149" s="214"/>
      <c r="L149" s="214"/>
      <c r="M149" s="127" t="s">
        <v>107</v>
      </c>
      <c r="N149" s="127" t="s">
        <v>75</v>
      </c>
      <c r="O149" s="214"/>
      <c r="P149" s="214"/>
      <c r="Q149" s="214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</row>
    <row r="150" spans="1:48" x14ac:dyDescent="0.25">
      <c r="A150" s="130" t="s">
        <v>136</v>
      </c>
      <c r="B150" s="131" t="s">
        <v>118</v>
      </c>
      <c r="C150" s="132"/>
      <c r="D150" s="132"/>
      <c r="E150" s="133"/>
      <c r="F150" s="133"/>
      <c r="G150" s="133"/>
      <c r="H150" s="134"/>
      <c r="I150" s="135"/>
      <c r="J150" s="135"/>
      <c r="K150" s="132"/>
      <c r="L150" s="132"/>
      <c r="M150" s="133"/>
      <c r="N150" s="133"/>
      <c r="O150" s="132"/>
      <c r="P150" s="133"/>
      <c r="Q150" s="132"/>
      <c r="R150" s="156"/>
    </row>
    <row r="151" spans="1:48" s="78" customFormat="1" ht="15.75" x14ac:dyDescent="0.25">
      <c r="A151" s="60"/>
      <c r="B151" s="60"/>
      <c r="C151" s="60"/>
      <c r="D151" s="60"/>
      <c r="E151" s="35"/>
      <c r="F151" s="104" t="s">
        <v>25</v>
      </c>
      <c r="G151" s="104"/>
      <c r="H151" s="126">
        <f>SUM(H150:H150)</f>
        <v>0</v>
      </c>
      <c r="I151" s="65"/>
      <c r="J151" s="64"/>
      <c r="K151" s="64"/>
      <c r="L151" s="60"/>
      <c r="M151" s="35"/>
      <c r="N151" s="35"/>
      <c r="O151" s="60"/>
      <c r="P151" s="35"/>
      <c r="Q151" s="60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</row>
    <row r="152" spans="1:48" s="78" customFormat="1" x14ac:dyDescent="0.25">
      <c r="A152" s="99"/>
      <c r="B152" s="100"/>
      <c r="C152" s="99"/>
      <c r="D152" s="99"/>
      <c r="E152" s="84"/>
      <c r="F152" s="84"/>
      <c r="G152" s="84"/>
      <c r="H152" s="101"/>
      <c r="I152" s="102"/>
      <c r="J152" s="102"/>
      <c r="K152" s="99"/>
      <c r="L152" s="100"/>
      <c r="M152" s="84"/>
      <c r="N152" s="84"/>
      <c r="O152" s="99"/>
      <c r="P152" s="84"/>
      <c r="Q152" s="100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</row>
    <row r="153" spans="1:48" s="78" customFormat="1" ht="15.75" x14ac:dyDescent="0.25">
      <c r="A153" s="233" t="s">
        <v>254</v>
      </c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</row>
    <row r="154" spans="1:48" s="78" customFormat="1" x14ac:dyDescent="0.25">
      <c r="A154" s="214" t="s">
        <v>77</v>
      </c>
      <c r="B154" s="214" t="s">
        <v>50</v>
      </c>
      <c r="C154" s="214" t="s">
        <v>51</v>
      </c>
      <c r="D154" s="214" t="s">
        <v>65</v>
      </c>
      <c r="E154" s="214" t="s">
        <v>66</v>
      </c>
      <c r="F154" s="214" t="s">
        <v>67</v>
      </c>
      <c r="G154" s="214"/>
      <c r="H154" s="214" t="s">
        <v>67</v>
      </c>
      <c r="I154" s="214" t="s">
        <v>68</v>
      </c>
      <c r="J154" s="214" t="s">
        <v>81</v>
      </c>
      <c r="K154" s="214" t="s">
        <v>71</v>
      </c>
      <c r="L154" s="214" t="s">
        <v>72</v>
      </c>
      <c r="M154" s="214" t="s">
        <v>73</v>
      </c>
      <c r="N154" s="214"/>
      <c r="O154" s="214" t="s">
        <v>99</v>
      </c>
      <c r="P154" s="214" t="s">
        <v>92</v>
      </c>
      <c r="Q154" s="214" t="s">
        <v>93</v>
      </c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</row>
    <row r="155" spans="1:48" s="78" customFormat="1" ht="38.25" x14ac:dyDescent="0.25">
      <c r="A155" s="214"/>
      <c r="B155" s="214"/>
      <c r="C155" s="214"/>
      <c r="D155" s="214"/>
      <c r="E155" s="214"/>
      <c r="F155" s="214" t="s">
        <v>69</v>
      </c>
      <c r="G155" s="214"/>
      <c r="H155" s="214" t="s">
        <v>69</v>
      </c>
      <c r="I155" s="214" t="s">
        <v>68</v>
      </c>
      <c r="J155" s="214" t="s">
        <v>70</v>
      </c>
      <c r="K155" s="214"/>
      <c r="L155" s="214"/>
      <c r="M155" s="151" t="s">
        <v>107</v>
      </c>
      <c r="N155" s="151" t="s">
        <v>75</v>
      </c>
      <c r="O155" s="214"/>
      <c r="P155" s="214"/>
      <c r="Q155" s="214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</row>
    <row r="156" spans="1:48" s="78" customFormat="1" ht="45" x14ac:dyDescent="0.25">
      <c r="A156" s="159" t="s">
        <v>382</v>
      </c>
      <c r="B156" s="163" t="s">
        <v>217</v>
      </c>
      <c r="C156" s="163" t="s">
        <v>460</v>
      </c>
      <c r="D156" s="163" t="s">
        <v>225</v>
      </c>
      <c r="E156" s="176" t="s">
        <v>473</v>
      </c>
      <c r="F156" s="163"/>
      <c r="G156" s="163"/>
      <c r="H156" s="165">
        <v>16666.666666666668</v>
      </c>
      <c r="I156" s="163">
        <v>100</v>
      </c>
      <c r="J156" s="163">
        <v>0</v>
      </c>
      <c r="K156" s="165" t="s">
        <v>199</v>
      </c>
      <c r="L156" s="165" t="s">
        <v>179</v>
      </c>
      <c r="M156" s="167">
        <v>42491</v>
      </c>
      <c r="N156" s="167">
        <v>42825</v>
      </c>
      <c r="O156" s="165"/>
      <c r="P156" s="165"/>
      <c r="Q156" s="165" t="s">
        <v>61</v>
      </c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</row>
    <row r="157" spans="1:48" s="78" customFormat="1" ht="30" x14ac:dyDescent="0.25">
      <c r="A157" s="159" t="s">
        <v>382</v>
      </c>
      <c r="B157" s="163" t="s">
        <v>218</v>
      </c>
      <c r="C157" s="163" t="s">
        <v>458</v>
      </c>
      <c r="D157" s="163" t="s">
        <v>225</v>
      </c>
      <c r="E157" s="176" t="s">
        <v>459</v>
      </c>
      <c r="F157" s="159"/>
      <c r="G157" s="159"/>
      <c r="H157" s="165">
        <v>13888.888888888889</v>
      </c>
      <c r="I157" s="163">
        <v>100</v>
      </c>
      <c r="J157" s="163">
        <v>0</v>
      </c>
      <c r="K157" s="163" t="s">
        <v>211</v>
      </c>
      <c r="L157" s="163" t="s">
        <v>179</v>
      </c>
      <c r="M157" s="167">
        <v>42644</v>
      </c>
      <c r="N157" s="167">
        <v>42767</v>
      </c>
      <c r="O157" s="167"/>
      <c r="P157" s="167"/>
      <c r="Q157" s="167" t="s">
        <v>61</v>
      </c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</row>
    <row r="158" spans="1:48" s="78" customFormat="1" ht="30" x14ac:dyDescent="0.25">
      <c r="A158" s="159" t="s">
        <v>382</v>
      </c>
      <c r="B158" s="163" t="s">
        <v>219</v>
      </c>
      <c r="C158" s="163" t="s">
        <v>404</v>
      </c>
      <c r="D158" s="163" t="s">
        <v>225</v>
      </c>
      <c r="E158" s="176" t="s">
        <v>449</v>
      </c>
      <c r="F158" s="163"/>
      <c r="G158" s="163"/>
      <c r="H158" s="165">
        <v>13888.888888888889</v>
      </c>
      <c r="I158" s="163">
        <v>100</v>
      </c>
      <c r="J158" s="163">
        <v>0</v>
      </c>
      <c r="K158" s="163" t="s">
        <v>405</v>
      </c>
      <c r="L158" s="163" t="s">
        <v>386</v>
      </c>
      <c r="M158" s="167">
        <v>42491</v>
      </c>
      <c r="N158" s="167">
        <v>42735</v>
      </c>
      <c r="O158" s="163"/>
      <c r="P158" s="176" t="s">
        <v>450</v>
      </c>
      <c r="Q158" s="163" t="s">
        <v>98</v>
      </c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</row>
    <row r="159" spans="1:48" s="78" customFormat="1" ht="30" x14ac:dyDescent="0.25">
      <c r="A159" s="144" t="s">
        <v>381</v>
      </c>
      <c r="B159" s="144" t="s">
        <v>119</v>
      </c>
      <c r="C159" s="155" t="s">
        <v>239</v>
      </c>
      <c r="D159" s="131" t="s">
        <v>225</v>
      </c>
      <c r="E159" s="144"/>
      <c r="F159" s="144"/>
      <c r="G159" s="138">
        <v>272391</v>
      </c>
      <c r="H159" s="139">
        <f>G159/3.45</f>
        <v>78953.913043478256</v>
      </c>
      <c r="I159" s="131">
        <v>100</v>
      </c>
      <c r="J159" s="131">
        <v>0</v>
      </c>
      <c r="K159" s="140" t="s">
        <v>200</v>
      </c>
      <c r="L159" s="131" t="s">
        <v>179</v>
      </c>
      <c r="M159" s="141">
        <v>42795</v>
      </c>
      <c r="N159" s="142">
        <v>43100</v>
      </c>
      <c r="O159" s="144"/>
      <c r="P159" s="144"/>
      <c r="Q159" s="144" t="s">
        <v>1</v>
      </c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</row>
    <row r="160" spans="1:48" s="78" customFormat="1" ht="45" x14ac:dyDescent="0.25">
      <c r="A160" s="144" t="s">
        <v>381</v>
      </c>
      <c r="B160" s="144" t="s">
        <v>120</v>
      </c>
      <c r="C160" s="155" t="s">
        <v>240</v>
      </c>
      <c r="D160" s="131" t="s">
        <v>225</v>
      </c>
      <c r="E160" s="144"/>
      <c r="F160" s="144"/>
      <c r="G160" s="138">
        <v>200000</v>
      </c>
      <c r="H160" s="139">
        <f t="shared" ref="H160:H168" si="4">G160/3.45</f>
        <v>57971.014492753617</v>
      </c>
      <c r="I160" s="131">
        <v>100</v>
      </c>
      <c r="J160" s="131">
        <v>0</v>
      </c>
      <c r="K160" s="140" t="s">
        <v>175</v>
      </c>
      <c r="L160" s="131" t="s">
        <v>179</v>
      </c>
      <c r="M160" s="141">
        <v>42795</v>
      </c>
      <c r="N160" s="142">
        <v>43040</v>
      </c>
      <c r="O160" s="144"/>
      <c r="P160" s="144"/>
      <c r="Q160" s="144" t="s">
        <v>1</v>
      </c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</row>
    <row r="161" spans="1:48" s="78" customFormat="1" ht="45" x14ac:dyDescent="0.25">
      <c r="A161" s="144" t="s">
        <v>381</v>
      </c>
      <c r="B161" s="144" t="s">
        <v>121</v>
      </c>
      <c r="C161" s="155" t="s">
        <v>241</v>
      </c>
      <c r="D161" s="131" t="s">
        <v>225</v>
      </c>
      <c r="E161" s="144"/>
      <c r="F161" s="144"/>
      <c r="G161" s="138">
        <v>129500</v>
      </c>
      <c r="H161" s="139">
        <f t="shared" si="4"/>
        <v>37536.231884057968</v>
      </c>
      <c r="I161" s="131">
        <v>100</v>
      </c>
      <c r="J161" s="131">
        <v>0</v>
      </c>
      <c r="K161" s="140" t="s">
        <v>175</v>
      </c>
      <c r="L161" s="131" t="s">
        <v>179</v>
      </c>
      <c r="M161" s="141">
        <v>42795</v>
      </c>
      <c r="N161" s="142">
        <v>43100</v>
      </c>
      <c r="O161" s="144"/>
      <c r="P161" s="144"/>
      <c r="Q161" s="144" t="s">
        <v>1</v>
      </c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</row>
    <row r="162" spans="1:48" s="78" customFormat="1" ht="45" x14ac:dyDescent="0.25">
      <c r="A162" s="144" t="s">
        <v>381</v>
      </c>
      <c r="B162" s="144" t="s">
        <v>214</v>
      </c>
      <c r="C162" s="155" t="s">
        <v>226</v>
      </c>
      <c r="D162" s="131" t="s">
        <v>225</v>
      </c>
      <c r="E162" s="144"/>
      <c r="F162" s="144"/>
      <c r="G162" s="138">
        <v>80000</v>
      </c>
      <c r="H162" s="139">
        <f t="shared" si="4"/>
        <v>23188.405797101448</v>
      </c>
      <c r="I162" s="131">
        <v>100</v>
      </c>
      <c r="J162" s="131">
        <v>0</v>
      </c>
      <c r="K162" s="140" t="s">
        <v>175</v>
      </c>
      <c r="L162" s="131" t="s">
        <v>179</v>
      </c>
      <c r="M162" s="142">
        <v>42767</v>
      </c>
      <c r="N162" s="142">
        <v>43040</v>
      </c>
      <c r="O162" s="144"/>
      <c r="P162" s="144"/>
      <c r="Q162" s="144" t="s">
        <v>1</v>
      </c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</row>
    <row r="163" spans="1:48" s="78" customFormat="1" ht="45" x14ac:dyDescent="0.25">
      <c r="A163" s="144" t="s">
        <v>381</v>
      </c>
      <c r="B163" s="144" t="s">
        <v>215</v>
      </c>
      <c r="C163" s="155" t="s">
        <v>242</v>
      </c>
      <c r="D163" s="131" t="s">
        <v>225</v>
      </c>
      <c r="E163" s="144"/>
      <c r="F163" s="144"/>
      <c r="G163" s="138">
        <v>75000</v>
      </c>
      <c r="H163" s="139">
        <f t="shared" si="4"/>
        <v>21739.130434782608</v>
      </c>
      <c r="I163" s="131">
        <v>100</v>
      </c>
      <c r="J163" s="131">
        <v>0</v>
      </c>
      <c r="K163" s="140" t="s">
        <v>210</v>
      </c>
      <c r="L163" s="131" t="s">
        <v>179</v>
      </c>
      <c r="M163" s="142">
        <v>42767</v>
      </c>
      <c r="N163" s="142">
        <v>43100</v>
      </c>
      <c r="O163" s="144"/>
      <c r="P163" s="144"/>
      <c r="Q163" s="144" t="s">
        <v>1</v>
      </c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</row>
    <row r="164" spans="1:48" s="78" customFormat="1" ht="30" x14ac:dyDescent="0.25">
      <c r="A164" s="144" t="s">
        <v>381</v>
      </c>
      <c r="B164" s="144" t="s">
        <v>216</v>
      </c>
      <c r="C164" s="155" t="s">
        <v>243</v>
      </c>
      <c r="D164" s="131" t="s">
        <v>225</v>
      </c>
      <c r="E164" s="144"/>
      <c r="F164" s="144"/>
      <c r="G164" s="138">
        <v>50000</v>
      </c>
      <c r="H164" s="139">
        <f t="shared" si="4"/>
        <v>14492.753623188404</v>
      </c>
      <c r="I164" s="131">
        <v>100</v>
      </c>
      <c r="J164" s="131">
        <v>0</v>
      </c>
      <c r="K164" s="140" t="s">
        <v>204</v>
      </c>
      <c r="L164" s="131" t="s">
        <v>179</v>
      </c>
      <c r="M164" s="142">
        <v>42767</v>
      </c>
      <c r="N164" s="142">
        <v>43100</v>
      </c>
      <c r="O164" s="144"/>
      <c r="P164" s="144"/>
      <c r="Q164" s="144" t="s">
        <v>1</v>
      </c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</row>
    <row r="165" spans="1:48" s="78" customFormat="1" ht="45" x14ac:dyDescent="0.25">
      <c r="A165" s="144" t="s">
        <v>381</v>
      </c>
      <c r="B165" s="144" t="s">
        <v>217</v>
      </c>
      <c r="C165" s="155" t="s">
        <v>244</v>
      </c>
      <c r="D165" s="131" t="s">
        <v>225</v>
      </c>
      <c r="E165" s="144"/>
      <c r="F165" s="144"/>
      <c r="G165" s="138">
        <v>40000</v>
      </c>
      <c r="H165" s="139">
        <f t="shared" si="4"/>
        <v>11594.202898550724</v>
      </c>
      <c r="I165" s="131">
        <v>100</v>
      </c>
      <c r="J165" s="131">
        <v>0</v>
      </c>
      <c r="K165" s="140" t="s">
        <v>199</v>
      </c>
      <c r="L165" s="131" t="s">
        <v>179</v>
      </c>
      <c r="M165" s="142">
        <v>42767</v>
      </c>
      <c r="N165" s="142">
        <v>43040</v>
      </c>
      <c r="O165" s="144"/>
      <c r="P165" s="144"/>
      <c r="Q165" s="144" t="s">
        <v>1</v>
      </c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</row>
    <row r="166" spans="1:48" s="78" customFormat="1" ht="45" x14ac:dyDescent="0.25">
      <c r="A166" s="144" t="s">
        <v>381</v>
      </c>
      <c r="B166" s="144" t="s">
        <v>218</v>
      </c>
      <c r="C166" s="155" t="s">
        <v>245</v>
      </c>
      <c r="D166" s="131" t="s">
        <v>225</v>
      </c>
      <c r="E166" s="144"/>
      <c r="F166" s="144"/>
      <c r="G166" s="138">
        <v>210000</v>
      </c>
      <c r="H166" s="139">
        <f t="shared" si="4"/>
        <v>60869.565217391304</v>
      </c>
      <c r="I166" s="131">
        <v>100</v>
      </c>
      <c r="J166" s="131">
        <v>0</v>
      </c>
      <c r="K166" s="140" t="s">
        <v>247</v>
      </c>
      <c r="L166" s="131" t="s">
        <v>179</v>
      </c>
      <c r="M166" s="142">
        <v>42767</v>
      </c>
      <c r="N166" s="142">
        <v>43040</v>
      </c>
      <c r="O166" s="144"/>
      <c r="P166" s="144"/>
      <c r="Q166" s="144" t="s">
        <v>1</v>
      </c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</row>
    <row r="167" spans="1:48" s="78" customFormat="1" ht="45" x14ac:dyDescent="0.25">
      <c r="A167" s="144" t="s">
        <v>381</v>
      </c>
      <c r="B167" s="144" t="s">
        <v>219</v>
      </c>
      <c r="C167" s="155" t="s">
        <v>246</v>
      </c>
      <c r="D167" s="131" t="s">
        <v>225</v>
      </c>
      <c r="E167" s="144"/>
      <c r="F167" s="144"/>
      <c r="G167" s="138">
        <v>150000</v>
      </c>
      <c r="H167" s="139">
        <f t="shared" si="4"/>
        <v>43478.260869565216</v>
      </c>
      <c r="I167" s="131">
        <v>100</v>
      </c>
      <c r="J167" s="131">
        <v>0</v>
      </c>
      <c r="K167" s="140" t="s">
        <v>247</v>
      </c>
      <c r="L167" s="131" t="s">
        <v>179</v>
      </c>
      <c r="M167" s="141">
        <v>42795</v>
      </c>
      <c r="N167" s="142">
        <v>43040</v>
      </c>
      <c r="O167" s="144"/>
      <c r="P167" s="144"/>
      <c r="Q167" s="144" t="s">
        <v>1</v>
      </c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</row>
    <row r="168" spans="1:48" s="154" customFormat="1" ht="45" x14ac:dyDescent="0.25">
      <c r="A168" s="144" t="s">
        <v>381</v>
      </c>
      <c r="B168" s="144" t="s">
        <v>220</v>
      </c>
      <c r="C168" s="158" t="s">
        <v>364</v>
      </c>
      <c r="D168" s="131" t="s">
        <v>225</v>
      </c>
      <c r="E168" s="144"/>
      <c r="F168" s="144"/>
      <c r="G168" s="138">
        <v>500000</v>
      </c>
      <c r="H168" s="139">
        <f t="shared" si="4"/>
        <v>144927.53623188406</v>
      </c>
      <c r="I168" s="131">
        <v>100</v>
      </c>
      <c r="J168" s="131">
        <v>0</v>
      </c>
      <c r="K168" s="140" t="s">
        <v>175</v>
      </c>
      <c r="L168" s="131" t="s">
        <v>179</v>
      </c>
      <c r="M168" s="141">
        <v>42795</v>
      </c>
      <c r="N168" s="142">
        <v>43040</v>
      </c>
      <c r="O168" s="144"/>
      <c r="P168" s="144"/>
      <c r="Q168" s="144" t="s">
        <v>1</v>
      </c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</row>
    <row r="169" spans="1:48" s="78" customFormat="1" ht="15.75" x14ac:dyDescent="0.25">
      <c r="A169" s="60"/>
      <c r="B169" s="60"/>
      <c r="C169" s="60"/>
      <c r="D169" s="60"/>
      <c r="E169" s="35"/>
      <c r="F169" s="104" t="s">
        <v>25</v>
      </c>
      <c r="G169" s="104"/>
      <c r="H169" s="126">
        <f>SUM(H159:H168)</f>
        <v>494751.01449275354</v>
      </c>
      <c r="I169" s="64"/>
      <c r="J169" s="64"/>
      <c r="K169" s="60"/>
      <c r="L169" s="60"/>
      <c r="M169" s="35"/>
      <c r="N169" s="35"/>
      <c r="O169" s="60"/>
      <c r="P169" s="35"/>
      <c r="Q169" s="60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</row>
    <row r="170" spans="1:48" s="78" customFormat="1" x14ac:dyDescent="0.25">
      <c r="A170" s="60"/>
      <c r="B170" s="60"/>
      <c r="C170" s="60"/>
      <c r="D170" s="60"/>
      <c r="E170" s="35"/>
      <c r="F170" s="66"/>
      <c r="G170" s="66"/>
      <c r="H170" s="67"/>
      <c r="I170" s="64"/>
      <c r="J170" s="64"/>
      <c r="K170" s="60"/>
      <c r="L170" s="60"/>
      <c r="M170" s="35"/>
      <c r="N170" s="35"/>
      <c r="O170" s="60"/>
      <c r="P170" s="35"/>
      <c r="Q170" s="60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</row>
    <row r="171" spans="1:48" s="78" customFormat="1" ht="15.75" thickBot="1" x14ac:dyDescent="0.3">
      <c r="A171" s="79"/>
      <c r="B171" s="80"/>
      <c r="C171" s="79"/>
      <c r="D171" s="79"/>
      <c r="H171" s="81"/>
      <c r="I171" s="82"/>
      <c r="J171" s="82"/>
      <c r="K171" s="79"/>
      <c r="L171" s="80"/>
      <c r="O171" s="79"/>
      <c r="Q171" s="80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</row>
    <row r="172" spans="1:48" s="78" customFormat="1" ht="15.75" x14ac:dyDescent="0.25">
      <c r="A172" s="236" t="s">
        <v>82</v>
      </c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8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</row>
    <row r="173" spans="1:48" s="78" customFormat="1" x14ac:dyDescent="0.25">
      <c r="A173" s="227" t="s">
        <v>77</v>
      </c>
      <c r="B173" s="227" t="s">
        <v>50</v>
      </c>
      <c r="C173" s="227" t="s">
        <v>51</v>
      </c>
      <c r="D173" s="227" t="s">
        <v>65</v>
      </c>
      <c r="E173" s="227" t="s">
        <v>66</v>
      </c>
      <c r="F173" s="227"/>
      <c r="G173" s="116"/>
      <c r="H173" s="227" t="s">
        <v>67</v>
      </c>
      <c r="I173" s="227"/>
      <c r="J173" s="227"/>
      <c r="K173" s="227" t="s">
        <v>71</v>
      </c>
      <c r="L173" s="227" t="s">
        <v>72</v>
      </c>
      <c r="M173" s="227" t="s">
        <v>73</v>
      </c>
      <c r="N173" s="227"/>
      <c r="O173" s="227" t="s">
        <v>99</v>
      </c>
      <c r="P173" s="227" t="s">
        <v>92</v>
      </c>
      <c r="Q173" s="227" t="s">
        <v>93</v>
      </c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</row>
    <row r="174" spans="1:48" s="78" customFormat="1" ht="39" thickBot="1" x14ac:dyDescent="0.3">
      <c r="A174" s="227"/>
      <c r="B174" s="227"/>
      <c r="C174" s="227"/>
      <c r="D174" s="227"/>
      <c r="E174" s="227"/>
      <c r="F174" s="227"/>
      <c r="G174" s="116"/>
      <c r="H174" s="117" t="s">
        <v>69</v>
      </c>
      <c r="I174" s="118" t="s">
        <v>68</v>
      </c>
      <c r="J174" s="118" t="s">
        <v>70</v>
      </c>
      <c r="K174" s="227"/>
      <c r="L174" s="227"/>
      <c r="M174" s="116" t="s">
        <v>108</v>
      </c>
      <c r="N174" s="116" t="s">
        <v>75</v>
      </c>
      <c r="O174" s="227"/>
      <c r="P174" s="227"/>
      <c r="Q174" s="227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</row>
    <row r="175" spans="1:48" s="78" customFormat="1" ht="45.75" thickBot="1" x14ac:dyDescent="0.3">
      <c r="A175" s="159" t="s">
        <v>382</v>
      </c>
      <c r="B175" s="161" t="s">
        <v>228</v>
      </c>
      <c r="C175" s="162" t="s">
        <v>191</v>
      </c>
      <c r="D175" s="163" t="s">
        <v>48</v>
      </c>
      <c r="E175" s="177" t="s">
        <v>471</v>
      </c>
      <c r="F175" s="164"/>
      <c r="G175" s="164"/>
      <c r="H175" s="165">
        <f>600000/3.6</f>
        <v>166666.66666666666</v>
      </c>
      <c r="I175" s="161">
        <v>0</v>
      </c>
      <c r="J175" s="161">
        <v>100</v>
      </c>
      <c r="K175" s="166" t="s">
        <v>199</v>
      </c>
      <c r="L175" s="161" t="s">
        <v>179</v>
      </c>
      <c r="M175" s="167">
        <v>42491</v>
      </c>
      <c r="N175" s="167">
        <v>42735</v>
      </c>
      <c r="O175" s="163" t="s">
        <v>403</v>
      </c>
      <c r="P175" s="168"/>
      <c r="Q175" s="169" t="s">
        <v>61</v>
      </c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</row>
    <row r="176" spans="1:48" s="78" customFormat="1" ht="45.75" thickBot="1" x14ac:dyDescent="0.3">
      <c r="A176" s="159" t="s">
        <v>382</v>
      </c>
      <c r="B176" s="161" t="s">
        <v>229</v>
      </c>
      <c r="C176" s="162" t="s">
        <v>402</v>
      </c>
      <c r="D176" s="177" t="s">
        <v>48</v>
      </c>
      <c r="E176" s="177" t="s">
        <v>480</v>
      </c>
      <c r="F176" s="163"/>
      <c r="G176" s="164"/>
      <c r="H176" s="165">
        <v>137222.22222222222</v>
      </c>
      <c r="I176" s="161">
        <v>50</v>
      </c>
      <c r="J176" s="161">
        <v>50</v>
      </c>
      <c r="K176" s="166" t="s">
        <v>200</v>
      </c>
      <c r="L176" s="161" t="s">
        <v>179</v>
      </c>
      <c r="M176" s="167">
        <v>42491</v>
      </c>
      <c r="N176" s="167">
        <v>42735</v>
      </c>
      <c r="O176" s="170"/>
      <c r="P176" s="168"/>
      <c r="Q176" s="169" t="s">
        <v>3</v>
      </c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</row>
    <row r="177" spans="1:48" s="78" customFormat="1" ht="45.75" thickBot="1" x14ac:dyDescent="0.3">
      <c r="A177" s="159" t="s">
        <v>382</v>
      </c>
      <c r="B177" s="161" t="s">
        <v>379</v>
      </c>
      <c r="C177" s="162" t="s">
        <v>395</v>
      </c>
      <c r="D177" s="177" t="s">
        <v>506</v>
      </c>
      <c r="E177" s="177" t="s">
        <v>491</v>
      </c>
      <c r="F177" s="164"/>
      <c r="G177" s="164"/>
      <c r="H177" s="165">
        <v>53991.666666666664</v>
      </c>
      <c r="I177" s="161">
        <v>100</v>
      </c>
      <c r="J177" s="161">
        <v>0</v>
      </c>
      <c r="K177" s="166" t="s">
        <v>199</v>
      </c>
      <c r="L177" s="161" t="s">
        <v>386</v>
      </c>
      <c r="M177" s="167">
        <v>42491</v>
      </c>
      <c r="N177" s="167">
        <v>42735</v>
      </c>
      <c r="O177" s="163" t="s">
        <v>397</v>
      </c>
      <c r="P177" s="171"/>
      <c r="Q177" s="169" t="s">
        <v>3</v>
      </c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</row>
    <row r="178" spans="1:48" s="78" customFormat="1" ht="30.75" thickBot="1" x14ac:dyDescent="0.3">
      <c r="A178" s="159" t="s">
        <v>382</v>
      </c>
      <c r="B178" s="161" t="s">
        <v>380</v>
      </c>
      <c r="C178" s="162" t="s">
        <v>396</v>
      </c>
      <c r="D178" s="163" t="s">
        <v>48</v>
      </c>
      <c r="E178" s="177" t="s">
        <v>466</v>
      </c>
      <c r="F178" s="164"/>
      <c r="G178" s="164"/>
      <c r="H178" s="165">
        <f>240000/3.6</f>
        <v>66666.666666666672</v>
      </c>
      <c r="I178" s="161">
        <v>0</v>
      </c>
      <c r="J178" s="161">
        <v>100</v>
      </c>
      <c r="K178" s="166" t="s">
        <v>203</v>
      </c>
      <c r="L178" s="161" t="s">
        <v>179</v>
      </c>
      <c r="M178" s="167">
        <v>42491</v>
      </c>
      <c r="N178" s="167">
        <v>42735</v>
      </c>
      <c r="O178" s="163" t="s">
        <v>397</v>
      </c>
      <c r="P178" s="171"/>
      <c r="Q178" s="169" t="s">
        <v>3</v>
      </c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</row>
    <row r="179" spans="1:48" s="78" customFormat="1" ht="30.75" thickBot="1" x14ac:dyDescent="0.3">
      <c r="A179" s="159" t="s">
        <v>382</v>
      </c>
      <c r="B179" s="161" t="s">
        <v>400</v>
      </c>
      <c r="C179" s="162" t="s">
        <v>398</v>
      </c>
      <c r="D179" s="163" t="s">
        <v>48</v>
      </c>
      <c r="E179" s="177" t="s">
        <v>468</v>
      </c>
      <c r="F179" s="164"/>
      <c r="G179" s="164"/>
      <c r="H179" s="165">
        <v>52777.777777777774</v>
      </c>
      <c r="I179" s="161">
        <v>0</v>
      </c>
      <c r="J179" s="161">
        <v>100</v>
      </c>
      <c r="K179" s="166" t="s">
        <v>204</v>
      </c>
      <c r="L179" s="161" t="s">
        <v>179</v>
      </c>
      <c r="M179" s="167">
        <v>42491</v>
      </c>
      <c r="N179" s="167">
        <v>42735</v>
      </c>
      <c r="O179" s="163" t="s">
        <v>397</v>
      </c>
      <c r="P179" s="171"/>
      <c r="Q179" s="169" t="s">
        <v>3</v>
      </c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</row>
    <row r="180" spans="1:48" s="78" customFormat="1" ht="45.75" thickBot="1" x14ac:dyDescent="0.3">
      <c r="A180" s="159" t="s">
        <v>382</v>
      </c>
      <c r="B180" s="161" t="s">
        <v>401</v>
      </c>
      <c r="C180" s="162" t="s">
        <v>196</v>
      </c>
      <c r="D180" s="163" t="s">
        <v>391</v>
      </c>
      <c r="E180" s="177" t="s">
        <v>454</v>
      </c>
      <c r="F180" s="164"/>
      <c r="G180" s="164"/>
      <c r="H180" s="165">
        <v>42222.222222222219</v>
      </c>
      <c r="I180" s="161">
        <v>50</v>
      </c>
      <c r="J180" s="161">
        <v>50</v>
      </c>
      <c r="K180" s="166" t="s">
        <v>392</v>
      </c>
      <c r="L180" s="161" t="s">
        <v>179</v>
      </c>
      <c r="M180" s="167">
        <v>42491</v>
      </c>
      <c r="N180" s="167">
        <v>42675</v>
      </c>
      <c r="O180" s="170"/>
      <c r="P180" s="171"/>
      <c r="Q180" s="169" t="s">
        <v>3</v>
      </c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</row>
    <row r="181" spans="1:48" s="78" customFormat="1" ht="90.75" thickBot="1" x14ac:dyDescent="0.3">
      <c r="A181" s="159" t="s">
        <v>382</v>
      </c>
      <c r="B181" s="161" t="s">
        <v>399</v>
      </c>
      <c r="C181" s="163" t="s">
        <v>393</v>
      </c>
      <c r="D181" s="177" t="s">
        <v>506</v>
      </c>
      <c r="E181" s="177" t="s">
        <v>483</v>
      </c>
      <c r="F181" s="164"/>
      <c r="G181" s="164"/>
      <c r="H181" s="165">
        <f>400000/3.6</f>
        <v>111111.11111111111</v>
      </c>
      <c r="I181" s="161">
        <v>50</v>
      </c>
      <c r="J181" s="161">
        <v>50</v>
      </c>
      <c r="K181" s="166" t="s">
        <v>389</v>
      </c>
      <c r="L181" s="161" t="s">
        <v>179</v>
      </c>
      <c r="M181" s="167">
        <v>42491</v>
      </c>
      <c r="N181" s="167">
        <v>42735</v>
      </c>
      <c r="O181" s="166" t="s">
        <v>394</v>
      </c>
      <c r="P181" s="171"/>
      <c r="Q181" s="169" t="s">
        <v>3</v>
      </c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</row>
    <row r="182" spans="1:48" s="78" customFormat="1" ht="45.75" thickBot="1" x14ac:dyDescent="0.3">
      <c r="A182" s="159" t="s">
        <v>382</v>
      </c>
      <c r="B182" s="161" t="s">
        <v>387</v>
      </c>
      <c r="C182" s="163" t="s">
        <v>388</v>
      </c>
      <c r="D182" s="177" t="s">
        <v>506</v>
      </c>
      <c r="E182" s="177" t="s">
        <v>490</v>
      </c>
      <c r="F182" s="164"/>
      <c r="G182" s="164"/>
      <c r="H182" s="165">
        <f>160000/3.6</f>
        <v>44444.444444444445</v>
      </c>
      <c r="I182" s="161">
        <v>50</v>
      </c>
      <c r="J182" s="161">
        <v>50</v>
      </c>
      <c r="K182" s="166" t="s">
        <v>389</v>
      </c>
      <c r="L182" s="161" t="s">
        <v>179</v>
      </c>
      <c r="M182" s="167">
        <v>42583</v>
      </c>
      <c r="N182" s="167">
        <v>42675</v>
      </c>
      <c r="O182" s="163" t="s">
        <v>390</v>
      </c>
      <c r="P182" s="171"/>
      <c r="Q182" s="169" t="s">
        <v>3</v>
      </c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</row>
    <row r="183" spans="1:48" s="78" customFormat="1" ht="270" x14ac:dyDescent="0.25">
      <c r="A183" s="159" t="s">
        <v>382</v>
      </c>
      <c r="B183" s="161" t="s">
        <v>383</v>
      </c>
      <c r="C183" s="163" t="s">
        <v>384</v>
      </c>
      <c r="D183" s="177" t="s">
        <v>506</v>
      </c>
      <c r="E183" s="177" t="s">
        <v>470</v>
      </c>
      <c r="F183" s="164"/>
      <c r="G183" s="164"/>
      <c r="H183" s="165">
        <v>138888.88888888888</v>
      </c>
      <c r="I183" s="161">
        <v>50</v>
      </c>
      <c r="J183" s="161">
        <v>50</v>
      </c>
      <c r="K183" s="166" t="s">
        <v>385</v>
      </c>
      <c r="L183" s="161" t="s">
        <v>386</v>
      </c>
      <c r="M183" s="167">
        <v>42491</v>
      </c>
      <c r="N183" s="167">
        <v>42735</v>
      </c>
      <c r="O183" s="163" t="s">
        <v>397</v>
      </c>
      <c r="P183" s="171"/>
      <c r="Q183" s="169" t="s">
        <v>3</v>
      </c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</row>
    <row r="184" spans="1:48" s="78" customFormat="1" ht="75" x14ac:dyDescent="0.25">
      <c r="A184" s="144" t="s">
        <v>381</v>
      </c>
      <c r="B184" s="112" t="s">
        <v>221</v>
      </c>
      <c r="C184" s="123" t="s">
        <v>191</v>
      </c>
      <c r="D184" s="182" t="s">
        <v>506</v>
      </c>
      <c r="E184" s="180" t="s">
        <v>503</v>
      </c>
      <c r="F184" s="119"/>
      <c r="G184" s="110">
        <v>1804000</v>
      </c>
      <c r="H184" s="111">
        <f>G184/3.45</f>
        <v>522898.55072463764</v>
      </c>
      <c r="I184" s="112">
        <v>50</v>
      </c>
      <c r="J184" s="112">
        <v>50</v>
      </c>
      <c r="K184" s="113" t="s">
        <v>253</v>
      </c>
      <c r="L184" s="112" t="s">
        <v>179</v>
      </c>
      <c r="M184" s="141">
        <v>42736</v>
      </c>
      <c r="N184" s="142">
        <v>43100</v>
      </c>
      <c r="O184" s="183" t="s">
        <v>397</v>
      </c>
      <c r="P184" s="121"/>
      <c r="Q184" s="122" t="s">
        <v>1</v>
      </c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</row>
    <row r="185" spans="1:48" s="78" customFormat="1" ht="45" x14ac:dyDescent="0.25">
      <c r="A185" s="144" t="s">
        <v>381</v>
      </c>
      <c r="B185" s="112" t="s">
        <v>222</v>
      </c>
      <c r="C185" s="109" t="s">
        <v>192</v>
      </c>
      <c r="D185" s="182" t="s">
        <v>506</v>
      </c>
      <c r="E185" s="120"/>
      <c r="F185" s="119"/>
      <c r="G185" s="110">
        <v>105000</v>
      </c>
      <c r="H185" s="111">
        <f t="shared" ref="H185:H194" si="5">G185/3.45</f>
        <v>30434.782608695652</v>
      </c>
      <c r="I185" s="112">
        <v>50</v>
      </c>
      <c r="J185" s="112">
        <v>50</v>
      </c>
      <c r="K185" s="113" t="s">
        <v>199</v>
      </c>
      <c r="L185" s="112" t="s">
        <v>179</v>
      </c>
      <c r="M185" s="114">
        <v>42767</v>
      </c>
      <c r="N185" s="142">
        <v>43100</v>
      </c>
      <c r="O185" s="183" t="s">
        <v>397</v>
      </c>
      <c r="P185" s="121"/>
      <c r="Q185" s="122" t="s">
        <v>1</v>
      </c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</row>
    <row r="186" spans="1:48" s="78" customFormat="1" ht="45" x14ac:dyDescent="0.25">
      <c r="A186" s="144" t="s">
        <v>381</v>
      </c>
      <c r="B186" s="112" t="s">
        <v>223</v>
      </c>
      <c r="C186" s="109" t="s">
        <v>194</v>
      </c>
      <c r="D186" s="182" t="s">
        <v>506</v>
      </c>
      <c r="E186" s="120"/>
      <c r="F186" s="119"/>
      <c r="G186" s="110">
        <v>261000</v>
      </c>
      <c r="H186" s="111">
        <f t="shared" si="5"/>
        <v>75652.173913043473</v>
      </c>
      <c r="I186" s="112">
        <v>50</v>
      </c>
      <c r="J186" s="112">
        <v>50</v>
      </c>
      <c r="K186" s="113" t="s">
        <v>199</v>
      </c>
      <c r="L186" s="112" t="s">
        <v>179</v>
      </c>
      <c r="M186" s="114">
        <v>42767</v>
      </c>
      <c r="N186" s="142">
        <v>43100</v>
      </c>
      <c r="O186" s="183" t="s">
        <v>397</v>
      </c>
      <c r="P186" s="120"/>
      <c r="Q186" s="119" t="s">
        <v>1</v>
      </c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</row>
    <row r="187" spans="1:48" s="153" customFormat="1" ht="30" x14ac:dyDescent="0.25">
      <c r="A187" s="144" t="s">
        <v>381</v>
      </c>
      <c r="B187" s="112" t="s">
        <v>224</v>
      </c>
      <c r="C187" s="109" t="s">
        <v>372</v>
      </c>
      <c r="D187" s="182" t="s">
        <v>506</v>
      </c>
      <c r="E187" s="136"/>
      <c r="F187" s="144"/>
      <c r="G187" s="110">
        <v>80000</v>
      </c>
      <c r="H187" s="111">
        <f t="shared" ref="H187:H189" si="6">G187/3.45</f>
        <v>23188.405797101448</v>
      </c>
      <c r="I187" s="112">
        <v>0</v>
      </c>
      <c r="J187" s="112">
        <v>100</v>
      </c>
      <c r="K187" s="113" t="s">
        <v>203</v>
      </c>
      <c r="L187" s="112" t="s">
        <v>179</v>
      </c>
      <c r="M187" s="114">
        <v>42767</v>
      </c>
      <c r="N187" s="142">
        <v>43100</v>
      </c>
      <c r="O187" s="183" t="s">
        <v>397</v>
      </c>
      <c r="P187" s="120"/>
      <c r="Q187" s="119" t="s">
        <v>1</v>
      </c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</row>
    <row r="188" spans="1:48" s="153" customFormat="1" ht="30" x14ac:dyDescent="0.25">
      <c r="A188" s="144" t="s">
        <v>381</v>
      </c>
      <c r="B188" s="112" t="s">
        <v>228</v>
      </c>
      <c r="C188" s="109" t="s">
        <v>373</v>
      </c>
      <c r="D188" s="182" t="s">
        <v>506</v>
      </c>
      <c r="E188" s="136"/>
      <c r="F188" s="144"/>
      <c r="G188" s="110">
        <v>10000</v>
      </c>
      <c r="H188" s="111">
        <f t="shared" si="6"/>
        <v>2898.550724637681</v>
      </c>
      <c r="I188" s="112">
        <v>0</v>
      </c>
      <c r="J188" s="112">
        <v>100</v>
      </c>
      <c r="K188" s="113" t="s">
        <v>203</v>
      </c>
      <c r="L188" s="112" t="s">
        <v>179</v>
      </c>
      <c r="M188" s="114">
        <v>42767</v>
      </c>
      <c r="N188" s="142">
        <v>43100</v>
      </c>
      <c r="O188" s="183" t="s">
        <v>397</v>
      </c>
      <c r="P188" s="120"/>
      <c r="Q188" s="119" t="s">
        <v>1</v>
      </c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</row>
    <row r="189" spans="1:48" s="153" customFormat="1" ht="30" x14ac:dyDescent="0.25">
      <c r="A189" s="144" t="s">
        <v>381</v>
      </c>
      <c r="B189" s="112" t="s">
        <v>229</v>
      </c>
      <c r="C189" s="123" t="s">
        <v>374</v>
      </c>
      <c r="D189" s="182" t="s">
        <v>506</v>
      </c>
      <c r="E189" s="180" t="s">
        <v>510</v>
      </c>
      <c r="F189" s="144"/>
      <c r="G189" s="110">
        <v>250000</v>
      </c>
      <c r="H189" s="111">
        <f t="shared" si="6"/>
        <v>72463.768115942032</v>
      </c>
      <c r="I189" s="112">
        <v>0</v>
      </c>
      <c r="J189" s="112">
        <v>100</v>
      </c>
      <c r="K189" s="113" t="s">
        <v>203</v>
      </c>
      <c r="L189" s="112" t="s">
        <v>179</v>
      </c>
      <c r="M189" s="114">
        <v>42767</v>
      </c>
      <c r="N189" s="142">
        <v>43100</v>
      </c>
      <c r="O189" s="183" t="s">
        <v>397</v>
      </c>
      <c r="P189" s="120"/>
      <c r="Q189" s="119" t="s">
        <v>1</v>
      </c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</row>
    <row r="190" spans="1:48" s="78" customFormat="1" ht="30" x14ac:dyDescent="0.25">
      <c r="A190" s="144" t="s">
        <v>381</v>
      </c>
      <c r="B190" s="112" t="s">
        <v>230</v>
      </c>
      <c r="C190" s="123" t="s">
        <v>252</v>
      </c>
      <c r="D190" s="182" t="s">
        <v>506</v>
      </c>
      <c r="E190" s="120"/>
      <c r="F190" s="119"/>
      <c r="G190" s="110">
        <v>100000</v>
      </c>
      <c r="H190" s="111">
        <f t="shared" si="5"/>
        <v>28985.507246376808</v>
      </c>
      <c r="I190" s="112">
        <v>0</v>
      </c>
      <c r="J190" s="112">
        <v>100</v>
      </c>
      <c r="K190" s="113" t="s">
        <v>203</v>
      </c>
      <c r="L190" s="112" t="s">
        <v>179</v>
      </c>
      <c r="M190" s="114">
        <v>42767</v>
      </c>
      <c r="N190" s="142">
        <v>43100</v>
      </c>
      <c r="O190" s="183" t="s">
        <v>397</v>
      </c>
      <c r="P190" s="120"/>
      <c r="Q190" s="119" t="s">
        <v>1</v>
      </c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</row>
    <row r="191" spans="1:48" s="152" customFormat="1" ht="45" x14ac:dyDescent="0.25">
      <c r="A191" s="144" t="s">
        <v>381</v>
      </c>
      <c r="B191" s="112" t="s">
        <v>231</v>
      </c>
      <c r="C191" s="109" t="s">
        <v>196</v>
      </c>
      <c r="D191" s="182" t="s">
        <v>506</v>
      </c>
      <c r="E191" s="120"/>
      <c r="F191" s="119"/>
      <c r="G191" s="110">
        <v>90000</v>
      </c>
      <c r="H191" s="111">
        <f t="shared" si="5"/>
        <v>26086.956521739128</v>
      </c>
      <c r="I191" s="112">
        <v>0</v>
      </c>
      <c r="J191" s="112">
        <v>100</v>
      </c>
      <c r="K191" s="113" t="s">
        <v>361</v>
      </c>
      <c r="L191" s="112" t="s">
        <v>179</v>
      </c>
      <c r="M191" s="114">
        <v>42795</v>
      </c>
      <c r="N191" s="142">
        <v>43100</v>
      </c>
      <c r="O191" s="183" t="s">
        <v>397</v>
      </c>
      <c r="P191" s="120"/>
      <c r="Q191" s="119" t="s">
        <v>1</v>
      </c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</row>
    <row r="192" spans="1:48" s="78" customFormat="1" ht="30" x14ac:dyDescent="0.25">
      <c r="A192" s="144" t="s">
        <v>381</v>
      </c>
      <c r="B192" s="112" t="s">
        <v>232</v>
      </c>
      <c r="C192" s="109" t="s">
        <v>248</v>
      </c>
      <c r="D192" s="182" t="s">
        <v>506</v>
      </c>
      <c r="E192" s="120"/>
      <c r="F192" s="119"/>
      <c r="G192" s="110">
        <v>20000</v>
      </c>
      <c r="H192" s="111">
        <f t="shared" si="5"/>
        <v>5797.101449275362</v>
      </c>
      <c r="I192" s="112">
        <v>0</v>
      </c>
      <c r="J192" s="112">
        <v>100</v>
      </c>
      <c r="K192" s="113" t="s">
        <v>204</v>
      </c>
      <c r="L192" s="112" t="s">
        <v>179</v>
      </c>
      <c r="M192" s="114">
        <v>42795</v>
      </c>
      <c r="N192" s="142">
        <v>43100</v>
      </c>
      <c r="O192" s="183" t="s">
        <v>397</v>
      </c>
      <c r="P192" s="120"/>
      <c r="Q192" s="119" t="s">
        <v>1</v>
      </c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</row>
    <row r="193" spans="1:48" s="78" customFormat="1" ht="30" x14ac:dyDescent="0.25">
      <c r="A193" s="144" t="s">
        <v>381</v>
      </c>
      <c r="B193" s="112" t="s">
        <v>379</v>
      </c>
      <c r="C193" s="109" t="s">
        <v>249</v>
      </c>
      <c r="D193" s="182" t="s">
        <v>506</v>
      </c>
      <c r="E193" s="120"/>
      <c r="F193" s="119"/>
      <c r="G193" s="110">
        <v>15000</v>
      </c>
      <c r="H193" s="111">
        <f t="shared" si="5"/>
        <v>4347.8260869565211</v>
      </c>
      <c r="I193" s="112">
        <v>0</v>
      </c>
      <c r="J193" s="112">
        <v>100</v>
      </c>
      <c r="K193" s="113" t="s">
        <v>204</v>
      </c>
      <c r="L193" s="112" t="s">
        <v>179</v>
      </c>
      <c r="M193" s="114">
        <v>42826</v>
      </c>
      <c r="N193" s="142">
        <v>43100</v>
      </c>
      <c r="O193" s="183" t="s">
        <v>397</v>
      </c>
      <c r="P193" s="120"/>
      <c r="Q193" s="119" t="s">
        <v>1</v>
      </c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</row>
    <row r="194" spans="1:48" s="78" customFormat="1" ht="30" x14ac:dyDescent="0.25">
      <c r="A194" s="144" t="s">
        <v>381</v>
      </c>
      <c r="B194" s="112" t="s">
        <v>380</v>
      </c>
      <c r="C194" s="123" t="s">
        <v>251</v>
      </c>
      <c r="D194" s="182" t="s">
        <v>506</v>
      </c>
      <c r="E194" s="180" t="s">
        <v>512</v>
      </c>
      <c r="F194" s="119"/>
      <c r="G194" s="110">
        <v>190000</v>
      </c>
      <c r="H194" s="111">
        <f t="shared" si="5"/>
        <v>55072.463768115937</v>
      </c>
      <c r="I194" s="112">
        <v>0</v>
      </c>
      <c r="J194" s="112">
        <v>100</v>
      </c>
      <c r="K194" s="113" t="s">
        <v>204</v>
      </c>
      <c r="L194" s="112" t="s">
        <v>179</v>
      </c>
      <c r="M194" s="114">
        <v>42795</v>
      </c>
      <c r="N194" s="142">
        <v>43040</v>
      </c>
      <c r="O194" s="183" t="s">
        <v>397</v>
      </c>
      <c r="P194" s="120"/>
      <c r="Q194" s="119" t="s">
        <v>1</v>
      </c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</row>
    <row r="195" spans="1:48" s="78" customFormat="1" ht="390" x14ac:dyDescent="0.25">
      <c r="A195" s="144" t="s">
        <v>381</v>
      </c>
      <c r="B195" s="112" t="s">
        <v>400</v>
      </c>
      <c r="C195" s="123" t="s">
        <v>250</v>
      </c>
      <c r="D195" s="182" t="s">
        <v>506</v>
      </c>
      <c r="E195" s="180" t="s">
        <v>511</v>
      </c>
      <c r="F195" s="119"/>
      <c r="G195" s="110">
        <v>4500000</v>
      </c>
      <c r="H195" s="111">
        <f>G195/3.45</f>
        <v>1304347.8260869565</v>
      </c>
      <c r="I195" s="112">
        <v>50</v>
      </c>
      <c r="J195" s="112">
        <v>50</v>
      </c>
      <c r="K195" s="185" t="s">
        <v>514</v>
      </c>
      <c r="L195" s="112" t="s">
        <v>179</v>
      </c>
      <c r="M195" s="114">
        <v>42736</v>
      </c>
      <c r="N195" s="142">
        <v>43100</v>
      </c>
      <c r="O195" s="183" t="s">
        <v>397</v>
      </c>
      <c r="P195" s="120"/>
      <c r="Q195" s="119" t="s">
        <v>1</v>
      </c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</row>
    <row r="196" spans="1:48" ht="15.75" x14ac:dyDescent="0.25">
      <c r="A196" s="60"/>
      <c r="B196" s="60"/>
      <c r="C196" s="60"/>
      <c r="D196" s="60"/>
      <c r="E196" s="35"/>
      <c r="F196" s="75" t="s">
        <v>25</v>
      </c>
      <c r="G196" s="104"/>
      <c r="H196" s="76">
        <f>SUM(H184:H195)</f>
        <v>2152173.9130434785</v>
      </c>
      <c r="I196" s="65"/>
      <c r="J196" s="64"/>
      <c r="K196" s="64"/>
      <c r="L196" s="60"/>
      <c r="M196" s="35"/>
      <c r="N196" s="35"/>
      <c r="O196" s="60"/>
      <c r="P196" s="35"/>
      <c r="Q196" s="60"/>
    </row>
    <row r="197" spans="1:48" x14ac:dyDescent="0.25">
      <c r="E197" s="35"/>
      <c r="F197" s="35"/>
      <c r="G197" s="35"/>
      <c r="H197" s="60"/>
      <c r="I197" s="65"/>
      <c r="J197" s="64"/>
      <c r="K197" s="64"/>
      <c r="L197" s="60"/>
      <c r="M197" s="35"/>
      <c r="N197" s="35"/>
      <c r="O197" s="60"/>
      <c r="P197" s="35"/>
      <c r="Q197" s="60"/>
    </row>
    <row r="199" spans="1:48" ht="15.75" x14ac:dyDescent="0.25">
      <c r="F199" s="73" t="s">
        <v>166</v>
      </c>
      <c r="G199" s="106"/>
      <c r="H199" s="74">
        <f>SUM(H196,H169,H151,H145,H50)</f>
        <v>12342837.19710145</v>
      </c>
    </row>
    <row r="201" spans="1:48" ht="25.5" x14ac:dyDescent="0.25">
      <c r="A201" s="218" t="s">
        <v>94</v>
      </c>
      <c r="B201" s="59" t="s">
        <v>48</v>
      </c>
    </row>
    <row r="202" spans="1:48" x14ac:dyDescent="0.25">
      <c r="A202" s="219"/>
      <c r="B202" s="59" t="s">
        <v>46</v>
      </c>
    </row>
    <row r="203" spans="1:48" x14ac:dyDescent="0.25">
      <c r="A203" s="220"/>
      <c r="B203" s="68" t="s">
        <v>47</v>
      </c>
    </row>
    <row r="205" spans="1:48" x14ac:dyDescent="0.25">
      <c r="A205" s="218" t="s">
        <v>93</v>
      </c>
      <c r="B205" s="59" t="s">
        <v>1</v>
      </c>
    </row>
    <row r="206" spans="1:48" ht="25.5" x14ac:dyDescent="0.25">
      <c r="A206" s="219"/>
      <c r="B206" s="59" t="s">
        <v>61</v>
      </c>
    </row>
    <row r="207" spans="1:48" x14ac:dyDescent="0.25">
      <c r="A207" s="219"/>
      <c r="B207" s="59" t="s">
        <v>57</v>
      </c>
    </row>
    <row r="208" spans="1:48" ht="25.5" x14ac:dyDescent="0.25">
      <c r="A208" s="219"/>
      <c r="B208" s="59" t="s">
        <v>56</v>
      </c>
    </row>
    <row r="209" spans="1:3" ht="38.25" x14ac:dyDescent="0.25">
      <c r="A209" s="219"/>
      <c r="B209" s="59" t="s">
        <v>59</v>
      </c>
    </row>
    <row r="210" spans="1:3" ht="25.5" x14ac:dyDescent="0.25">
      <c r="A210" s="219"/>
      <c r="B210" s="59" t="s">
        <v>2</v>
      </c>
    </row>
    <row r="211" spans="1:3" ht="25.5" x14ac:dyDescent="0.25">
      <c r="A211" s="219"/>
      <c r="B211" s="59" t="s">
        <v>98</v>
      </c>
    </row>
    <row r="212" spans="1:3" ht="25.5" x14ac:dyDescent="0.25">
      <c r="A212" s="220"/>
      <c r="B212" s="59" t="s">
        <v>3</v>
      </c>
    </row>
    <row r="214" spans="1:3" x14ac:dyDescent="0.25">
      <c r="A214" s="226" t="s">
        <v>95</v>
      </c>
      <c r="B214" s="221" t="s">
        <v>100</v>
      </c>
      <c r="C214" s="59" t="s">
        <v>86</v>
      </c>
    </row>
    <row r="215" spans="1:3" x14ac:dyDescent="0.25">
      <c r="A215" s="226"/>
      <c r="B215" s="221"/>
      <c r="C215" s="59" t="s">
        <v>87</v>
      </c>
    </row>
    <row r="216" spans="1:3" x14ac:dyDescent="0.25">
      <c r="A216" s="226"/>
      <c r="B216" s="221"/>
      <c r="C216" s="59" t="s">
        <v>88</v>
      </c>
    </row>
    <row r="217" spans="1:3" x14ac:dyDescent="0.25">
      <c r="A217" s="226"/>
      <c r="B217" s="221"/>
      <c r="C217" s="59" t="s">
        <v>58</v>
      </c>
    </row>
    <row r="218" spans="1:3" x14ac:dyDescent="0.25">
      <c r="A218" s="226"/>
      <c r="B218" s="221"/>
      <c r="C218" s="59" t="s">
        <v>48</v>
      </c>
    </row>
    <row r="219" spans="1:3" x14ac:dyDescent="0.25">
      <c r="A219" s="226"/>
      <c r="B219" s="221"/>
      <c r="C219" s="59" t="s">
        <v>90</v>
      </c>
    </row>
    <row r="220" spans="1:3" x14ac:dyDescent="0.25">
      <c r="A220" s="226"/>
      <c r="B220" s="221"/>
      <c r="C220" s="59" t="s">
        <v>89</v>
      </c>
    </row>
    <row r="221" spans="1:3" x14ac:dyDescent="0.25">
      <c r="A221" s="226"/>
      <c r="B221" s="222" t="s">
        <v>96</v>
      </c>
      <c r="C221" s="59" t="s">
        <v>83</v>
      </c>
    </row>
    <row r="222" spans="1:3" x14ac:dyDescent="0.25">
      <c r="A222" s="226"/>
      <c r="B222" s="222"/>
      <c r="C222" s="59" t="s">
        <v>53</v>
      </c>
    </row>
    <row r="223" spans="1:3" x14ac:dyDescent="0.25">
      <c r="A223" s="226"/>
      <c r="B223" s="222"/>
      <c r="C223" s="59" t="s">
        <v>60</v>
      </c>
    </row>
    <row r="224" spans="1:3" x14ac:dyDescent="0.25">
      <c r="A224" s="226"/>
      <c r="B224" s="222"/>
      <c r="C224" s="59" t="s">
        <v>58</v>
      </c>
    </row>
    <row r="225" spans="1:3" x14ac:dyDescent="0.25">
      <c r="A225" s="226"/>
      <c r="B225" s="222"/>
      <c r="C225" s="59" t="s">
        <v>48</v>
      </c>
    </row>
    <row r="226" spans="1:3" x14ac:dyDescent="0.25">
      <c r="A226" s="226"/>
      <c r="B226" s="222"/>
      <c r="C226" s="59" t="s">
        <v>54</v>
      </c>
    </row>
    <row r="227" spans="1:3" x14ac:dyDescent="0.25">
      <c r="A227" s="226"/>
      <c r="B227" s="222"/>
      <c r="C227" s="59" t="s">
        <v>63</v>
      </c>
    </row>
    <row r="228" spans="1:3" x14ac:dyDescent="0.25">
      <c r="A228" s="226"/>
      <c r="B228" s="222"/>
      <c r="C228" s="59" t="s">
        <v>62</v>
      </c>
    </row>
    <row r="229" spans="1:3" x14ac:dyDescent="0.25">
      <c r="A229" s="226"/>
      <c r="B229" s="222"/>
      <c r="C229" s="59" t="s">
        <v>55</v>
      </c>
    </row>
    <row r="230" spans="1:3" x14ac:dyDescent="0.25">
      <c r="A230" s="226"/>
      <c r="B230" s="222"/>
      <c r="C230" s="59" t="s">
        <v>85</v>
      </c>
    </row>
    <row r="231" spans="1:3" x14ac:dyDescent="0.25">
      <c r="A231" s="226"/>
      <c r="B231" s="223" t="s">
        <v>97</v>
      </c>
      <c r="C231" s="59" t="s">
        <v>91</v>
      </c>
    </row>
    <row r="232" spans="1:3" x14ac:dyDescent="0.25">
      <c r="A232" s="226"/>
      <c r="B232" s="224"/>
      <c r="C232" s="59" t="s">
        <v>58</v>
      </c>
    </row>
    <row r="233" spans="1:3" x14ac:dyDescent="0.25">
      <c r="A233" s="226"/>
      <c r="B233" s="225"/>
      <c r="C233" s="59" t="s">
        <v>48</v>
      </c>
    </row>
  </sheetData>
  <mergeCells count="101">
    <mergeCell ref="B154:B155"/>
    <mergeCell ref="C154:C155"/>
    <mergeCell ref="D154:D155"/>
    <mergeCell ref="E154:E155"/>
    <mergeCell ref="A11:Q11"/>
    <mergeCell ref="A17:Q17"/>
    <mergeCell ref="A52:Q52"/>
    <mergeCell ref="A147:Q147"/>
    <mergeCell ref="A6:Q6"/>
    <mergeCell ref="A7:Q7"/>
    <mergeCell ref="A8:Q8"/>
    <mergeCell ref="A53:A54"/>
    <mergeCell ref="B53:B54"/>
    <mergeCell ref="C53:C54"/>
    <mergeCell ref="O53:O54"/>
    <mergeCell ref="B12:B13"/>
    <mergeCell ref="A12:A13"/>
    <mergeCell ref="Q12:Q13"/>
    <mergeCell ref="P12:P13"/>
    <mergeCell ref="O12:O13"/>
    <mergeCell ref="C12:C13"/>
    <mergeCell ref="E148:E149"/>
    <mergeCell ref="F148:F149"/>
    <mergeCell ref="F154:F155"/>
    <mergeCell ref="A172:Q172"/>
    <mergeCell ref="M173:N173"/>
    <mergeCell ref="L173:L174"/>
    <mergeCell ref="O173:O174"/>
    <mergeCell ref="A2:Q2"/>
    <mergeCell ref="P18:P19"/>
    <mergeCell ref="D148:D149"/>
    <mergeCell ref="K148:K149"/>
    <mergeCell ref="D53:D54"/>
    <mergeCell ref="E53:E54"/>
    <mergeCell ref="A154:A155"/>
    <mergeCell ref="K173:K174"/>
    <mergeCell ref="A173:A174"/>
    <mergeCell ref="B173:B174"/>
    <mergeCell ref="C173:C174"/>
    <mergeCell ref="D173:D174"/>
    <mergeCell ref="P173:P174"/>
    <mergeCell ref="Q148:Q149"/>
    <mergeCell ref="Q154:Q155"/>
    <mergeCell ref="Q173:Q174"/>
    <mergeCell ref="H18:J18"/>
    <mergeCell ref="A148:A149"/>
    <mergeCell ref="B148:B149"/>
    <mergeCell ref="C148:C149"/>
    <mergeCell ref="A1:Q1"/>
    <mergeCell ref="A4:Q4"/>
    <mergeCell ref="A3:Q3"/>
    <mergeCell ref="P154:P155"/>
    <mergeCell ref="M154:N154"/>
    <mergeCell ref="O154:O155"/>
    <mergeCell ref="A10:Q10"/>
    <mergeCell ref="H12:J12"/>
    <mergeCell ref="M148:N148"/>
    <mergeCell ref="H148:J148"/>
    <mergeCell ref="M53:N53"/>
    <mergeCell ref="A18:A19"/>
    <mergeCell ref="B18:B19"/>
    <mergeCell ref="C18:C19"/>
    <mergeCell ref="D18:D19"/>
    <mergeCell ref="E18:E19"/>
    <mergeCell ref="F18:F19"/>
    <mergeCell ref="K18:K19"/>
    <mergeCell ref="F53:F54"/>
    <mergeCell ref="K53:K54"/>
    <mergeCell ref="H53:J53"/>
    <mergeCell ref="A153:Q153"/>
    <mergeCell ref="Q18:Q19"/>
    <mergeCell ref="Q53:Q54"/>
    <mergeCell ref="A201:A203"/>
    <mergeCell ref="A205:A212"/>
    <mergeCell ref="B214:B220"/>
    <mergeCell ref="B221:B230"/>
    <mergeCell ref="B231:B233"/>
    <mergeCell ref="A214:A233"/>
    <mergeCell ref="H173:J173"/>
    <mergeCell ref="E173:E174"/>
    <mergeCell ref="F173:F174"/>
    <mergeCell ref="D12:D13"/>
    <mergeCell ref="L53:L54"/>
    <mergeCell ref="M12:N12"/>
    <mergeCell ref="L12:L13"/>
    <mergeCell ref="K12:K13"/>
    <mergeCell ref="F12:F13"/>
    <mergeCell ref="E12:E13"/>
    <mergeCell ref="G154:G155"/>
    <mergeCell ref="H154:H155"/>
    <mergeCell ref="I154:I155"/>
    <mergeCell ref="J154:J155"/>
    <mergeCell ref="O148:O149"/>
    <mergeCell ref="L148:L149"/>
    <mergeCell ref="L18:L19"/>
    <mergeCell ref="M18:N18"/>
    <mergeCell ref="P53:P54"/>
    <mergeCell ref="P148:P149"/>
    <mergeCell ref="O18:O19"/>
    <mergeCell ref="K154:K155"/>
    <mergeCell ref="L154:L155"/>
  </mergeCells>
  <dataValidations count="23">
    <dataValidation type="list" allowBlank="1" showInputMessage="1" showErrorMessage="1" sqref="L196:L197 D196">
      <formula1>#REF!</formula1>
    </dataValidation>
    <dataValidation type="list" allowBlank="1" showInputMessage="1" showErrorMessage="1" sqref="L14:L15 L28:L50 L159:L170 L150:L151 L184:L195 L80:L146">
      <formula1>$B$201:$B$203</formula1>
    </dataValidation>
    <dataValidation type="list" allowBlank="1" showInputMessage="1" showErrorMessage="1" sqref="D151">
      <formula1>$C$214:$C$220</formula1>
    </dataValidation>
    <dataValidation type="list" allowBlank="1" showInputMessage="1" showErrorMessage="1" sqref="D14:D15 O49 D150 D37:D50 O137:O144 D137:D146 O80:O87 O40:O45 O47 D80:D87">
      <formula1>$C$221:$C$230</formula1>
    </dataValidation>
    <dataValidation type="list" allowBlank="1" showInputMessage="1" showErrorMessage="1" sqref="Q14:Q15 Q27:Q50 Q184:Q195 Q169:Q170 Q150:Q151 Q20:Q25 Q55:Q146">
      <formula1>$B$205:$B$212</formula1>
    </dataValidation>
    <dataValidation type="list" allowBlank="1" showInputMessage="1" showErrorMessage="1" sqref="D169:D170">
      <formula1>$C$231:$C$233</formula1>
    </dataValidation>
    <dataValidation type="list" allowBlank="1" showInputMessage="1" showErrorMessage="1" sqref="O182">
      <formula1>$C$190:$C$199</formula1>
    </dataValidation>
    <dataValidation type="list" allowBlank="1" showInputMessage="1" showErrorMessage="1" sqref="L175:L183 L158">
      <formula1>$B$165:$B$167</formula1>
    </dataValidation>
    <dataValidation type="list" allowBlank="1" showInputMessage="1" showErrorMessage="1" sqref="F176 O177:O179 O183:O195 D178:D180 D175">
      <formula1>$C$182:$C$191</formula1>
    </dataValidation>
    <dataValidation type="list" allowBlank="1" showInputMessage="1" showErrorMessage="1" sqref="Q158 Q175:Q183">
      <formula1>$B$169:$B$176</formula1>
    </dataValidation>
    <dataValidation type="list" allowBlank="1" showInputMessage="1" showErrorMessage="1" sqref="O175">
      <formula1>$C$185:$C$194</formula1>
    </dataValidation>
    <dataValidation type="list" allowBlank="1" showInputMessage="1" showErrorMessage="1" sqref="L55:L70 L76:L79 L72:L74">
      <formula1>$B$127:$B$129</formula1>
    </dataValidation>
    <dataValidation type="list" allowBlank="1" showInputMessage="1" showErrorMessage="1" sqref="O25:O27 O21 O23 D21:D24 D26">
      <formula1>$C$133:$C$142</formula1>
    </dataValidation>
    <dataValidation type="list" allowBlank="1" showInputMessage="1" showErrorMessage="1" sqref="Q26">
      <formula1>$B$117:$B$124</formula1>
    </dataValidation>
    <dataValidation type="list" allowBlank="1" showInputMessage="1" showErrorMessage="1" sqref="L20:L27">
      <formula1>$B$113:$B$115</formula1>
    </dataValidation>
    <dataValidation type="list" allowBlank="1" showInputMessage="1" showErrorMessage="1" sqref="O70 D76:D77 O55:O56 D72:D74 O61:O63 O65 D55:D67 O88:O136 O68 D69:D70">
      <formula1>$C$148:$C$159</formula1>
    </dataValidation>
    <dataValidation type="list" allowBlank="1" showInputMessage="1" showErrorMessage="1" sqref="Q157">
      <formula1>$B$149:$B$157</formula1>
    </dataValidation>
    <dataValidation type="list" allowBlank="1" showInputMessage="1" showErrorMessage="1" sqref="L156:L157">
      <formula1>$B$145:$B$147</formula1>
    </dataValidation>
    <dataValidation type="list" allowBlank="1" showInputMessage="1" showErrorMessage="1" sqref="Q156">
      <formula1>$B$149:$B$156</formula1>
    </dataValidation>
    <dataValidation type="list" allowBlank="1" showInputMessage="1" showErrorMessage="1" sqref="D71 O71">
      <formula1>$C$164:$C$173</formula1>
    </dataValidation>
    <dataValidation type="list" allowBlank="1" showInputMessage="1" showErrorMessage="1" sqref="L71">
      <formula1>$B$143:$B$146</formula1>
    </dataValidation>
    <dataValidation type="list" allowBlank="1" showInputMessage="1" showErrorMessage="1" sqref="D75">
      <formula1>$C$163:$C$172</formula1>
    </dataValidation>
    <dataValidation type="list" allowBlank="1" showInputMessage="1" showErrorMessage="1" sqref="L75">
      <formula1>$B$142:$B$145</formula1>
    </dataValidation>
  </dataValidations>
  <hyperlinks>
    <hyperlink ref="C194" r:id="rId1" location="action:pma.ideaProperties&amp;return_to=homeActionId&amp;id=5119040&amp;ownerID=" display="http://sed-clrt-app-p/niku/nu - action:pma.ideaProperties&amp;return_to=homeActionId&amp;id=5119040&amp;ownerID="/>
    <hyperlink ref="C28" r:id="rId2" location="action:pma.ideaProperties&amp;return_to=homeActionId&amp;id=5196005&amp;ownerID=" display="http://sed-clrt-app-p/niku/nu - action:pma.ideaProperties&amp;return_to=homeActionId&amp;id=5196005&amp;ownerID="/>
    <hyperlink ref="C29" r:id="rId3" location="action:pma.ideaProperties&amp;return_to=homeActionId&amp;id=5204009&amp;ownerID=" display="http://sed-clrt-app-p/niku/nu - action:pma.ideaProperties&amp;return_to=homeActionId&amp;id=5204009&amp;ownerID="/>
    <hyperlink ref="C80" r:id="rId4" location="action:pma.ideaProperties&amp;return_to=homeActionId&amp;id=5197001&amp;ownerID=" display="http://sed-clrt-app-p/niku/nu - action:pma.ideaProperties&amp;return_to=homeActionId&amp;id=5197001&amp;ownerID="/>
    <hyperlink ref="C81" r:id="rId5" location="action:pma.ideaProperties&amp;return_to=homeActionId&amp;id=5198004&amp;ownerID=" display="http://sed-clrt-app-p/niku/nu - action:pma.ideaProperties&amp;return_to=homeActionId&amp;id=5198004&amp;ownerID="/>
    <hyperlink ref="C82" r:id="rId6" location="action:pma.ideaProperties&amp;return_to=homeActionId&amp;id=5195008&amp;ownerID=" display="http://sed-clrt-app-p/niku/nu - action:pma.ideaProperties&amp;return_to=homeActionId&amp;id=5195008&amp;ownerID="/>
    <hyperlink ref="C83" r:id="rId7" location="action:pma.ideaProperties&amp;return_to=homeActionId&amp;id=5189001&amp;ownerID=" display="http://sed-clrt-app-p/niku/nu - action:pma.ideaProperties&amp;return_to=homeActionId&amp;id=5189001&amp;ownerID="/>
    <hyperlink ref="C30" r:id="rId8" location="action:pma.ideaProperties&amp;return_to=homeActionId&amp;id=5119019&amp;ownerID=" display="http://sed-clrt-app-p/niku/nu - action:pma.ideaProperties&amp;return_to=homeActionId&amp;id=5119019&amp;ownerID="/>
    <hyperlink ref="C31" r:id="rId9" location="action:pma.ideaProperties&amp;return_to=homeActionId&amp;id=5111040&amp;ownerID=" display="http://sed-clrt-app-p/niku/nu - action:pma.ideaProperties&amp;return_to=homeActionId&amp;id=5111040&amp;ownerID="/>
    <hyperlink ref="C32" r:id="rId10" location="action:pma.ideaProperties&amp;return_to=homeActionId&amp;id=5195005&amp;ownerID=" display="http://sed-clrt-app-p/niku/nu - action:pma.ideaProperties&amp;return_to=homeActionId&amp;id=5195005&amp;ownerID="/>
    <hyperlink ref="C33" r:id="rId11" location="action:pma.ideaProperties&amp;return_to=homeActionId&amp;id=5171002&amp;ownerID=" display="http://sed-clrt-app-p/niku/nu - action:pma.ideaProperties&amp;return_to=homeActionId&amp;id=5171002&amp;ownerID="/>
    <hyperlink ref="C34" r:id="rId12" location="action:pma.ideaProperties&amp;return_to=homeActionId&amp;id=5120001&amp;ownerID=" display="http://sed-clrt-app-p/niku/nu - action:pma.ideaProperties&amp;return_to=homeActionId&amp;id=5120001&amp;ownerID="/>
    <hyperlink ref="C35" r:id="rId13" location="action:pma.ideaProperties&amp;return_to=homeActionId&amp;id=5162002&amp;ownerID=" display="http://sed-clrt-app-p/niku/nu - action:pma.ideaProperties&amp;return_to=homeActionId&amp;id=5162002&amp;ownerID="/>
    <hyperlink ref="C36" r:id="rId14" location="action:pma.ideaProperties&amp;return_to=homeActionId&amp;id=5119006&amp;ownerID=" display="http://sed-clrt-app-p/niku/nu - action:pma.ideaProperties&amp;return_to=homeActionId&amp;id=5119006&amp;ownerID="/>
    <hyperlink ref="C37" r:id="rId15" location="action:pma.ideaProperties&amp;return_to=homeActionId&amp;id=5162001&amp;ownerID=5129002" display="http://sed-clrt-app-p/niku/nu - action:pma.ideaProperties&amp;return_to=homeActionId&amp;id=5162001&amp;ownerID=5129002"/>
    <hyperlink ref="C38" r:id="rId16" location="action:pma.ideaProperties&amp;return_to=homeActionId&amp;id=5129003&amp;ownerID=" display="http://sed-clrt-app-p/niku/nu - action:pma.ideaProperties&amp;return_to=homeActionId&amp;id=5129003&amp;ownerID="/>
    <hyperlink ref="C39" r:id="rId17" location="action:pma.ideaProperties&amp;return_to=homeActionId&amp;id=5166001&amp;ownerID=" display="http://sed-clrt-app-p/niku/nu - action:pma.ideaProperties&amp;return_to=homeActionId&amp;id=5166001&amp;ownerID="/>
    <hyperlink ref="C40" r:id="rId18" location="action:pma.ideaProperties&amp;return_to=homeActionId&amp;id=5119026&amp;ownerID=" display="http://sed-clrt-app-p/niku/nu - action:pma.ideaProperties&amp;return_to=homeActionId&amp;id=5119026&amp;ownerID="/>
    <hyperlink ref="C41" r:id="rId19" location="action:pma.ideaProperties&amp;return_to=homeActionId&amp;id=5111059&amp;ownerID=" display="http://sed-clrt-app-p/niku/nu - action:pma.ideaProperties&amp;return_to=homeActionId&amp;id=5111059&amp;ownerID="/>
    <hyperlink ref="C42" r:id="rId20" location="action:pma.ideaProperties&amp;return_to=homeActionId&amp;id=5196032&amp;ownerID=" display="http://sed-clrt-app-p/niku/nu - action:pma.ideaProperties&amp;return_to=homeActionId&amp;id=5196032&amp;ownerID="/>
    <hyperlink ref="C43" r:id="rId21" location="action:pma.ideaProperties&amp;return_to=homeActionId&amp;id=5165001&amp;ownerID=" display="http://sed-clrt-app-p/niku/nu - action:pma.ideaProperties&amp;return_to=homeActionId&amp;id=5165001&amp;ownerID="/>
    <hyperlink ref="C44" r:id="rId22" location="action:pma.ideaProperties&amp;return_to=homeActionId&amp;id=5166004&amp;ownerID=" display="http://sed-clrt-app-p/niku/nu - action:pma.ideaProperties&amp;return_to=homeActionId&amp;id=5166004&amp;ownerID="/>
    <hyperlink ref="C45" r:id="rId23" location="action:pma.ideaProperties&amp;return_to=homeActionId&amp;id=5160007&amp;ownerID=" display="http://sed-clrt-app-p/niku/nu - action:pma.ideaProperties&amp;return_to=homeActionId&amp;id=5160007&amp;ownerID="/>
    <hyperlink ref="C46" r:id="rId24" location="action:pma.ideaProperties&amp;return_to=homeActionId&amp;id=5160012&amp;ownerID=" display="http://sed-clrt-app-p/niku/nu - action:pma.ideaProperties&amp;return_to=homeActionId&amp;id=5160012&amp;ownerID="/>
    <hyperlink ref="C47" r:id="rId25" location="action:pma.ideaProperties&amp;return_to=homeActionId&amp;id=5160001&amp;ownerID=" display="http://sed-clrt-app-p/niku/nu - action:pma.ideaProperties&amp;return_to=homeActionId&amp;id=5160001&amp;ownerID="/>
    <hyperlink ref="C48" r:id="rId26" location="action:pma.ideaProperties&amp;return_to=homeActionId&amp;id=5160004&amp;ownerID=" display="http://sed-clrt-app-p/niku/nu - action:pma.ideaProperties&amp;return_to=homeActionId&amp;id=5160004&amp;ownerID="/>
    <hyperlink ref="C139" r:id="rId27" location="action:pma.ideaProperties&amp;return_to=homeActionId&amp;id=5206002&amp;ownerID=" display="action:pma.ideaProperties&amp;return_to=homeActionId&amp;id=5206002&amp;ownerID="/>
    <hyperlink ref="C140" r:id="rId28" location="action:pma.ideaProperties&amp;return_to=homeActionId&amp;id=5206001&amp;ownerID=" display="action:pma.ideaProperties&amp;return_to=homeActionId&amp;id=5206001&amp;ownerID="/>
    <hyperlink ref="C141" r:id="rId29" location="action:pma.ideaProperties&amp;return_to=homeActionId&amp;id=5119025&amp;ownerID=" display="action:pma.ideaProperties&amp;return_to=homeActionId&amp;id=5119025&amp;ownerID="/>
    <hyperlink ref="C142" r:id="rId30" location="action:pma.ideaProperties&amp;return_to=homeActionId&amp;id=5205001&amp;ownerID=" display="action:pma.ideaProperties&amp;return_to=homeActionId&amp;id=5205001&amp;ownerID="/>
    <hyperlink ref="C143" r:id="rId31" location="action:pma.ideaProperties&amp;return_to=homeActionId&amp;id=5206003&amp;ownerID=" display="action:pma.ideaProperties&amp;return_to=homeActionId&amp;id=5206003&amp;ownerID="/>
    <hyperlink ref="C187" r:id="rId32" location="action:pma.ideaProperties&amp;return_to=homeActionId&amp;id=5196018&amp;ownerID=" display="http://sed-clrt-app-p/niku/nu - action:pma.ideaProperties&amp;return_to=homeActionId&amp;id=5196018&amp;ownerID="/>
    <hyperlink ref="C188" r:id="rId33" location="action:pma.ideaProperties&amp;return_to=homeActionId&amp;id=5196030&amp;ownerID=" display="http://sed-clrt-app-p/niku/nu - action:pma.ideaProperties&amp;return_to=homeActionId&amp;id=5196030&amp;ownerID="/>
    <hyperlink ref="C189" r:id="rId34" location="action:pma.ideaProperties&amp;return_to=homeActionId&amp;id=5196013&amp;ownerID=" display="http://sed-clrt-app-p/niku/nu - action:pma.ideaProperties&amp;return_to=homeActionId&amp;id=5196013&amp;ownerID="/>
    <hyperlink ref="C158" r:id="rId35" location="action:pma.ideaProperties&amp;id=5119067&amp;return_to=homeActionId&amp;ownerID=" display="http://sed-clrt-app-p/niku/nu - action:pma.ideaProperties&amp;id=5119067&amp;return_to=homeActionId&amp;ownerID="/>
    <hyperlink ref="C157" r:id="rId36" location="action:pma.ideaProperties&amp;id=5119055&amp;return_to=homeActionId&amp;ownerID=" display="http://sed-clrt-app-p/niku/nu - action:pma.ideaProperties&amp;id=5119055&amp;return_to=homeActionId&amp;ownerID="/>
    <hyperlink ref="C156" r:id="rId37" location="action:pma.ideaProperties&amp;id=5119049&amp;return_to=homeActionId&amp;ownerID=" display="http://sed-clrt-app-p/niku/nu - action:pma.ideaProperties&amp;id=5119049&amp;return_to=homeActionId&amp;ownerID="/>
    <hyperlink ref="C75" r:id="rId38" location="action:pma.ideaProperties&amp;id=5119060&amp;return_to=homeActionId&amp;ownerID=" display="http://sed-clrt-app-p/niku/nu - action:pma.ideaProperties&amp;id=5119060&amp;return_to=homeActionId&amp;ownerID="/>
    <hyperlink ref="F94" r:id="rId39" display="https://sei.cgu.gov.br/sei/controlador.php?acao=arvore_visualizar&amp;acao_origem=procedimento_visualizar&amp;id_procedimento=256648&amp;infra_sistema=100000100&amp;infra_unidade_atual=110000049&amp;infra_hash=81237c741268087c7fa66bd9ac360067fef1d3f7f126d1225c3c0a7e833bfbd4"/>
    <hyperlink ref="F26" r:id="rId40" display="https://sei.cgu.gov.br/sei/controlador.php?acao=procedimento_trabalhar&amp;acao_origem=procedimento_visualizar&amp;id_procedimento=239116&amp;infra_sistema=100000100&amp;infra_unidade_atual=110000049&amp;infra_hash=a689359484fb6acfc5770d2a0024096252d35f56e682332650cd9f5fe56109c5"/>
    <hyperlink ref="F64" r:id="rId41" display="https://sei.cgu.gov.br/sei/controlador.php?acao=procedimento_trabalhar&amp;acao_origem=procedimento_visualizar&amp;id_procedimento=66632&amp;infra_sistema=100000100&amp;infra_unidade_atual=110000049&amp;infra_hash=bb09f31e11c911977ad74d2fed3ea5e8b67b6571b4713c6f4cea30a6966670a9"/>
    <hyperlink ref="F55" r:id="rId42" display="https://sei.cgu.gov.br/sei/controlador.php?acao=arvore_visualizar&amp;acao_origem=procedimento_visualizar&amp;id_procedimento=256486&amp;infra_sistema=100000100&amp;infra_unidade_atual=110000049&amp;infra_hash=2e76e3be48e7f68fc3598ba2c9614f3f32c567050c44e3a924ef9df0a33ed674"/>
    <hyperlink ref="F57" r:id="rId43" display="https://sei.cgu.gov.br/sei/controlador.php?acao=arvore_visualizar&amp;acao_origem=procedimento_visualizar&amp;id_procedimento=74260&amp;infra_sistema=100000100&amp;infra_unidade_atual=110000049&amp;infra_hash=e4dfaeb0f3564edb5f27dff608efb219e4ee4ad5a22046000fa0e0dd40001ca5"/>
    <hyperlink ref="F20" r:id="rId44" display="https://sei.cgu.gov.br/sei/controlador.php?acao=arvore_visualizar&amp;acao_origem=procedimento_visualizar&amp;id_procedimento=256486&amp;infra_sistema=100000100&amp;infra_unidade_atual=110000049&amp;infra_hash=2e76e3be48e7f68fc3598ba2c9614f3f32c567050c44e3a924ef9df0a33ed674"/>
    <hyperlink ref="E177" r:id="rId45" display="https://sei.cgu.gov.br/sei/controlador.php?acao=procedimento_trabalhar&amp;acao_origem=procedimento_visualizar&amp;id_procedimento=237293&amp;infra_sistema=100000100&amp;infra_unidade_atual=110000049&amp;infra_hash=17c96a4f61d509f7054bf865e18c9a628b62ba4cee31b1580c1c103cab24cc5c"/>
    <hyperlink ref="E182" r:id="rId46" display="https://sei.cgu.gov.br/sei/controlador.php?acao=procedimento_trabalhar&amp;acao_origem=procedimento_visualizar&amp;id_procedimento=229814&amp;infra_sistema=100000100&amp;infra_unidade_atual=110000049&amp;infra_hash=5b3ec15364ab3f80651b7bf01cd6b60aaa41688494e5d81bf6d9f20f9b5521ee"/>
    <hyperlink ref="F56" r:id="rId47" display="https://sei.cgu.gov.br/sei/controlador.php?acao=arvore_visualizar&amp;acao_origem=procedimento_visualizar&amp;id_procedimento=223343&amp;infra_sistema=100000100&amp;infra_unidade_atual=110000049&amp;infra_hash=2e9cf5cb29186a1a844440094a52b3de6a1a9bd582a8176327430353949e0638"/>
    <hyperlink ref="F58" r:id="rId48" display="https://sei.cgu.gov.br/sei/controlador.php?acao=arvore_visualizar&amp;acao_origem=procedimento_visualizar&amp;id_procedimento=221619&amp;infra_sistema=100000100&amp;infra_unidade_atual=110000049&amp;infra_hash=6677303358bd6b9cc15a823208fae83b57656b08896554e21ca9020a51ae1b08"/>
    <hyperlink ref="F79" r:id="rId49" display="https://sei.cgu.gov.br/sei/controlador.php?acao=procedimento_trabalhar&amp;acao_origem=procedimento_visualizar&amp;id_procedimento=220945&amp;infra_sistema=100000100&amp;infra_unidade_atual=110000049&amp;infra_hash=5d00e8283b430ed703559303696e597eeff76d1c21b0b4bfacec425c931a9f73"/>
    <hyperlink ref="F22" r:id="rId50" display="https://sei.cgu.gov.br/sei/controlador.php?acao=arvore_visualizar&amp;acao_origem=procedimento_visualizar&amp;id_procedimento=190486&amp;infra_sistema=100000100&amp;infra_unidade_atual=110000049&amp;infra_hash=67d2ab173f2ba872d51c28a1dbdf644acc9b97a6f937bbdb72e193223b180dd7"/>
    <hyperlink ref="F78" r:id="rId51" display="https://sei.cgu.gov.br/sei/controlador.php?acao=arvore_visualizar&amp;acao_origem=procedimento_visualizar&amp;id_procedimento=194848&amp;infra_sistema=100000100&amp;infra_unidade_atual=110000049&amp;infra_hash=133edb460deaa2b532414e7ddbed0a218985778b0d83896b796574f8c7ba7403"/>
    <hyperlink ref="F76" r:id="rId52" display="https://sei.cgu.gov.br/sei/controlador.php?acao=arvore_visualizar&amp;acao_origem=procedimento_visualizar&amp;id_procedimento=190364&amp;infra_sistema=100000100&amp;infra_unidade_atual=110000049&amp;infra_hash=a4f3fc4e4e331933fb42d46a2242a557bbca6956cb421ab560bfbc03f7838887"/>
    <hyperlink ref="F27" r:id="rId53" display="https://sei.cgu.gov.br/sei/controlador.php?acao=procedimento_trabalhar&amp;acao_origem=procedimento_visualizar&amp;id_procedimento=164072&amp;infra_sistema=100000100&amp;infra_unidade_atual=110000049&amp;infra_hash=f369990d01d6e462d0b2fadd7b9921eb53f02fe39f42a191411e9bfef2c63f72"/>
    <hyperlink ref="F74" r:id="rId54" display="https://sei.cgu.gov.br/sei/controlador.php?acao=arvore_visualizar&amp;acao_origem=procedimento_visualizar&amp;id_procedimento=177055&amp;infra_sistema=100000100&amp;infra_unidade_atual=110000049&amp;infra_hash=0b15881c8dc750cfb1ff40515d14d471cacf97ad62260bdad838b4b1a75c5205"/>
    <hyperlink ref="E178" r:id="rId55" display="https://sei.cgu.gov.br/sei/controlador.php?acao=arvore_visualizar&amp;acao_origem=procedimento_visualizar&amp;id_procedimento=168472&amp;infra_sistema=100000100&amp;infra_unidade_atual=110000049&amp;infra_hash=847b6e6a0d550b8b70bb723310020a6d000d96d3ccd1fc1d13361ffb9da1c7b9"/>
    <hyperlink ref="E176" r:id="rId56" display="https://sei.cgu.gov.br/sei/controlador.php?acao=arvore_visualizar&amp;acao_origem=procedimento_visualizar&amp;id_procedimento=157837&amp;infra_sistema=100000100&amp;infra_unidade_atual=110000049&amp;infra_hash=67bdeeb78f12c91c71799e8873ecccdf3cc87ca8309ed117b23a490253fc1f2e"/>
    <hyperlink ref="F69" r:id="rId57" display="https://sei.cgu.gov.br/sei/controlador.php?acao=arvore_visualizar&amp;acao_origem=procedimento_visualizar&amp;id_procedimento=142582&amp;infra_sistema=100000100&amp;infra_unidade_atual=110000049&amp;infra_hash=f89492841bcac5c43c77c7224b6d7edbb9819c7d22ec90d51edd2f734607c297"/>
    <hyperlink ref="F67" r:id="rId58" display="https://sei.cgu.gov.br/sei/controlador.php?acao=arvore_visualizar&amp;acao_origem=procedimento_visualizar&amp;id_procedimento=145540&amp;infra_sistema=100000100&amp;infra_unidade_atual=110000049&amp;infra_hash=361f14cfd4bfa3a415d090fc9359859ba31f546a2490b7a48fa3f857ced68a6b"/>
    <hyperlink ref="F60" r:id="rId59" display="https://sei.cgu.gov.br/sei/controlador.php?acao=arvore_visualizar&amp;acao_origem=procedimento_visualizar&amp;id_procedimento=123014&amp;infra_sistema=100000100&amp;infra_unidade_atual=110000049&amp;infra_hash=6853b718d4e300d375c5cb8d47cae5c2292993092fa8037433d3a080b2de2a92"/>
    <hyperlink ref="E157" r:id="rId60" display="https://sei.cgu.gov.br/sei/controlador.php?acao=arvore_visualizar&amp;acao_origem=procedimento_visualizar&amp;id_procedimento=145723&amp;infra_sistema=100000100&amp;infra_unidade_atual=110000049&amp;infra_hash=27903e0f822d59eaa09240f4f3a171f3707e7229a2fae1756a8f159f00040b7b"/>
    <hyperlink ref="F68" r:id="rId61" display="https://sei.cgu.gov.br/sei/controlador.php?acao=arvore_visualizar&amp;acao_origem=procedimento_visualizar&amp;id_procedimento=142448&amp;infra_sistema=100000100&amp;infra_unidade_atual=110000049&amp;infra_hash=d657323eeacb18a3a21f37de4d755595c588952a27721a3b45d99d14bbad5e22"/>
    <hyperlink ref="F23" r:id="rId62" display="https://sei.cgu.gov.br/sei/controlador.php?acao=arvore_visualizar&amp;acao_origem=procedimento_visualizar&amp;id_procedimento=145636&amp;infra_sistema=100000100&amp;infra_unidade_atual=110000049&amp;infra_hash=5c872dab59f01a8d8ef512e4735ce2f9c2f947ecd40567c52989ba5ccfb91ada"/>
    <hyperlink ref="F72" r:id="rId63" display="https://sei.cgu.gov.br/sei/controlador.php?acao=arvore_visualizar&amp;acao_origem=procedimento_visualizar&amp;id_procedimento=119740&amp;infra_sistema=100000100&amp;infra_unidade_atual=110000049&amp;infra_hash=6e3aeda7f13c4008cd4df4deb463af27e4d8948eb03edb24feb63d1c1797050e"/>
    <hyperlink ref="F63" r:id="rId64" display="https://sei.cgu.gov.br/sei/controlador.php?acao=procedimento_trabalhar&amp;acao_origem=procedimento_visualizar&amp;id_procedimento=93932&amp;infra_sistema=100000100&amp;infra_unidade_atual=110000049&amp;infra_hash=456c0ee1efcc133c71a52fb26060788db6bb6aa96d4478564d9bf57f515d65be"/>
    <hyperlink ref="F65" r:id="rId65" display="https://sei.cgu.gov.br/sei/controlador.php?acao=procedimento_trabalhar&amp;acao_origem=procedimento_visualizar&amp;id_procedimento=100730&amp;infra_sistema=100000100&amp;infra_unidade_atual=110000049&amp;infra_hash=feae28b08781bfed8953a5b74e7e21d86b15e36115e60bbba37d68072b66610c"/>
    <hyperlink ref="F62" r:id="rId66" display="https://sei.cgu.gov.br/sei/controlador.php?acao=arvore_visualizar&amp;acao_origem=procedimento_visualizar&amp;id_procedimento=98891&amp;infra_sistema=100000100&amp;infra_unidade_atual=110000049&amp;infra_hash=98ae0c8438a3826e41acdcc1b4802ef3ca07578d663f0e4e1199fb0ac099f4f2"/>
    <hyperlink ref="E179" r:id="rId67" display="https://sei.cgu.gov.br/sei/controlador.php?acao=procedimento_trabalhar&amp;acao_origem=procedimento_visualizar&amp;id_procedimento=87165&amp;infra_sistema=100000100&amp;infra_unidade_atual=110000049&amp;infra_hash=762ae72a5ed3c6eca6f27550c40f1989cbe5763566fe6475f1c8dbcd93d5085b"/>
    <hyperlink ref="E180" r:id="rId68" display="https://sei.cgu.gov.br/sei/controlador.php?acao=arvore_visualizar&amp;acao_origem=procedimento_visualizar&amp;id_procedimento=84210&amp;infra_sistema=100000100&amp;infra_unidade_atual=110000049&amp;infra_hash=6d8d9136e7dabd12318c8f4eec5be55f4c7e4618eac190e0b749bc0fbcf15991"/>
    <hyperlink ref="F25" r:id="rId69" display="https://sei.cgu.gov.br/sei/controlador.php?acao=procedimento_trabalhar&amp;acao_origem=procedimento_visualizar&amp;id_procedimento=80449&amp;infra_sistema=100000100&amp;infra_unidade_atual=110000049&amp;infra_hash=64ae4f25ce97e2931f98fe4b3cc8555aad4e82128dcca3d64675735a07467b2c"/>
    <hyperlink ref="F73" r:id="rId70" display="https://sei.cgu.gov.br/sei/controlador.php?acao=procedimento_trabalhar&amp;acao_origem=procedimento_visualizar&amp;id_procedimento=76610&amp;infra_sistema=100000100&amp;infra_unidade_atual=110000049&amp;infra_hash=f7a84d6515250d7026cec7fb62fc19759e299ffe7888fd2529a3fb56558ecc2c"/>
    <hyperlink ref="E189" r:id="rId71" display="https://sei.cgu.gov.br/sei/controlador.php?acao=arvore_visualizar&amp;acao_origem=procedimento_visualizar&amp;id_procedimento=313265&amp;infra_sistema=100000100&amp;infra_unidade_atual=110000049&amp;infra_hash=4dc045b2f22542354d8bc9e66825af2066ec0e61e771fe4bc3d537128005505f"/>
  </hyperlinks>
  <pageMargins left="0" right="0" top="0" bottom="0" header="0" footer="0"/>
  <pageSetup paperSize="9" scale="48" fitToHeight="0" orientation="landscape" r:id="rId72"/>
  <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Estructura del Proyecto</vt:lpstr>
      <vt:lpstr>Plan de Adquisiciones</vt:lpstr>
      <vt:lpstr>Instruções</vt:lpstr>
      <vt:lpstr>Detalhe Plano de Aquisções</vt:lpstr>
    </vt:vector>
  </TitlesOfParts>
  <Company>Inter-American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</dc:creator>
  <cp:lastModifiedBy>Giovanni Pacelli Carvalho Lustosa da Costa</cp:lastModifiedBy>
  <cp:lastPrinted>2015-09-10T19:30:02Z</cp:lastPrinted>
  <dcterms:created xsi:type="dcterms:W3CDTF">2011-03-30T14:45:37Z</dcterms:created>
  <dcterms:modified xsi:type="dcterms:W3CDTF">2017-04-04T19:11:04Z</dcterms:modified>
</cp:coreProperties>
</file>